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2" activeTab="2"/>
  </bookViews>
  <sheets>
    <sheet name="门店任务明细" sheetId="7" state="hidden" r:id="rId1"/>
    <sheet name="本月任务品种（数据原表）" sheetId="9" state="hidden" r:id="rId2"/>
    <sheet name="完成情况 （原表）" sheetId="13" r:id="rId3"/>
    <sheet name="品种任务" sheetId="12" r:id="rId4"/>
    <sheet name="门店任务明细 (原表)" sheetId="10" state="hidden" r:id="rId5"/>
    <sheet name="藏药品种明细" sheetId="2" r:id="rId6"/>
    <sheet name="完成情况（数值)" sheetId="16" state="hidden" r:id="rId7"/>
    <sheet name="品种卖点4月" sheetId="14" state="hidden" r:id="rId8"/>
    <sheet name="4月品种销售情况" sheetId="15" state="hidden" r:id="rId9"/>
    <sheet name="品种卖点" sheetId="8" state="hidden" r:id="rId10"/>
    <sheet name="任务明细原表" sheetId="6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6" hidden="1">'完成情况（数值)'!$A$3:$BK$112</definedName>
    <definedName name="_xlnm._FilterDatabase" localSheetId="2" hidden="1">'完成情况 （原表）'!$A$3:$BM$112</definedName>
    <definedName name="_xlnm._FilterDatabase" localSheetId="10" hidden="1">任务明细原表!$A$2:$AE$107</definedName>
    <definedName name="_xlnm._FilterDatabase" localSheetId="0" hidden="1">门店任务明细!$A$3:$V$108</definedName>
    <definedName name="_xlnm._FilterDatabase" localSheetId="9" hidden="1">品种卖点!$A$2:$XEN$32</definedName>
    <definedName name="_xlnm._FilterDatabase" localSheetId="1" hidden="1">'本月任务品种（数据原表）'!$A$2:$H$22</definedName>
    <definedName name="_xlnm._FilterDatabase" localSheetId="4" hidden="1">'门店任务明细 (原表)'!$A$3:$U$108</definedName>
    <definedName name="_xlnm._FilterDatabase" localSheetId="3" hidden="1">品种任务!$A$3:$H$23</definedName>
    <definedName name="_xlnm._FilterDatabase" localSheetId="7" hidden="1">品种卖点4月!$A$3:$F$23</definedName>
    <definedName name="_xlnm._FilterDatabase" localSheetId="8" hidden="1">'4月品种销售情况'!$A$3:$XDX$23</definedName>
  </definedNames>
  <calcPr calcId="144525"/>
</workbook>
</file>

<file path=xl/sharedStrings.xml><?xml version="1.0" encoding="utf-8"?>
<sst xmlns="http://schemas.openxmlformats.org/spreadsheetml/2006/main" count="3962" uniqueCount="377">
  <si>
    <t>3月重点品种任务</t>
  </si>
  <si>
    <t>藏药系列</t>
  </si>
  <si>
    <t>胃肠道系列</t>
  </si>
  <si>
    <t>瘦身系列</t>
  </si>
  <si>
    <t>关爱女性系列</t>
  </si>
  <si>
    <t>补钙系列</t>
  </si>
  <si>
    <t>丹参系列</t>
  </si>
  <si>
    <t>补肾系列</t>
  </si>
  <si>
    <t>感冒系列</t>
  </si>
  <si>
    <t>肝病系列</t>
  </si>
  <si>
    <t>序号</t>
  </si>
  <si>
    <t>门店ID</t>
  </si>
  <si>
    <t>门店</t>
  </si>
  <si>
    <t>片区</t>
  </si>
  <si>
    <t>基础档</t>
  </si>
  <si>
    <t>挑战档</t>
  </si>
  <si>
    <t>旗舰店</t>
  </si>
  <si>
    <t>旗舰片区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</si>
  <si>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</si>
  <si>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</si>
  <si>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</si>
  <si>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</si>
  <si>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</si>
  <si>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</si>
  <si>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</si>
  <si>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</si>
  <si>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</si>
  <si>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</si>
  <si>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</si>
  <si>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</si>
  <si>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</si>
  <si>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</si>
  <si>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</si>
  <si>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</si>
  <si>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</si>
  <si>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</si>
  <si>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</si>
  <si>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</si>
  <si>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</si>
  <si>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</si>
  <si>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</si>
  <si>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</si>
  <si>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</si>
  <si>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</si>
  <si>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</si>
  <si>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</si>
  <si>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</si>
  <si>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</si>
  <si>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</si>
  <si>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</si>
  <si>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</si>
  <si>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</si>
  <si>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</si>
  <si>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</si>
  <si>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</si>
  <si>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</si>
  <si>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</si>
  <si>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</si>
  <si>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</si>
  <si>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</si>
  <si>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</si>
  <si>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</si>
  <si>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</si>
  <si>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</si>
  <si>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</si>
  <si>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</si>
  <si>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</si>
  <si>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</si>
  <si>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</si>
  <si>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</si>
  <si>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</si>
  <si>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</si>
  <si>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</si>
  <si>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</si>
  <si>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</si>
  <si>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</si>
  <si>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</si>
  <si>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</si>
  <si>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</si>
  <si>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</si>
  <si>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</si>
  <si>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</si>
  <si>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</si>
  <si>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</si>
  <si>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</si>
  <si>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</si>
  <si>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</si>
  <si>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</si>
  <si>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</si>
  <si>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</si>
  <si>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</si>
  <si>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</si>
  <si>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</si>
  <si>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</si>
  <si>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</si>
  <si>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</si>
  <si>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</si>
  <si>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</si>
  <si>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</si>
  <si>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</si>
  <si>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</si>
  <si>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</si>
  <si>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</si>
  <si>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</si>
  <si>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</si>
  <si>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</si>
  <si>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</si>
  <si>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</si>
  <si>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</si>
  <si>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</si>
  <si>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</si>
  <si>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</si>
  <si>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</si>
  <si>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</si>
  <si>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</si>
  <si>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</si>
  <si>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</si>
  <si>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</si>
  <si>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</si>
  <si>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</si>
  <si>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</si>
  <si>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</si>
  <si>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</si>
  <si>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</si>
  <si>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</si>
  <si>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</si>
  <si>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4月重点品种</t>
  </si>
  <si>
    <t>任务（考核时间3.26-4.25）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</si>
  <si>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</si>
  <si>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</si>
  <si>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</si>
  <si>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</si>
  <si>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</si>
  <si>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</si>
  <si>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</si>
  <si>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</si>
  <si>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保底提成</t>
  </si>
  <si>
    <t>处罚</t>
  </si>
  <si>
    <t>藏药系列/4</t>
  </si>
  <si>
    <t>西藏藏医学院</t>
  </si>
  <si>
    <t>187016元</t>
  </si>
  <si>
    <t>208321元</t>
  </si>
  <si>
    <t>差额部分的5%</t>
  </si>
  <si>
    <t>,</t>
  </si>
  <si>
    <t>藿香正气口服液</t>
  </si>
  <si>
    <t>10支</t>
  </si>
  <si>
    <t>涪陵</t>
  </si>
  <si>
    <t>12995盒</t>
  </si>
  <si>
    <t>14630盒</t>
  </si>
  <si>
    <t>差额盒数处罚1元/盒</t>
  </si>
  <si>
    <t>肠炎宁片</t>
  </si>
  <si>
    <t>0.42gx60片（薄膜衣）</t>
  </si>
  <si>
    <t>江西天施康弋阳制药有限公司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</si>
  <si>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</si>
  <si>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</si>
  <si>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</si>
  <si>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</si>
  <si>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</si>
  <si>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</si>
  <si>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奥利司他胶囊</t>
  </si>
  <si>
    <t>60mgx24粒</t>
  </si>
  <si>
    <t>山东新时代药业有限公司</t>
  </si>
  <si>
    <t>647盒</t>
  </si>
  <si>
    <t>786盒</t>
  </si>
  <si>
    <t>享受晒单奖励（采购发本月晒单细则）</t>
  </si>
  <si>
    <t>追加5元/盒</t>
  </si>
  <si>
    <t>无</t>
  </si>
  <si>
    <t>定坤丹</t>
  </si>
  <si>
    <t>7gx4瓶（水蜜丸）</t>
  </si>
  <si>
    <t>山西广誉远国药</t>
  </si>
  <si>
    <t>1229盒</t>
  </si>
  <si>
    <t>1608盒</t>
  </si>
  <si>
    <t>追加1%提成</t>
  </si>
  <si>
    <t>龟龄集</t>
  </si>
  <si>
    <t>0.3g*30粒</t>
  </si>
  <si>
    <t>屈螺酮炔雌醇片(优思明）</t>
  </si>
  <si>
    <t>21片(薄膜衣)</t>
  </si>
  <si>
    <t>拜耳医药保健有限公司广州分公司</t>
  </si>
  <si>
    <t>葡萄糖酸钙锌口服溶液</t>
  </si>
  <si>
    <t>10mlx24支</t>
  </si>
  <si>
    <t>澳诺(中国)制药有限公司</t>
  </si>
  <si>
    <t>8848盒</t>
  </si>
  <si>
    <t>10416盒</t>
  </si>
  <si>
    <t>48支</t>
  </si>
  <si>
    <t>强力天麻杜仲丸</t>
  </si>
  <si>
    <t>36丸x6板</t>
  </si>
  <si>
    <t>丹参+通脉</t>
  </si>
  <si>
    <t>丹参口服液</t>
  </si>
  <si>
    <t>10mlx10支</t>
  </si>
  <si>
    <t>太极涪陵药厂</t>
  </si>
  <si>
    <t>1269盒</t>
  </si>
  <si>
    <t>1621盒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</si>
  <si>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</si>
  <si>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</si>
  <si>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</si>
  <si>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</si>
  <si>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</si>
  <si>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</si>
  <si>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</si>
  <si>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390292元</t>
  </si>
  <si>
    <t>439314元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</si>
  <si>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</si>
  <si>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</si>
  <si>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</si>
  <si>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</si>
  <si>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</si>
  <si>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</si>
  <si>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</si>
  <si>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</si>
  <si>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</si>
  <si>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</si>
  <si>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</si>
  <si>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658盒</t>
  </si>
  <si>
    <t>885盒</t>
  </si>
  <si>
    <t>4月重点品种任务完成情况</t>
  </si>
  <si>
    <t>合计</t>
  </si>
  <si>
    <t>实际销售</t>
  </si>
  <si>
    <t>完成情况</t>
  </si>
  <si>
    <t>完成档次</t>
  </si>
  <si>
    <t>奖励</t>
  </si>
  <si>
    <t>实际销售数量</t>
  </si>
  <si>
    <t>实际销售金额</t>
  </si>
  <si>
    <t>追加奖励</t>
  </si>
  <si>
    <t>定坤丹+龟龄集销售金额</t>
  </si>
  <si>
    <t>优思明销售金额</t>
  </si>
  <si>
    <t>合计销售数量</t>
  </si>
  <si>
    <t>其他品种销售数量</t>
  </si>
  <si>
    <t>葡萄糖酸钙锌口服溶液                          174232
  此品种按2盒计</t>
  </si>
  <si>
    <t>合计奖励</t>
  </si>
  <si>
    <t>合计处罚</t>
  </si>
  <si>
    <t>未完成</t>
  </si>
  <si>
    <t>四川太极武侯区大悦路药店</t>
  </si>
  <si>
    <t>四川太极青羊区蜀辉路药店</t>
  </si>
  <si>
    <t>四川太极成都高新区元华二巷药店</t>
  </si>
  <si>
    <t>四川太极高新区中和公济桥路药店</t>
  </si>
  <si>
    <t>4月重点品种任务总表</t>
  </si>
  <si>
    <t>奖励/处罚</t>
  </si>
  <si>
    <t>晒单细则/备注</t>
  </si>
  <si>
    <t>晒单奖励20元/盒，买二得三【赠品为卖品】，奖励不含赠品。不再享受其余奖励。</t>
  </si>
  <si>
    <t>1.单盒晒单奖励16元/盒2.疗程4盒以上（含4盒）销售奖励20元/盒3.疗程12盒以上（含12盒）销售奖励25元/盒，同时不再享受其余奖励</t>
  </si>
  <si>
    <t>每盒晒单50元/瓶，疗程销售4盒以上（含4盒）销售奖励60元/瓶，不再享受其余奖励</t>
  </si>
  <si>
    <t>本品种一盒按两小盒计算任务</t>
  </si>
  <si>
    <t>单盒奖励3元；疗程（5盒）奖励30元/疗程；不再享受其余奖励</t>
  </si>
  <si>
    <t>总经理：</t>
  </si>
  <si>
    <t>营运部：</t>
  </si>
  <si>
    <t>制表人：刘美玲</t>
  </si>
  <si>
    <t>胃肠道系列（团购不计入任务，按毛利段提成）</t>
  </si>
  <si>
    <t>门店类型</t>
  </si>
  <si>
    <t>T</t>
  </si>
  <si>
    <t>C2</t>
  </si>
  <si>
    <t>B1</t>
  </si>
  <si>
    <t>A1</t>
  </si>
  <si>
    <t>B2</t>
  </si>
  <si>
    <t>A3</t>
  </si>
  <si>
    <t>A2</t>
  </si>
  <si>
    <t>C1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</si>
  <si>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</si>
  <si>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</si>
  <si>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</si>
  <si>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</si>
  <si>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</si>
  <si>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</si>
  <si>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</si>
  <si>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</si>
  <si>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</si>
  <si>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</si>
  <si>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</si>
  <si>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</si>
  <si>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</si>
  <si>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</si>
  <si>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</si>
  <si>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</si>
  <si>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</si>
  <si>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</si>
  <si>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</si>
  <si>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</si>
  <si>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</si>
  <si>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</si>
  <si>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</si>
  <si>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</si>
  <si>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</si>
  <si>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</si>
  <si>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</si>
  <si>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</si>
  <si>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</si>
  <si>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</si>
  <si>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</si>
  <si>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</si>
  <si>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</si>
  <si>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</si>
  <si>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</si>
  <si>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</si>
  <si>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</si>
  <si>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</si>
  <si>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</si>
  <si>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</si>
  <si>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</si>
  <si>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</si>
  <si>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/>
  </si>
  <si>
    <t>买3盒 得 风油精一支</t>
  </si>
  <si>
    <t>买2盒+2元换购肠炎宁颗粒10g*3袋1盒</t>
  </si>
  <si>
    <t>4盒7.5折</t>
  </si>
  <si>
    <t>一盒立省80元，买2得3（原装）</t>
  </si>
  <si>
    <t xml:space="preserve">会员享受 五盒省69元 </t>
  </si>
  <si>
    <t>会员享受 四盒省138元</t>
  </si>
  <si>
    <t>会员购6盒享8.3折</t>
  </si>
  <si>
    <t>买六盒省32元</t>
  </si>
  <si>
    <t>三盒省180元</t>
  </si>
  <si>
    <t>买四盒省86元</t>
  </si>
  <si>
    <t>买6盒省35元（6盒一疗程）</t>
  </si>
  <si>
    <t>买3瓶加0.01元换购一瓶60粒装及1瓶24粒装</t>
  </si>
  <si>
    <t>买四得五，赠品为卖品</t>
  </si>
  <si>
    <t>4月重点品种完成情况</t>
  </si>
  <si>
    <t>销售数量</t>
  </si>
  <si>
    <t>销售金额</t>
  </si>
  <si>
    <t>数量增长率</t>
  </si>
  <si>
    <t>金额增长率</t>
  </si>
  <si>
    <t>完成率</t>
  </si>
  <si>
    <t>3月重点品种</t>
  </si>
  <si>
    <t>活动内容</t>
  </si>
  <si>
    <t>一句话卖点</t>
  </si>
  <si>
    <t>5支</t>
  </si>
  <si>
    <t>太极藿香液 防暑解毒 保护肠胃 不含酒精 开车也能喝</t>
  </si>
  <si>
    <t>康恩贝肠炎宁片：止腹泻治肠炎宁，大品牌值得信赖</t>
  </si>
  <si>
    <t>0.42gx12片x3板(薄膜衣)</t>
  </si>
  <si>
    <t>沉香化气片：顺气、消食、促进胃动力，三效合一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</si>
  <si>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</si>
  <si>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</si>
  <si>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广誉远定坤丹：滋补气血，调经舒郁，为女性卵巢护航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</si>
  <si>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</si>
  <si>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</si>
  <si>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赖氨酸磷酸氢钙片</t>
  </si>
  <si>
    <t>12片x5板</t>
  </si>
  <si>
    <t>广西嘉进药业有限公司</t>
  </si>
  <si>
    <t>金加劲赖氨酸磷酸氢钙片：孩子常吃，胃口变好，少生病，长得更高，记忆更好，5盒1疗程。</t>
  </si>
  <si>
    <t>买五得六</t>
  </si>
  <si>
    <t>葡萄糖酸钙锌口服溶液：健康的钙，聪明的锌，孩子服用长得好，胃口好，更聪明。成人服用，骨骼强健，记忆好，天天服用腰腿好</t>
  </si>
  <si>
    <t>盐酸氨基葡萄糖胶囊(奥泰灵)备注：奥泰灵奖励方案以此为准，其余政策均作废。</t>
  </si>
  <si>
    <t>0.75gx60粒</t>
  </si>
  <si>
    <t>香港澳美制药厂</t>
  </si>
  <si>
    <t>盐酸氨基葡萄糖胶囊(奥泰灵)：痛在关节，根在软骨，源在氨糖。</t>
  </si>
  <si>
    <t>买1得2（原装）</t>
  </si>
  <si>
    <t>强力天麻杜仲丸：风湿麻木，腰腿痛，治疗中风强力管用</t>
  </si>
  <si>
    <t>丹参口服液：药量高，吸收好，不含冰片不伤胃，养心护脑疗效好！</t>
  </si>
  <si>
    <t>买5盒加0.01元多一盒</t>
  </si>
  <si>
    <t>太极通脉颗粒：心脑血管基础用药、纯中药配方、疗效显著！</t>
  </si>
  <si>
    <t>还少丹：五脏同补，温肾补脾，全面改善身体机能，是延年益寿的良药，被誉为千年养生第一方</t>
  </si>
  <si>
    <t>太极集团六味地黄丸：超浓缩，滋阴补肾、每次三粒、不含糖糖尿病患者可放心服用、坚持服用效果更加哟！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</si>
  <si>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</si>
  <si>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</si>
  <si>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买3瓶加0.01元换购一瓶60粒装及1瓶24粒装（赠品送完为止）</t>
  </si>
  <si>
    <t>连花清瘟胶囊</t>
  </si>
  <si>
    <t>36粒</t>
  </si>
  <si>
    <t>石家庄以岭药业股份有限公司</t>
  </si>
  <si>
    <t>连花清瘟胶囊:治感冒、抗流感、退烧快，国家卫计委推荐用药</t>
  </si>
  <si>
    <t>复方氨酚溴敏胶囊</t>
  </si>
  <si>
    <t>20粒</t>
  </si>
  <si>
    <t>复方氨酚溴敏胶囊：原装进口感冒药，不含伪麻不管控，15分钟快速通鼻止涕。</t>
  </si>
  <si>
    <t>小儿消积止咳口服液</t>
  </si>
  <si>
    <t>鲁南厚普制药有限公司</t>
  </si>
  <si>
    <t>小儿消积止咳口服液：健脾益胃、理气、消积止咳，肺热咳嗽首选药</t>
  </si>
  <si>
    <t>小儿氨酚黄那敏颗粒</t>
  </si>
  <si>
    <t>6gx20袋</t>
  </si>
  <si>
    <t>黄石三九药业有限公司(原:三九黄石制药厂)</t>
  </si>
  <si>
    <t>999小儿氨酚黄那敏颗粒：专治儿童各种感冒，口感好，吸收好，国家一流品牌，值得信赖！</t>
  </si>
  <si>
    <t>小儿感冒颗粒</t>
  </si>
  <si>
    <t>12gx10袋</t>
  </si>
  <si>
    <t>小儿感冒颗粒：退烧，杀菌，抗病毒，标本兼治，中药制剂更安全，一岁以下儿童首选用药</t>
  </si>
  <si>
    <t>赶黄草</t>
  </si>
  <si>
    <t>2gx30袋</t>
  </si>
  <si>
    <t>四川新荷花中药饮片股份有限公司</t>
  </si>
  <si>
    <t>赶黄草：解酒养肝，脂肪肝，恢复肝功能。</t>
  </si>
  <si>
    <t>多烯磷脂酰胆碱胶囊(易善复):这是人体不能合成的必须脂肪酸；它能加速受损肝细胞膜的修复和再生，从根源上解决肝脏问题</t>
  </si>
  <si>
    <t>去年同期</t>
  </si>
  <si>
    <t>1月销售</t>
  </si>
  <si>
    <t>1月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</si>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</sst>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9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0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9" fontId="21" fillId="0" borderId="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21" fillId="0" borderId="6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99;&#24615;1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25;&#21442;&#36890;&#33033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25;&#30149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37325;&#28857;&#25968;&#25454;&#35885;&#24198;&#259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4&#26376;&#23450;&#22372;&#200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>
        <row r="2">
          <cell r="D2" t="str">
            <v>货品ID</v>
          </cell>
          <cell r="E2" t="str">
            <v>品名</v>
          </cell>
          <cell r="F2" t="str">
            <v>规格</v>
          </cell>
          <cell r="G2" t="str">
            <v>产地</v>
          </cell>
          <cell r="H2" t="str">
            <v>一句话卖点</v>
          </cell>
        </row>
        <row r="3">
          <cell r="E3" t="str">
            <v>藏药系列</v>
          </cell>
        </row>
        <row r="3">
          <cell r="G3" t="str">
            <v>西藏藏医学院</v>
          </cell>
        </row>
        <row r="4">
          <cell r="D4">
            <v>47683</v>
          </cell>
          <cell r="E4" t="str">
            <v>藿香正气口服液</v>
          </cell>
          <cell r="F4" t="str">
            <v>5支</v>
          </cell>
          <cell r="G4" t="str">
            <v>涪陵</v>
          </cell>
          <cell r="H4" t="str">
            <v>太极藿香液 防暑解毒 保护肠胃 不含酒精 开车也能喝</v>
          </cell>
        </row>
        <row r="5">
          <cell r="D5">
            <v>1846</v>
          </cell>
          <cell r="E5" t="str">
            <v>藿香正气口服液</v>
          </cell>
          <cell r="F5" t="str">
            <v>10支</v>
          </cell>
          <cell r="G5" t="str">
            <v>涪陵</v>
          </cell>
        </row>
        <row r="6">
          <cell r="D6">
            <v>171499</v>
          </cell>
          <cell r="E6" t="str">
            <v>肠炎宁片</v>
          </cell>
          <cell r="F6" t="str">
            <v>0.42gx60片（薄膜衣）</v>
          </cell>
          <cell r="G6" t="str">
            <v>江西天施康弋阳制药有限公司</v>
          </cell>
          <cell r="H6" t="str">
            <v>康恩贝肠炎宁片：止腹泻治肠炎宁，大品牌值得信赖</v>
          </cell>
        </row>
        <row r="7">
          <cell r="D7">
            <v>110737</v>
          </cell>
          <cell r="E7" t="str">
            <v>肠炎宁片</v>
          </cell>
          <cell r="F7" t="str">
            <v>0.42gx12片x3板(薄膜衣)</v>
          </cell>
          <cell r="G7" t="str">
            <v>江西天施康弋阳制药有限公司</v>
          </cell>
        </row>
        <row r="8">
          <cell r="D8">
            <v>58522</v>
          </cell>
          <cell r="E8" t="str">
            <v>沉香化气片</v>
          </cell>
          <cell r="F8" t="str">
            <v>0.5gx12片x2板</v>
          </cell>
          <cell r="G8" t="str">
            <v>太极集团重庆桐君阁药厂有限公司</v>
          </cell>
          <cell r="H8" t="str">
            <v>沉香化气片：顺气、消食、促进胃动力，三效合一</v>
          </cell>
        </row>
        <row r="9">
          <cell r="D9">
            <v>175429</v>
          </cell>
          <cell r="E9" t="str">
            <v>奥美拉唑镁肠溶片（洛赛克）</v>
          </cell>
          <cell r="F9" t="str">
            <v>10mgx7片（OTC）</v>
          </cell>
          <cell r="G9" t="str">
            <v>阿斯利康制药有限公司</v>
          </cell>
          <cell r="H9" t="str">
            <v>奥美拉唑镁肠溶片:全球首个质子泵抑制剂，一天一片，强效抑酸，瑞典进口，疗效更好！</v>
          </cell>
        </row>
        <row r="10">
          <cell r="D10">
            <v>165176</v>
          </cell>
          <cell r="E10" t="str">
            <v>奥利司他胶囊</v>
          </cell>
          <cell r="F10" t="str">
            <v>60mgx24粒</v>
          </cell>
          <cell r="G10" t="str">
            <v>山东新时代药业有限公司</v>
          </cell>
          <cell r="H10" t="str">
            <v>舒尔佳奥利司他胶囊：OTC国药准字，不减水，不腹泻，轻松排油减脂，超重/肥胖 /保持身材人群的最佳选择</v>
          </cell>
        </row>
        <row r="11">
          <cell r="D11">
            <v>148955</v>
          </cell>
          <cell r="E11" t="str">
            <v>定坤丹</v>
          </cell>
          <cell r="F11" t="str">
            <v>7gx4瓶（水蜜丸）</v>
          </cell>
          <cell r="G11" t="str">
            <v>山西广誉远国药</v>
          </cell>
          <cell r="H11" t="str">
            <v>广誉远定坤丹：滋补气血，调经舒郁，为女性卵巢护航</v>
          </cell>
        </row>
        <row r="12">
          <cell r="D12">
            <v>1454</v>
          </cell>
          <cell r="E12" t="str">
            <v>龟龄集</v>
          </cell>
          <cell r="F12" t="str">
            <v>0.3g*30粒</v>
          </cell>
          <cell r="G12" t="str">
            <v>山西广誉远国药</v>
          </cell>
          <cell r="H12" t="str">
            <v>广誉远龟龄集：培元固本 ，补元气、养五脏、 调阴阳 、治疗中老年衰弱综合征</v>
          </cell>
        </row>
        <row r="13">
          <cell r="D13">
            <v>63764</v>
          </cell>
          <cell r="E13" t="str">
            <v>屈螺酮炔雌醇片(优思明）</v>
          </cell>
          <cell r="F13" t="str">
            <v>21片(薄膜衣)</v>
          </cell>
          <cell r="G13" t="str">
            <v>拜耳医药保健有限公司广州分公司</v>
          </cell>
          <cell r="H13" t="str">
            <v>优思明屈螺酮炔雌醇片：高效，亲密，安全性好，停药即可备孕，体内无蓄积，避孕同时规律月经，减少痤疮及皮脂溢</v>
          </cell>
        </row>
        <row r="14">
          <cell r="D14">
            <v>45375</v>
          </cell>
          <cell r="E14" t="str">
            <v>赖氨酸磷酸氢钙片</v>
          </cell>
          <cell r="F14" t="str">
            <v>12片x5板</v>
          </cell>
          <cell r="G14" t="str">
            <v>广西嘉进药业有限公司</v>
          </cell>
          <cell r="H14" t="str">
            <v>金加劲赖氨酸磷酸氢钙片：孩子常吃，胃口变好，少生病，长得更高，记忆更好，5盒1疗程。</v>
          </cell>
        </row>
        <row r="15">
          <cell r="D15">
            <v>39103</v>
          </cell>
          <cell r="E15" t="str">
            <v>葡萄糖酸钙锌口服溶液</v>
          </cell>
          <cell r="F15" t="str">
            <v>10mlx24支</v>
          </cell>
          <cell r="G15" t="str">
            <v>澳诺(中国)制药有限公司</v>
          </cell>
          <cell r="H15" t="str">
            <v>葡萄糖酸钙锌口服溶液：健康的钙，聪明的锌，孩子服用长得好，胃口好，更聪明。成人服用，骨骼强健，记忆好，天天服用腰腿好</v>
          </cell>
        </row>
        <row r="16">
          <cell r="D16">
            <v>174232</v>
          </cell>
          <cell r="E16" t="str">
            <v>葡萄糖酸钙锌口服溶液</v>
          </cell>
          <cell r="F16" t="str">
            <v>48支</v>
          </cell>
          <cell r="G16" t="str">
            <v>澳诺(中国)制药有限公司</v>
          </cell>
        </row>
        <row r="17">
          <cell r="D17">
            <v>144502</v>
          </cell>
          <cell r="E17" t="str">
            <v>盐酸氨基葡萄糖胶囊(奥泰灵)备注：奥泰灵奖励方案以此为准，其余政策均作废。</v>
          </cell>
          <cell r="F17" t="str">
            <v>0.75gx60粒</v>
          </cell>
          <cell r="G17" t="str">
            <v>香港澳美制药厂</v>
          </cell>
          <cell r="H17" t="str">
            <v>盐酸氨基葡萄糖胶囊(奥泰灵)：痛在关节，根在软骨，源在氨糖。</v>
          </cell>
        </row>
        <row r="18">
          <cell r="D18">
            <v>49939</v>
          </cell>
          <cell r="E18" t="str">
            <v>强力天麻杜仲丸</v>
          </cell>
          <cell r="F18" t="str">
            <v>36丸x6板</v>
          </cell>
          <cell r="G18" t="str">
            <v>太极集团重庆桐君阁药厂有限公司</v>
          </cell>
          <cell r="H18" t="str">
            <v>强力天麻杜仲丸：风湿麻木，腰腿痛，治疗中风强力管用</v>
          </cell>
        </row>
        <row r="19">
          <cell r="D19">
            <v>133360</v>
          </cell>
          <cell r="E19" t="str">
            <v>丹参口服液</v>
          </cell>
          <cell r="F19" t="str">
            <v>10mlx10支</v>
          </cell>
          <cell r="G19" t="str">
            <v>太极涪陵药厂</v>
          </cell>
          <cell r="H19" t="str">
            <v>丹参口服液：药量高，吸收好，不含冰片不伤胃，养心护脑疗效好！</v>
          </cell>
        </row>
        <row r="20">
          <cell r="D20">
            <v>31440</v>
          </cell>
          <cell r="E20" t="str">
            <v>通脉颗粒</v>
          </cell>
          <cell r="F20" t="str">
            <v>10gx10袋</v>
          </cell>
          <cell r="G20" t="str">
            <v>重庆中药二厂</v>
          </cell>
          <cell r="H20" t="str">
            <v>太极通脉颗粒：心脑血管基础用药、纯中药配方、疗效显著！</v>
          </cell>
        </row>
        <row r="21">
          <cell r="D21">
            <v>164949</v>
          </cell>
          <cell r="E21" t="str">
            <v>还少丹</v>
          </cell>
          <cell r="F21" t="str">
            <v>9gx20袋（20丸重1克）</v>
          </cell>
          <cell r="G21" t="str">
            <v>桐君阁药厂</v>
          </cell>
          <cell r="H21" t="str">
            <v>还少丹：五脏同补，温肾补脾，全面改善身体机能，是延年益寿的良药，被誉为千年养生第一方</v>
          </cell>
        </row>
        <row r="22">
          <cell r="D22">
            <v>75138</v>
          </cell>
          <cell r="E22" t="str">
            <v>还少丹</v>
          </cell>
          <cell r="F22" t="str">
            <v>9gx10袋(水蜜丸)</v>
          </cell>
          <cell r="G22" t="str">
            <v>桐君阁药厂</v>
          </cell>
        </row>
        <row r="23">
          <cell r="D23">
            <v>84174</v>
          </cell>
          <cell r="E23" t="str">
            <v>六味地黄丸</v>
          </cell>
          <cell r="F23" t="str">
            <v>126丸/瓶(浓缩丸)</v>
          </cell>
          <cell r="G23" t="str">
            <v>重庆中药二厂</v>
          </cell>
          <cell r="H23" t="str">
            <v>太极集团六味地黄丸：超浓缩，滋阴补肾、每次三粒、不含糖糖尿病患者可放心服用、坚持服用效果更加哟！</v>
          </cell>
        </row>
        <row r="24">
          <cell r="D24">
            <v>166880</v>
          </cell>
          <cell r="E24" t="str">
            <v>五子衍宗丸</v>
          </cell>
          <cell r="F24" t="str">
            <v>300丸</v>
          </cell>
          <cell r="G24" t="str">
            <v>四川绵阳制药</v>
          </cell>
          <cell r="H24" t="str">
            <v>补肾精，抗衰老，助生育，用太极五子衍宗丸！</v>
          </cell>
        </row>
        <row r="25">
          <cell r="D25">
            <v>21580</v>
          </cell>
          <cell r="E25" t="str">
            <v>补肾益寿胶囊</v>
          </cell>
          <cell r="F25" t="str">
            <v>0.3gx60粒</v>
          </cell>
          <cell r="G25" t="str">
            <v>太极涪陵药厂</v>
          </cell>
          <cell r="H25" t="str">
            <v>补肾益寿胶囊：补肾益寿，院士经方，阴阳同补，双向调节人体免疫，全植物药，安全滋养，兼补他脏，长期服用延缓衰老。</v>
          </cell>
        </row>
        <row r="26">
          <cell r="D26">
            <v>118954</v>
          </cell>
          <cell r="E26" t="str">
            <v>连花清瘟胶囊</v>
          </cell>
          <cell r="F26" t="str">
            <v>36粒</v>
          </cell>
          <cell r="G26" t="str">
            <v>石家庄以岭药业股份有限公司</v>
          </cell>
          <cell r="H26" t="str">
            <v>连花清瘟胶囊:治感冒、抗流感、退烧快，国家卫计委推荐用药</v>
          </cell>
        </row>
        <row r="27">
          <cell r="D27">
            <v>136714</v>
          </cell>
          <cell r="E27" t="str">
            <v>复方氨酚溴敏胶囊</v>
          </cell>
          <cell r="F27" t="str">
            <v>20粒</v>
          </cell>
          <cell r="G27" t="str">
            <v>香港澳美制药厂</v>
          </cell>
          <cell r="H27" t="str">
            <v>复方氨酚溴敏胶囊：原装进口感冒药，不含伪麻不管控，15分钟快速通鼻止涕。</v>
          </cell>
        </row>
        <row r="28">
          <cell r="D28">
            <v>175826</v>
          </cell>
          <cell r="E28" t="str">
            <v>小儿消积止咳口服液</v>
          </cell>
          <cell r="F28" t="str">
            <v>10mlx10支</v>
          </cell>
          <cell r="G28" t="str">
            <v>鲁南厚普制药有限公司</v>
          </cell>
          <cell r="H28" t="str">
            <v>小儿消积止咳口服液：健脾益胃、理气、消积止咳，肺热咳嗽首选药</v>
          </cell>
        </row>
        <row r="29">
          <cell r="D29">
            <v>122181</v>
          </cell>
          <cell r="E29" t="str">
            <v>小儿氨酚黄那敏颗粒</v>
          </cell>
          <cell r="F29" t="str">
            <v>6gx20袋</v>
          </cell>
          <cell r="G29" t="str">
            <v>黄石三九药业有限公司(原:三九黄石制药厂)</v>
          </cell>
          <cell r="H29" t="str">
            <v>999小儿氨酚黄那敏颗粒：专治儿童各种感冒，口感好，吸收好，国家一流品牌，值得信赖！</v>
          </cell>
        </row>
        <row r="30">
          <cell r="D30">
            <v>22509</v>
          </cell>
          <cell r="E30" t="str">
            <v>小儿感冒颗粒</v>
          </cell>
          <cell r="F30" t="str">
            <v>12gx10袋</v>
          </cell>
          <cell r="G30" t="str">
            <v>太极集团重庆桐君阁药厂有限公司</v>
          </cell>
          <cell r="H30" t="str">
            <v>小儿感冒颗粒：退烧，杀菌，抗病毒，标本兼治，中药制剂更安全，一岁以下儿童首选用药</v>
          </cell>
        </row>
        <row r="31">
          <cell r="D31">
            <v>153486</v>
          </cell>
          <cell r="E31" t="str">
            <v>赶黄草</v>
          </cell>
          <cell r="F31" t="str">
            <v>2gx30袋</v>
          </cell>
          <cell r="G31" t="str">
            <v>四川新荷花中药饮片股份有限公司</v>
          </cell>
          <cell r="H31" t="str">
            <v>赶黄草：解酒养肝，脂肪肝，恢复肝功能。</v>
          </cell>
        </row>
        <row r="32">
          <cell r="D32">
            <v>119652</v>
          </cell>
          <cell r="E32" t="str">
            <v>多烯磷脂酰胆碱胶囊(易善复)</v>
          </cell>
          <cell r="F32" t="str">
            <v>228mgx36粒</v>
          </cell>
          <cell r="G32" t="str">
            <v>赛诺菲安万特(北京)制药有限公司</v>
          </cell>
          <cell r="H32" t="str">
            <v>多烯磷脂酰胆碱胶囊(易善复):这是人体不能合成的必须脂肪酸；它能加速受损肝细胞膜的修复和再生，从根源上解决肝脏问题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MAX(DECODE(BB.DOCID,4,BB.DOCNA</v>
          </cell>
          <cell r="D1" t="str">
            <v>MAX(AA.DOCID1_RW)</v>
          </cell>
          <cell r="E1" t="str">
            <v>MAX(AA.TZ_DOCID1)</v>
          </cell>
          <cell r="F1" t="str">
            <v>MAX(DECODE(BB.DOCID,4,BB.XS_JE</v>
          </cell>
          <cell r="G1" t="str">
            <v>MAX(DECODE(BB.DOCID,4,BB.XS_SL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MAX(DECODE(BB.DOCID,10,BB.DOCN</v>
          </cell>
          <cell r="AH1" t="str">
            <v>MAX(AA.DOCID7_RW)</v>
          </cell>
          <cell r="AI1" t="str">
            <v>MAX(AA.TZ_DOCID7)</v>
          </cell>
          <cell r="AJ1" t="str">
            <v>MAX(DECODE(BB.DOCID,10,BB.XS_J</v>
          </cell>
          <cell r="AK1" t="str">
            <v>MAX(DECODE(BB.DOCID,10,BB.XS_S</v>
          </cell>
          <cell r="AL1" t="str">
            <v>MAX(DECODE(BB.DOCID,56,BB.DOCN</v>
          </cell>
          <cell r="AM1" t="str">
            <v>MAX(AA.DOCID8_RW)</v>
          </cell>
          <cell r="AN1" t="str">
            <v>MAX(AA.TZ_DOCID8)</v>
          </cell>
          <cell r="AO1" t="str">
            <v>MAX(DECODE(BB.DOCID,56,BB.XS_J</v>
          </cell>
          <cell r="AP1" t="str">
            <v>MAX(DECODE(BB.DOCID,56,BB.XS_S</v>
          </cell>
        </row>
        <row r="2">
          <cell r="B2">
            <v>52</v>
          </cell>
          <cell r="C2" t="str">
            <v>藏药</v>
          </cell>
          <cell r="D2">
            <v>17</v>
          </cell>
          <cell r="E2">
            <v>23</v>
          </cell>
          <cell r="F2">
            <v>1316.03</v>
          </cell>
          <cell r="G2">
            <v>35</v>
          </cell>
          <cell r="H2" t="str">
            <v/>
          </cell>
          <cell r="I2">
            <v>35</v>
          </cell>
          <cell r="J2">
            <v>40</v>
          </cell>
          <cell r="K2" t="str">
            <v/>
          </cell>
          <cell r="L2" t="str">
            <v/>
          </cell>
          <cell r="M2" t="str">
            <v>胃肠道系列</v>
          </cell>
          <cell r="N2">
            <v>36</v>
          </cell>
          <cell r="O2">
            <v>41</v>
          </cell>
          <cell r="P2">
            <v>3312.08</v>
          </cell>
          <cell r="Q2">
            <v>169</v>
          </cell>
          <cell r="R2" t="str">
            <v>瘦身系列</v>
          </cell>
          <cell r="S2">
            <v>2</v>
          </cell>
          <cell r="T2">
            <v>3</v>
          </cell>
          <cell r="U2">
            <v>1117.44</v>
          </cell>
          <cell r="V2">
            <v>5</v>
          </cell>
          <cell r="W2" t="str">
            <v>关爱女性系列</v>
          </cell>
          <cell r="X2">
            <v>1</v>
          </cell>
          <cell r="Y2">
            <v>2</v>
          </cell>
          <cell r="Z2">
            <v>375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5343.57</v>
          </cell>
          <cell r="AF2">
            <v>73</v>
          </cell>
          <cell r="AG2" t="str">
            <v>补肾系列</v>
          </cell>
          <cell r="AH2">
            <v>136</v>
          </cell>
          <cell r="AI2">
            <v>204</v>
          </cell>
          <cell r="AJ2">
            <v>1925</v>
          </cell>
          <cell r="AK2">
            <v>50</v>
          </cell>
          <cell r="AL2" t="str">
            <v>肝病系列</v>
          </cell>
          <cell r="AM2">
            <v>84.5</v>
          </cell>
          <cell r="AN2">
            <v>169</v>
          </cell>
          <cell r="AO2">
            <v>72.5</v>
          </cell>
          <cell r="AP2">
            <v>1</v>
          </cell>
        </row>
        <row r="3">
          <cell r="B3">
            <v>54</v>
          </cell>
          <cell r="C3" t="str">
            <v>藏药</v>
          </cell>
          <cell r="D3">
            <v>17</v>
          </cell>
          <cell r="E3">
            <v>23</v>
          </cell>
          <cell r="F3">
            <v>1133.84</v>
          </cell>
          <cell r="G3">
            <v>24</v>
          </cell>
          <cell r="H3" t="str">
            <v>丹参+通脉</v>
          </cell>
          <cell r="I3">
            <v>33</v>
          </cell>
          <cell r="J3">
            <v>38</v>
          </cell>
          <cell r="K3">
            <v>598.5</v>
          </cell>
          <cell r="L3">
            <v>17</v>
          </cell>
          <cell r="M3" t="str">
            <v>胃肠道系列</v>
          </cell>
          <cell r="N3">
            <v>63</v>
          </cell>
          <cell r="O3">
            <v>73</v>
          </cell>
          <cell r="P3">
            <v>5384.38</v>
          </cell>
          <cell r="Q3">
            <v>271</v>
          </cell>
          <cell r="R3" t="str">
            <v>瘦身系列</v>
          </cell>
          <cell r="S3">
            <v>2</v>
          </cell>
          <cell r="T3">
            <v>3</v>
          </cell>
          <cell r="U3">
            <v>1360</v>
          </cell>
          <cell r="V3">
            <v>7</v>
          </cell>
          <cell r="W3" t="str">
            <v>关爱女性系列</v>
          </cell>
          <cell r="X3">
            <v>1</v>
          </cell>
          <cell r="Y3">
            <v>2</v>
          </cell>
          <cell r="Z3">
            <v>847.6</v>
          </cell>
          <cell r="AA3">
            <v>5</v>
          </cell>
          <cell r="AB3" t="str">
            <v>补钙系列</v>
          </cell>
          <cell r="AC3">
            <v>23</v>
          </cell>
          <cell r="AD3">
            <v>30</v>
          </cell>
          <cell r="AE3">
            <v>14736.4</v>
          </cell>
          <cell r="AF3">
            <v>195</v>
          </cell>
          <cell r="AG3" t="str">
            <v>补肾系列</v>
          </cell>
          <cell r="AH3">
            <v>780</v>
          </cell>
          <cell r="AI3">
            <v>1092</v>
          </cell>
          <cell r="AJ3">
            <v>4059</v>
          </cell>
          <cell r="AK3">
            <v>65</v>
          </cell>
          <cell r="AL3" t="str">
            <v>肝病系列</v>
          </cell>
          <cell r="AM3">
            <v>84.5</v>
          </cell>
          <cell r="AN3">
            <v>169</v>
          </cell>
          <cell r="AO3">
            <v>478.8</v>
          </cell>
          <cell r="AP3">
            <v>7</v>
          </cell>
        </row>
        <row r="4">
          <cell r="B4">
            <v>56</v>
          </cell>
          <cell r="C4" t="str">
            <v>藏药</v>
          </cell>
          <cell r="D4">
            <v>6</v>
          </cell>
          <cell r="E4">
            <v>9</v>
          </cell>
          <cell r="F4">
            <v>2284.67</v>
          </cell>
          <cell r="G4">
            <v>35</v>
          </cell>
          <cell r="H4" t="str">
            <v>丹参+通脉</v>
          </cell>
          <cell r="I4">
            <v>36</v>
          </cell>
          <cell r="J4">
            <v>41</v>
          </cell>
          <cell r="K4">
            <v>239.4</v>
          </cell>
          <cell r="L4">
            <v>7</v>
          </cell>
          <cell r="M4" t="str">
            <v>胃肠道系列</v>
          </cell>
          <cell r="N4">
            <v>29</v>
          </cell>
          <cell r="O4">
            <v>32</v>
          </cell>
          <cell r="P4">
            <v>2412.23</v>
          </cell>
          <cell r="Q4">
            <v>122</v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1386</v>
          </cell>
          <cell r="AA4">
            <v>7</v>
          </cell>
          <cell r="AB4" t="str">
            <v>补钙系列</v>
          </cell>
          <cell r="AC4">
            <v>10</v>
          </cell>
          <cell r="AD4">
            <v>15</v>
          </cell>
          <cell r="AE4">
            <v>4087.46</v>
          </cell>
          <cell r="AF4">
            <v>53</v>
          </cell>
          <cell r="AG4" t="str">
            <v>补肾系列</v>
          </cell>
          <cell r="AH4">
            <v>66</v>
          </cell>
          <cell r="AI4">
            <v>99</v>
          </cell>
          <cell r="AJ4">
            <v>7884.5</v>
          </cell>
          <cell r="AK4">
            <v>112</v>
          </cell>
          <cell r="AL4" t="str">
            <v>肝病系列</v>
          </cell>
          <cell r="AM4">
            <v>148.75</v>
          </cell>
          <cell r="AN4">
            <v>223.1</v>
          </cell>
          <cell r="AO4">
            <v>490.93</v>
          </cell>
          <cell r="AP4">
            <v>7</v>
          </cell>
        </row>
        <row r="5">
          <cell r="B5">
            <v>307</v>
          </cell>
          <cell r="C5" t="str">
            <v>藏药</v>
          </cell>
          <cell r="D5">
            <v>151</v>
          </cell>
          <cell r="E5">
            <v>166</v>
          </cell>
          <cell r="F5">
            <v>11278.24</v>
          </cell>
          <cell r="G5">
            <v>263</v>
          </cell>
          <cell r="H5" t="str">
            <v>丹参+通脉</v>
          </cell>
          <cell r="I5">
            <v>210</v>
          </cell>
          <cell r="J5">
            <v>216</v>
          </cell>
          <cell r="K5">
            <v>5010.99</v>
          </cell>
          <cell r="L5">
            <v>158</v>
          </cell>
          <cell r="M5" t="str">
            <v>胃肠道系列</v>
          </cell>
          <cell r="N5">
            <v>227</v>
          </cell>
          <cell r="O5">
            <v>241</v>
          </cell>
          <cell r="P5">
            <v>13816.5</v>
          </cell>
          <cell r="Q5">
            <v>657</v>
          </cell>
          <cell r="R5" t="str">
            <v>瘦身系列</v>
          </cell>
          <cell r="S5">
            <v>21</v>
          </cell>
          <cell r="T5">
            <v>27</v>
          </cell>
          <cell r="U5">
            <v>6420.8</v>
          </cell>
          <cell r="V5">
            <v>33</v>
          </cell>
          <cell r="W5" t="str">
            <v>关爱女性系列</v>
          </cell>
          <cell r="X5">
            <v>6</v>
          </cell>
          <cell r="Y5">
            <v>9</v>
          </cell>
          <cell r="Z5">
            <v>9098.61</v>
          </cell>
          <cell r="AA5">
            <v>50</v>
          </cell>
          <cell r="AB5" t="str">
            <v>补钙系列</v>
          </cell>
          <cell r="AC5">
            <v>105</v>
          </cell>
          <cell r="AD5">
            <v>116</v>
          </cell>
          <cell r="AE5">
            <v>26622.43</v>
          </cell>
          <cell r="AF5">
            <v>331</v>
          </cell>
          <cell r="AG5" t="str">
            <v>补肾系列</v>
          </cell>
          <cell r="AH5">
            <v>1920.6</v>
          </cell>
          <cell r="AI5">
            <v>2304.72</v>
          </cell>
          <cell r="AJ5">
            <v>27393</v>
          </cell>
          <cell r="AK5">
            <v>422</v>
          </cell>
          <cell r="AL5" t="str">
            <v>肝病系列</v>
          </cell>
          <cell r="AM5">
            <v>2520.02</v>
          </cell>
          <cell r="AN5">
            <v>2646</v>
          </cell>
          <cell r="AO5">
            <v>2092</v>
          </cell>
          <cell r="AP5">
            <v>36</v>
          </cell>
        </row>
        <row r="6">
          <cell r="B6">
            <v>308</v>
          </cell>
          <cell r="C6" t="str">
            <v>藏药</v>
          </cell>
          <cell r="D6">
            <v>27</v>
          </cell>
          <cell r="E6">
            <v>34</v>
          </cell>
          <cell r="F6">
            <v>724</v>
          </cell>
          <cell r="G6">
            <v>18</v>
          </cell>
          <cell r="H6" t="str">
            <v>丹参+通脉</v>
          </cell>
          <cell r="I6">
            <v>28</v>
          </cell>
          <cell r="J6">
            <v>33</v>
          </cell>
          <cell r="K6">
            <v>1166.07</v>
          </cell>
          <cell r="L6">
            <v>45</v>
          </cell>
          <cell r="M6" t="str">
            <v>胃肠道系列</v>
          </cell>
          <cell r="N6">
            <v>31</v>
          </cell>
          <cell r="O6">
            <v>35</v>
          </cell>
          <cell r="P6">
            <v>1353.79</v>
          </cell>
          <cell r="Q6">
            <v>67</v>
          </cell>
          <cell r="R6" t="str">
            <v>瘦身系列</v>
          </cell>
          <cell r="S6">
            <v>1</v>
          </cell>
          <cell r="T6">
            <v>1</v>
          </cell>
          <cell r="U6">
            <v>288</v>
          </cell>
          <cell r="V6">
            <v>1</v>
          </cell>
          <cell r="W6" t="str">
            <v>关爱女性系列</v>
          </cell>
          <cell r="X6">
            <v>1</v>
          </cell>
          <cell r="Y6">
            <v>2</v>
          </cell>
          <cell r="Z6">
            <v>3519</v>
          </cell>
          <cell r="AA6">
            <v>20</v>
          </cell>
          <cell r="AB6" t="str">
            <v>补钙系列</v>
          </cell>
          <cell r="AC6">
            <v>6</v>
          </cell>
          <cell r="AD6">
            <v>9</v>
          </cell>
          <cell r="AE6">
            <v>4285.9</v>
          </cell>
          <cell r="AF6">
            <v>63</v>
          </cell>
          <cell r="AG6" t="str">
            <v>补肾系列</v>
          </cell>
          <cell r="AH6">
            <v>408</v>
          </cell>
          <cell r="AI6">
            <v>612</v>
          </cell>
          <cell r="AJ6">
            <v>2135.1</v>
          </cell>
          <cell r="AK6">
            <v>36</v>
          </cell>
          <cell r="AL6" t="str">
            <v>肝病系列</v>
          </cell>
          <cell r="AM6">
            <v>168</v>
          </cell>
          <cell r="AN6">
            <v>252</v>
          </cell>
          <cell r="AO6">
            <v>145</v>
          </cell>
          <cell r="AP6">
            <v>2</v>
          </cell>
        </row>
        <row r="7">
          <cell r="B7">
            <v>311</v>
          </cell>
          <cell r="C7" t="str">
            <v>藏药</v>
          </cell>
          <cell r="D7">
            <v>24</v>
          </cell>
          <cell r="E7">
            <v>29</v>
          </cell>
          <cell r="F7">
            <v>1665.88</v>
          </cell>
          <cell r="G7">
            <v>29</v>
          </cell>
          <cell r="H7" t="str">
            <v/>
          </cell>
          <cell r="I7">
            <v>15</v>
          </cell>
          <cell r="J7">
            <v>17</v>
          </cell>
          <cell r="K7" t="str">
            <v/>
          </cell>
          <cell r="L7" t="str">
            <v/>
          </cell>
          <cell r="M7" t="str">
            <v>胃肠道系列</v>
          </cell>
          <cell r="N7">
            <v>6</v>
          </cell>
          <cell r="O7">
            <v>3</v>
          </cell>
          <cell r="P7">
            <v>70482.04</v>
          </cell>
          <cell r="Q7">
            <v>4719</v>
          </cell>
          <cell r="R7" t="str">
            <v>瘦身系列</v>
          </cell>
          <cell r="S7">
            <v>2</v>
          </cell>
          <cell r="T7">
            <v>3</v>
          </cell>
          <cell r="U7">
            <v>576</v>
          </cell>
          <cell r="V7">
            <v>3</v>
          </cell>
          <cell r="W7" t="str">
            <v>关爱女性系列</v>
          </cell>
          <cell r="X7">
            <v>1</v>
          </cell>
          <cell r="Y7">
            <v>2</v>
          </cell>
          <cell r="Z7">
            <v>135</v>
          </cell>
          <cell r="AA7">
            <v>1</v>
          </cell>
          <cell r="AB7" t="str">
            <v>补钙系列</v>
          </cell>
          <cell r="AC7">
            <v>3</v>
          </cell>
          <cell r="AD7">
            <v>5</v>
          </cell>
          <cell r="AE7">
            <v>3375.01</v>
          </cell>
          <cell r="AF7">
            <v>49</v>
          </cell>
          <cell r="AG7" t="str">
            <v>补肾系列</v>
          </cell>
          <cell r="AH7">
            <v>150</v>
          </cell>
          <cell r="AI7">
            <v>225</v>
          </cell>
          <cell r="AJ7">
            <v>6340.15</v>
          </cell>
          <cell r="AK7">
            <v>111</v>
          </cell>
          <cell r="AL7" t="str">
            <v>肝病系列</v>
          </cell>
          <cell r="AM7">
            <v>84.5</v>
          </cell>
          <cell r="AN7">
            <v>169</v>
          </cell>
          <cell r="AO7">
            <v>362.5</v>
          </cell>
          <cell r="AP7">
            <v>6</v>
          </cell>
        </row>
        <row r="8">
          <cell r="B8">
            <v>329</v>
          </cell>
          <cell r="C8" t="str">
            <v>藏药</v>
          </cell>
          <cell r="D8">
            <v>20</v>
          </cell>
          <cell r="E8">
            <v>27</v>
          </cell>
          <cell r="F8">
            <v>439.59</v>
          </cell>
          <cell r="G8">
            <v>10</v>
          </cell>
          <cell r="H8" t="str">
            <v>丹参+通脉</v>
          </cell>
          <cell r="I8">
            <v>18</v>
          </cell>
          <cell r="J8">
            <v>20</v>
          </cell>
          <cell r="K8">
            <v>339.14</v>
          </cell>
          <cell r="L8">
            <v>10</v>
          </cell>
          <cell r="M8" t="str">
            <v>胃肠道系列</v>
          </cell>
          <cell r="N8">
            <v>37</v>
          </cell>
          <cell r="O8">
            <v>42</v>
          </cell>
          <cell r="P8">
            <v>1312.15</v>
          </cell>
          <cell r="Q8">
            <v>58</v>
          </cell>
          <cell r="R8" t="str">
            <v>瘦身系列</v>
          </cell>
          <cell r="S8">
            <v>4</v>
          </cell>
          <cell r="T8">
            <v>5</v>
          </cell>
          <cell r="U8">
            <v>1152</v>
          </cell>
          <cell r="V8">
            <v>6</v>
          </cell>
          <cell r="W8" t="str">
            <v>关爱女性系列</v>
          </cell>
          <cell r="X8">
            <v>1</v>
          </cell>
          <cell r="Y8">
            <v>2</v>
          </cell>
          <cell r="Z8">
            <v>5079.5</v>
          </cell>
          <cell r="AA8">
            <v>21</v>
          </cell>
          <cell r="AB8" t="str">
            <v>补钙系列</v>
          </cell>
          <cell r="AC8">
            <v>26</v>
          </cell>
          <cell r="AD8">
            <v>34</v>
          </cell>
          <cell r="AE8">
            <v>5421.74</v>
          </cell>
          <cell r="AF8">
            <v>92</v>
          </cell>
          <cell r="AG8" t="str">
            <v>补肾系列</v>
          </cell>
          <cell r="AH8">
            <v>600.6</v>
          </cell>
          <cell r="AI8">
            <v>840.84</v>
          </cell>
          <cell r="AJ8">
            <v>195.5</v>
          </cell>
          <cell r="AK8">
            <v>4</v>
          </cell>
          <cell r="AL8" t="str">
            <v>肝病系列</v>
          </cell>
          <cell r="AM8">
            <v>616.8</v>
          </cell>
          <cell r="AN8">
            <v>740.2</v>
          </cell>
          <cell r="AO8">
            <v>942.5</v>
          </cell>
          <cell r="AP8">
            <v>16</v>
          </cell>
        </row>
        <row r="9">
          <cell r="B9">
            <v>337</v>
          </cell>
          <cell r="C9" t="str">
            <v>藏药</v>
          </cell>
          <cell r="D9" t="str">
            <v/>
          </cell>
          <cell r="E9" t="str">
            <v/>
          </cell>
          <cell r="F9">
            <v>18729.24</v>
          </cell>
          <cell r="G9">
            <v>368</v>
          </cell>
          <cell r="H9" t="str">
            <v>丹参+通脉</v>
          </cell>
          <cell r="I9" t="str">
            <v/>
          </cell>
          <cell r="J9" t="str">
            <v/>
          </cell>
          <cell r="K9">
            <v>451.6</v>
          </cell>
          <cell r="L9">
            <v>13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5723.7</v>
          </cell>
          <cell r="Q9">
            <v>243</v>
          </cell>
          <cell r="R9" t="str">
            <v>瘦身系列</v>
          </cell>
          <cell r="S9" t="str">
            <v/>
          </cell>
          <cell r="T9" t="str">
            <v/>
          </cell>
          <cell r="U9">
            <v>4528</v>
          </cell>
          <cell r="V9">
            <v>23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1961.51</v>
          </cell>
          <cell r="AA9">
            <v>13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8653.61</v>
          </cell>
          <cell r="AF9">
            <v>136</v>
          </cell>
          <cell r="AG9" t="str">
            <v>补肾系列</v>
          </cell>
          <cell r="AH9" t="str">
            <v/>
          </cell>
          <cell r="AI9" t="str">
            <v/>
          </cell>
          <cell r="AJ9">
            <v>14881.3</v>
          </cell>
          <cell r="AK9">
            <v>183</v>
          </cell>
          <cell r="AL9" t="str">
            <v>肝病系列</v>
          </cell>
          <cell r="AM9" t="str">
            <v/>
          </cell>
          <cell r="AN9" t="str">
            <v/>
          </cell>
          <cell r="AO9">
            <v>2506</v>
          </cell>
          <cell r="AP9">
            <v>42</v>
          </cell>
        </row>
        <row r="10">
          <cell r="B10">
            <v>339</v>
          </cell>
          <cell r="C10" t="str">
            <v>藏药</v>
          </cell>
          <cell r="D10">
            <v>17</v>
          </cell>
          <cell r="E10">
            <v>22</v>
          </cell>
          <cell r="F10">
            <v>1276</v>
          </cell>
          <cell r="G10">
            <v>25</v>
          </cell>
          <cell r="H10" t="str">
            <v>丹参+通脉</v>
          </cell>
          <cell r="I10">
            <v>12</v>
          </cell>
          <cell r="J10">
            <v>13</v>
          </cell>
          <cell r="K10">
            <v>37.5</v>
          </cell>
          <cell r="L10">
            <v>1</v>
          </cell>
          <cell r="M10" t="str">
            <v>胃肠道系列</v>
          </cell>
          <cell r="N10">
            <v>29</v>
          </cell>
          <cell r="O10">
            <v>32</v>
          </cell>
          <cell r="P10">
            <v>3832.87</v>
          </cell>
          <cell r="Q10">
            <v>199</v>
          </cell>
          <cell r="R10" t="str">
            <v>瘦身系列</v>
          </cell>
          <cell r="S10">
            <v>3</v>
          </cell>
          <cell r="T10">
            <v>4</v>
          </cell>
          <cell r="U10">
            <v>288</v>
          </cell>
          <cell r="V10">
            <v>1</v>
          </cell>
          <cell r="W10" t="str">
            <v>关爱女性系列</v>
          </cell>
          <cell r="X10">
            <v>1</v>
          </cell>
          <cell r="Y10">
            <v>2</v>
          </cell>
          <cell r="Z10">
            <v>105</v>
          </cell>
          <cell r="AA10">
            <v>1</v>
          </cell>
          <cell r="AB10" t="str">
            <v>补钙系列</v>
          </cell>
          <cell r="AC10">
            <v>7</v>
          </cell>
          <cell r="AD10">
            <v>11</v>
          </cell>
          <cell r="AE10">
            <v>1909.45</v>
          </cell>
          <cell r="AF10">
            <v>28</v>
          </cell>
          <cell r="AG10" t="str">
            <v>补肾系列</v>
          </cell>
          <cell r="AH10">
            <v>150</v>
          </cell>
          <cell r="AI10">
            <v>225</v>
          </cell>
          <cell r="AJ10">
            <v>4811.2</v>
          </cell>
          <cell r="AK10">
            <v>77</v>
          </cell>
          <cell r="AL10" t="str">
            <v>肝病系列</v>
          </cell>
          <cell r="AM10">
            <v>446.01</v>
          </cell>
          <cell r="AN10">
            <v>669</v>
          </cell>
          <cell r="AO10">
            <v>72.5</v>
          </cell>
          <cell r="AP10">
            <v>1</v>
          </cell>
        </row>
        <row r="11">
          <cell r="B11">
            <v>341</v>
          </cell>
          <cell r="C11" t="str">
            <v>藏药</v>
          </cell>
          <cell r="D11">
            <v>27</v>
          </cell>
          <cell r="E11">
            <v>35</v>
          </cell>
          <cell r="F11">
            <v>574</v>
          </cell>
          <cell r="G11">
            <v>16</v>
          </cell>
          <cell r="H11" t="str">
            <v>丹参+通脉</v>
          </cell>
          <cell r="I11">
            <v>45</v>
          </cell>
          <cell r="J11">
            <v>52</v>
          </cell>
          <cell r="K11">
            <v>228</v>
          </cell>
          <cell r="L11">
            <v>6</v>
          </cell>
          <cell r="M11" t="str">
            <v>胃肠道系列</v>
          </cell>
          <cell r="N11">
            <v>48</v>
          </cell>
          <cell r="O11">
            <v>55</v>
          </cell>
          <cell r="P11">
            <v>8762.97</v>
          </cell>
          <cell r="Q11">
            <v>446</v>
          </cell>
          <cell r="R11" t="str">
            <v>瘦身系列</v>
          </cell>
          <cell r="S11">
            <v>8</v>
          </cell>
          <cell r="T11">
            <v>10</v>
          </cell>
          <cell r="U11">
            <v>2144</v>
          </cell>
          <cell r="V11">
            <v>11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2265.99</v>
          </cell>
          <cell r="AA11">
            <v>17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12751.79</v>
          </cell>
          <cell r="AF11">
            <v>249</v>
          </cell>
          <cell r="AG11" t="str">
            <v>补肾系列</v>
          </cell>
          <cell r="AH11">
            <v>2406.3</v>
          </cell>
          <cell r="AI11">
            <v>2887.56</v>
          </cell>
          <cell r="AJ11">
            <v>10542.2</v>
          </cell>
          <cell r="AK11">
            <v>114</v>
          </cell>
          <cell r="AL11" t="str">
            <v>肝病系列</v>
          </cell>
          <cell r="AM11">
            <v>4542.1</v>
          </cell>
          <cell r="AN11">
            <v>4769.2</v>
          </cell>
          <cell r="AO11">
            <v>797.5</v>
          </cell>
          <cell r="AP11">
            <v>11</v>
          </cell>
        </row>
        <row r="12">
          <cell r="B12">
            <v>343</v>
          </cell>
          <cell r="C12" t="str">
            <v>藏药</v>
          </cell>
          <cell r="D12">
            <v>27</v>
          </cell>
          <cell r="E12">
            <v>35</v>
          </cell>
          <cell r="F12">
            <v>1667</v>
          </cell>
          <cell r="G12">
            <v>42</v>
          </cell>
          <cell r="H12" t="str">
            <v>丹参+通脉</v>
          </cell>
          <cell r="I12">
            <v>45</v>
          </cell>
          <cell r="J12">
            <v>52</v>
          </cell>
          <cell r="K12">
            <v>766.18</v>
          </cell>
          <cell r="L12">
            <v>28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7691.78</v>
          </cell>
          <cell r="Q12">
            <v>366</v>
          </cell>
          <cell r="R12" t="str">
            <v>瘦身系列</v>
          </cell>
          <cell r="S12">
            <v>7</v>
          </cell>
          <cell r="T12">
            <v>9</v>
          </cell>
          <cell r="U12">
            <v>576</v>
          </cell>
          <cell r="V12">
            <v>3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528</v>
          </cell>
          <cell r="AA12">
            <v>4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10006</v>
          </cell>
          <cell r="AF12">
            <v>117</v>
          </cell>
          <cell r="AG12" t="str">
            <v>补肾系列</v>
          </cell>
          <cell r="AH12">
            <v>594</v>
          </cell>
          <cell r="AI12">
            <v>831.6</v>
          </cell>
          <cell r="AJ12">
            <v>9013.2</v>
          </cell>
          <cell r="AK12">
            <v>117</v>
          </cell>
          <cell r="AL12" t="str">
            <v>肝病系列</v>
          </cell>
          <cell r="AM12">
            <v>2049.54</v>
          </cell>
          <cell r="AN12">
            <v>2152</v>
          </cell>
          <cell r="AO12">
            <v>438.63</v>
          </cell>
          <cell r="AP12">
            <v>7</v>
          </cell>
        </row>
        <row r="13">
          <cell r="B13">
            <v>347</v>
          </cell>
          <cell r="C13" t="str">
            <v>藏药</v>
          </cell>
          <cell r="D13">
            <v>17</v>
          </cell>
          <cell r="E13">
            <v>22</v>
          </cell>
          <cell r="F13">
            <v>995</v>
          </cell>
          <cell r="G13">
            <v>24</v>
          </cell>
          <cell r="H13" t="str">
            <v>丹参+通脉</v>
          </cell>
          <cell r="I13">
            <v>15</v>
          </cell>
          <cell r="J13">
            <v>17</v>
          </cell>
          <cell r="K13">
            <v>387.3</v>
          </cell>
          <cell r="L13">
            <v>19</v>
          </cell>
          <cell r="M13" t="str">
            <v>胃肠道系列</v>
          </cell>
          <cell r="N13">
            <v>55</v>
          </cell>
          <cell r="O13">
            <v>63</v>
          </cell>
          <cell r="P13">
            <v>2173.94</v>
          </cell>
          <cell r="Q13">
            <v>94</v>
          </cell>
          <cell r="R13" t="str">
            <v>瘦身系列</v>
          </cell>
          <cell r="S13">
            <v>6</v>
          </cell>
          <cell r="T13">
            <v>8</v>
          </cell>
          <cell r="U13">
            <v>576</v>
          </cell>
          <cell r="V13">
            <v>3</v>
          </cell>
          <cell r="W13" t="str">
            <v>关爱女性系列</v>
          </cell>
          <cell r="X13">
            <v>1</v>
          </cell>
          <cell r="Y13">
            <v>2</v>
          </cell>
          <cell r="Z13">
            <v>666</v>
          </cell>
          <cell r="AA13">
            <v>4</v>
          </cell>
          <cell r="AB13" t="str">
            <v>补钙系列</v>
          </cell>
          <cell r="AC13">
            <v>6</v>
          </cell>
          <cell r="AD13">
            <v>9</v>
          </cell>
          <cell r="AE13">
            <v>4235.36</v>
          </cell>
          <cell r="AF13">
            <v>58</v>
          </cell>
          <cell r="AG13" t="str">
            <v>补肾系列</v>
          </cell>
          <cell r="AH13">
            <v>150</v>
          </cell>
          <cell r="AI13">
            <v>225</v>
          </cell>
          <cell r="AJ13">
            <v>293</v>
          </cell>
          <cell r="AK13">
            <v>2</v>
          </cell>
          <cell r="AL13" t="str">
            <v/>
          </cell>
          <cell r="AM13">
            <v>84.5</v>
          </cell>
          <cell r="AN13">
            <v>169</v>
          </cell>
          <cell r="AO13" t="str">
            <v/>
          </cell>
          <cell r="AP13" t="str">
            <v/>
          </cell>
        </row>
        <row r="14">
          <cell r="B14">
            <v>349</v>
          </cell>
          <cell r="C14" t="str">
            <v>藏药</v>
          </cell>
          <cell r="D14">
            <v>17</v>
          </cell>
          <cell r="E14">
            <v>23</v>
          </cell>
          <cell r="F14">
            <v>1299.64</v>
          </cell>
          <cell r="G14">
            <v>29</v>
          </cell>
          <cell r="H14" t="str">
            <v>丹参+通脉</v>
          </cell>
          <cell r="I14">
            <v>64</v>
          </cell>
          <cell r="J14">
            <v>73</v>
          </cell>
          <cell r="K14">
            <v>1039.51</v>
          </cell>
          <cell r="L14">
            <v>30</v>
          </cell>
          <cell r="M14" t="str">
            <v>胃肠道系列</v>
          </cell>
          <cell r="N14">
            <v>47</v>
          </cell>
          <cell r="O14">
            <v>53</v>
          </cell>
          <cell r="P14">
            <v>2590.22</v>
          </cell>
          <cell r="Q14">
            <v>101</v>
          </cell>
          <cell r="R14" t="str">
            <v>瘦身系列</v>
          </cell>
          <cell r="S14">
            <v>2</v>
          </cell>
          <cell r="T14">
            <v>3</v>
          </cell>
          <cell r="U14">
            <v>576</v>
          </cell>
          <cell r="V14">
            <v>3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1705</v>
          </cell>
          <cell r="AA14">
            <v>12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5520.01</v>
          </cell>
          <cell r="AF14">
            <v>59</v>
          </cell>
          <cell r="AG14" t="str">
            <v>补肾系列</v>
          </cell>
          <cell r="AH14">
            <v>396</v>
          </cell>
          <cell r="AI14">
            <v>594</v>
          </cell>
          <cell r="AJ14">
            <v>2737.04</v>
          </cell>
          <cell r="AK14">
            <v>37</v>
          </cell>
          <cell r="AL14" t="str">
            <v>肝病系列</v>
          </cell>
          <cell r="AM14">
            <v>540.01</v>
          </cell>
          <cell r="AN14">
            <v>648</v>
          </cell>
          <cell r="AO14">
            <v>1230</v>
          </cell>
          <cell r="AP14">
            <v>21</v>
          </cell>
        </row>
        <row r="15">
          <cell r="B15">
            <v>351</v>
          </cell>
          <cell r="C15" t="str">
            <v>藏药</v>
          </cell>
          <cell r="D15">
            <v>17</v>
          </cell>
          <cell r="E15">
            <v>23</v>
          </cell>
          <cell r="F15">
            <v>521.5</v>
          </cell>
          <cell r="G15">
            <v>12</v>
          </cell>
          <cell r="H15" t="str">
            <v>丹参+通脉</v>
          </cell>
          <cell r="I15">
            <v>21</v>
          </cell>
          <cell r="J15">
            <v>24</v>
          </cell>
          <cell r="K15">
            <v>199.5</v>
          </cell>
          <cell r="L15">
            <v>6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1129.35</v>
          </cell>
          <cell r="Q15">
            <v>53</v>
          </cell>
          <cell r="R15" t="str">
            <v>瘦身系列</v>
          </cell>
          <cell r="S15">
            <v>7</v>
          </cell>
          <cell r="T15">
            <v>9</v>
          </cell>
          <cell r="U15">
            <v>784</v>
          </cell>
          <cell r="V15">
            <v>4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864</v>
          </cell>
          <cell r="AA15">
            <v>5</v>
          </cell>
          <cell r="AB15" t="str">
            <v>补钙系列</v>
          </cell>
          <cell r="AC15">
            <v>4</v>
          </cell>
          <cell r="AD15">
            <v>6</v>
          </cell>
          <cell r="AE15">
            <v>2424.9</v>
          </cell>
          <cell r="AF15">
            <v>37</v>
          </cell>
          <cell r="AG15" t="str">
            <v>补肾系列</v>
          </cell>
          <cell r="AH15">
            <v>150</v>
          </cell>
          <cell r="AI15">
            <v>225</v>
          </cell>
          <cell r="AJ15">
            <v>3068.76</v>
          </cell>
          <cell r="AK15">
            <v>53</v>
          </cell>
          <cell r="AL15" t="str">
            <v/>
          </cell>
          <cell r="AM15">
            <v>1800.05</v>
          </cell>
          <cell r="AN15">
            <v>1980.1</v>
          </cell>
          <cell r="AO15" t="str">
            <v/>
          </cell>
          <cell r="AP15" t="str">
            <v/>
          </cell>
        </row>
        <row r="16">
          <cell r="B16">
            <v>355</v>
          </cell>
          <cell r="C16" t="str">
            <v>藏药</v>
          </cell>
          <cell r="D16">
            <v>20</v>
          </cell>
          <cell r="E16">
            <v>27</v>
          </cell>
          <cell r="F16">
            <v>1503</v>
          </cell>
          <cell r="G16">
            <v>43</v>
          </cell>
          <cell r="H16" t="str">
            <v>丹参+通脉</v>
          </cell>
          <cell r="I16">
            <v>42</v>
          </cell>
          <cell r="J16">
            <v>49</v>
          </cell>
          <cell r="K16">
            <v>199.5</v>
          </cell>
          <cell r="L16">
            <v>6</v>
          </cell>
          <cell r="M16" t="str">
            <v>胃肠道系列</v>
          </cell>
          <cell r="N16">
            <v>61</v>
          </cell>
          <cell r="O16">
            <v>71</v>
          </cell>
          <cell r="P16">
            <v>2438.56</v>
          </cell>
          <cell r="Q16">
            <v>108</v>
          </cell>
          <cell r="R16" t="str">
            <v>瘦身系列</v>
          </cell>
          <cell r="S16">
            <v>1</v>
          </cell>
          <cell r="T16">
            <v>1</v>
          </cell>
          <cell r="U16">
            <v>208</v>
          </cell>
          <cell r="V16">
            <v>1</v>
          </cell>
          <cell r="W16" t="str">
            <v>关爱女性系列</v>
          </cell>
          <cell r="X16">
            <v>4</v>
          </cell>
          <cell r="Y16">
            <v>6</v>
          </cell>
          <cell r="Z16">
            <v>168.3</v>
          </cell>
          <cell r="AA16">
            <v>1</v>
          </cell>
          <cell r="AB16" t="str">
            <v>补钙系列</v>
          </cell>
          <cell r="AC16">
            <v>4</v>
          </cell>
          <cell r="AD16">
            <v>6</v>
          </cell>
          <cell r="AE16">
            <v>6100.19</v>
          </cell>
          <cell r="AF16">
            <v>86</v>
          </cell>
          <cell r="AG16" t="str">
            <v>补肾系列</v>
          </cell>
          <cell r="AH16">
            <v>300</v>
          </cell>
          <cell r="AI16">
            <v>450</v>
          </cell>
          <cell r="AJ16">
            <v>2797.87</v>
          </cell>
          <cell r="AK16">
            <v>28</v>
          </cell>
          <cell r="AL16" t="str">
            <v/>
          </cell>
          <cell r="AM16">
            <v>535.01</v>
          </cell>
          <cell r="AN16">
            <v>642</v>
          </cell>
          <cell r="AO16" t="str">
            <v/>
          </cell>
          <cell r="AP16" t="str">
            <v/>
          </cell>
        </row>
        <row r="17">
          <cell r="B17">
            <v>357</v>
          </cell>
          <cell r="C17" t="str">
            <v>藏药</v>
          </cell>
          <cell r="D17">
            <v>17</v>
          </cell>
          <cell r="E17">
            <v>23</v>
          </cell>
          <cell r="F17">
            <v>4275.14</v>
          </cell>
          <cell r="G17">
            <v>103</v>
          </cell>
          <cell r="H17" t="str">
            <v>丹参+通脉</v>
          </cell>
          <cell r="I17">
            <v>25</v>
          </cell>
          <cell r="J17">
            <v>29</v>
          </cell>
          <cell r="K17">
            <v>642.38</v>
          </cell>
          <cell r="L17">
            <v>19</v>
          </cell>
          <cell r="M17" t="str">
            <v>胃肠道系列</v>
          </cell>
          <cell r="N17">
            <v>55</v>
          </cell>
          <cell r="O17">
            <v>63</v>
          </cell>
          <cell r="P17">
            <v>7503.61</v>
          </cell>
          <cell r="Q17">
            <v>447</v>
          </cell>
          <cell r="R17" t="str">
            <v/>
          </cell>
          <cell r="S17">
            <v>1</v>
          </cell>
          <cell r="T17">
            <v>1</v>
          </cell>
          <cell r="U17" t="str">
            <v/>
          </cell>
          <cell r="V17" t="str">
            <v/>
          </cell>
          <cell r="W17" t="str">
            <v>关爱女性系列</v>
          </cell>
          <cell r="X17">
            <v>1</v>
          </cell>
          <cell r="Y17">
            <v>2</v>
          </cell>
          <cell r="Z17">
            <v>2946</v>
          </cell>
          <cell r="AA17">
            <v>11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3456.65</v>
          </cell>
          <cell r="AF17">
            <v>43</v>
          </cell>
          <cell r="AG17" t="str">
            <v>补肾系列</v>
          </cell>
          <cell r="AH17">
            <v>432.3</v>
          </cell>
          <cell r="AI17">
            <v>648.45</v>
          </cell>
          <cell r="AJ17">
            <v>3646.2</v>
          </cell>
          <cell r="AK17">
            <v>55</v>
          </cell>
          <cell r="AL17" t="str">
            <v>肝病系列</v>
          </cell>
          <cell r="AM17">
            <v>84.5</v>
          </cell>
          <cell r="AN17">
            <v>169</v>
          </cell>
          <cell r="AO17">
            <v>362.5</v>
          </cell>
          <cell r="AP17">
            <v>6</v>
          </cell>
        </row>
        <row r="18">
          <cell r="B18">
            <v>359</v>
          </cell>
          <cell r="C18" t="str">
            <v>藏药</v>
          </cell>
          <cell r="D18">
            <v>20</v>
          </cell>
          <cell r="E18">
            <v>27</v>
          </cell>
          <cell r="F18">
            <v>471</v>
          </cell>
          <cell r="G18">
            <v>9</v>
          </cell>
          <cell r="H18" t="str">
            <v>丹参+通脉</v>
          </cell>
          <cell r="I18">
            <v>40</v>
          </cell>
          <cell r="J18">
            <v>46</v>
          </cell>
          <cell r="K18">
            <v>237.25</v>
          </cell>
          <cell r="L18">
            <v>7</v>
          </cell>
          <cell r="M18" t="str">
            <v>胃肠道系列</v>
          </cell>
          <cell r="N18">
            <v>44</v>
          </cell>
          <cell r="O18">
            <v>50</v>
          </cell>
          <cell r="P18">
            <v>2820.02</v>
          </cell>
          <cell r="Q18">
            <v>135</v>
          </cell>
          <cell r="R18" t="str">
            <v/>
          </cell>
          <cell r="S18">
            <v>2</v>
          </cell>
          <cell r="T18">
            <v>3</v>
          </cell>
          <cell r="U18" t="str">
            <v/>
          </cell>
          <cell r="V18" t="str">
            <v/>
          </cell>
          <cell r="W18" t="str">
            <v>关爱女性系列</v>
          </cell>
          <cell r="X18">
            <v>4</v>
          </cell>
          <cell r="Y18">
            <v>6</v>
          </cell>
          <cell r="Z18">
            <v>651.75</v>
          </cell>
          <cell r="AA18">
            <v>5</v>
          </cell>
          <cell r="AB18" t="str">
            <v>补钙系列</v>
          </cell>
          <cell r="AC18">
            <v>7</v>
          </cell>
          <cell r="AD18">
            <v>11</v>
          </cell>
          <cell r="AE18">
            <v>3794.21</v>
          </cell>
          <cell r="AF18">
            <v>58</v>
          </cell>
          <cell r="AG18" t="str">
            <v>补肾系列</v>
          </cell>
          <cell r="AH18">
            <v>300</v>
          </cell>
          <cell r="AI18">
            <v>450</v>
          </cell>
          <cell r="AJ18">
            <v>1199</v>
          </cell>
          <cell r="AK18">
            <v>19</v>
          </cell>
          <cell r="AL18" t="str">
            <v>肝病系列</v>
          </cell>
          <cell r="AM18">
            <v>315.04</v>
          </cell>
          <cell r="AN18">
            <v>472.6</v>
          </cell>
          <cell r="AO18">
            <v>580</v>
          </cell>
          <cell r="AP18">
            <v>10</v>
          </cell>
        </row>
        <row r="19">
          <cell r="B19">
            <v>365</v>
          </cell>
          <cell r="C19" t="str">
            <v>藏药</v>
          </cell>
          <cell r="D19">
            <v>27</v>
          </cell>
          <cell r="E19">
            <v>34</v>
          </cell>
          <cell r="F19">
            <v>5530.05</v>
          </cell>
          <cell r="G19">
            <v>134</v>
          </cell>
          <cell r="H19" t="str">
            <v/>
          </cell>
          <cell r="I19">
            <v>48</v>
          </cell>
          <cell r="J19">
            <v>56</v>
          </cell>
          <cell r="K19" t="str">
            <v/>
          </cell>
          <cell r="L19" t="str">
            <v/>
          </cell>
          <cell r="M19" t="str">
            <v>胃肠道系列</v>
          </cell>
          <cell r="N19">
            <v>65</v>
          </cell>
          <cell r="O19">
            <v>76</v>
          </cell>
          <cell r="P19">
            <v>5289.33</v>
          </cell>
          <cell r="Q19">
            <v>225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1306.5</v>
          </cell>
          <cell r="AA19">
            <v>10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7130.75</v>
          </cell>
          <cell r="AF19">
            <v>86</v>
          </cell>
          <cell r="AG19" t="str">
            <v>补肾系列</v>
          </cell>
          <cell r="AH19">
            <v>662</v>
          </cell>
          <cell r="AI19">
            <v>926.8</v>
          </cell>
          <cell r="AJ19">
            <v>4671.6</v>
          </cell>
          <cell r="AK19">
            <v>66</v>
          </cell>
          <cell r="AL19" t="str">
            <v>肝病系列</v>
          </cell>
          <cell r="AM19">
            <v>890.52</v>
          </cell>
          <cell r="AN19">
            <v>1068.6</v>
          </cell>
          <cell r="AO19">
            <v>457</v>
          </cell>
          <cell r="AP19">
            <v>7</v>
          </cell>
        </row>
        <row r="20">
          <cell r="B20">
            <v>367</v>
          </cell>
          <cell r="C20" t="str">
            <v>藏药</v>
          </cell>
          <cell r="D20">
            <v>17</v>
          </cell>
          <cell r="E20">
            <v>22</v>
          </cell>
          <cell r="F20">
            <v>1864.02</v>
          </cell>
          <cell r="G20">
            <v>69</v>
          </cell>
          <cell r="H20" t="str">
            <v>丹参+通脉</v>
          </cell>
          <cell r="I20">
            <v>24</v>
          </cell>
          <cell r="J20">
            <v>28</v>
          </cell>
          <cell r="K20">
            <v>77.9</v>
          </cell>
          <cell r="L20">
            <v>2</v>
          </cell>
          <cell r="M20" t="str">
            <v>胃肠道系列</v>
          </cell>
          <cell r="N20">
            <v>61</v>
          </cell>
          <cell r="O20">
            <v>71</v>
          </cell>
          <cell r="P20">
            <v>1475.54</v>
          </cell>
          <cell r="Q20">
            <v>64</v>
          </cell>
          <cell r="R20" t="str">
            <v>瘦身系列</v>
          </cell>
          <cell r="S20">
            <v>1</v>
          </cell>
          <cell r="T20">
            <v>1</v>
          </cell>
          <cell r="U20">
            <v>208</v>
          </cell>
          <cell r="V20">
            <v>1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524.62</v>
          </cell>
          <cell r="AA20">
            <v>4</v>
          </cell>
          <cell r="AB20" t="str">
            <v>补钙系列</v>
          </cell>
          <cell r="AC20">
            <v>9</v>
          </cell>
          <cell r="AD20">
            <v>14</v>
          </cell>
          <cell r="AE20">
            <v>8686.62</v>
          </cell>
          <cell r="AF20">
            <v>104</v>
          </cell>
          <cell r="AG20" t="str">
            <v>补肾系列</v>
          </cell>
          <cell r="AH20">
            <v>132</v>
          </cell>
          <cell r="AI20">
            <v>198</v>
          </cell>
          <cell r="AJ20">
            <v>90.92</v>
          </cell>
          <cell r="AK20">
            <v>4</v>
          </cell>
          <cell r="AL20" t="str">
            <v>肝病系列</v>
          </cell>
          <cell r="AM20">
            <v>84.5</v>
          </cell>
          <cell r="AN20">
            <v>169</v>
          </cell>
          <cell r="AO20">
            <v>201.5</v>
          </cell>
          <cell r="AP20">
            <v>3</v>
          </cell>
        </row>
        <row r="21">
          <cell r="B21">
            <v>371</v>
          </cell>
          <cell r="C21" t="str">
            <v/>
          </cell>
          <cell r="D21">
            <v>6</v>
          </cell>
          <cell r="E21">
            <v>9</v>
          </cell>
          <cell r="F21" t="str">
            <v/>
          </cell>
          <cell r="G21" t="str">
            <v/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胃肠道系列</v>
          </cell>
          <cell r="N21">
            <v>24</v>
          </cell>
          <cell r="O21">
            <v>26</v>
          </cell>
          <cell r="P21">
            <v>4696.65</v>
          </cell>
          <cell r="Q21">
            <v>236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3680.7</v>
          </cell>
          <cell r="AF21">
            <v>63</v>
          </cell>
          <cell r="AG21" t="str">
            <v>补肾系列</v>
          </cell>
          <cell r="AH21">
            <v>100</v>
          </cell>
          <cell r="AI21">
            <v>150</v>
          </cell>
          <cell r="AJ21">
            <v>1601.8</v>
          </cell>
          <cell r="AK21">
            <v>31</v>
          </cell>
          <cell r="AL21" t="str">
            <v/>
          </cell>
          <cell r="AM21">
            <v>84.5</v>
          </cell>
          <cell r="AN21">
            <v>169</v>
          </cell>
          <cell r="AO21" t="str">
            <v/>
          </cell>
          <cell r="AP21" t="str">
            <v/>
          </cell>
        </row>
        <row r="22">
          <cell r="B22">
            <v>373</v>
          </cell>
          <cell r="C22" t="str">
            <v>藏药</v>
          </cell>
          <cell r="D22">
            <v>17</v>
          </cell>
          <cell r="E22">
            <v>23</v>
          </cell>
          <cell r="F22">
            <v>605</v>
          </cell>
          <cell r="G22">
            <v>8</v>
          </cell>
          <cell r="H22" t="str">
            <v>丹参+通脉</v>
          </cell>
          <cell r="I22">
            <v>42</v>
          </cell>
          <cell r="J22">
            <v>49</v>
          </cell>
          <cell r="K22">
            <v>984.21</v>
          </cell>
          <cell r="L22">
            <v>27</v>
          </cell>
          <cell r="M22" t="str">
            <v>胃肠道系列</v>
          </cell>
          <cell r="N22">
            <v>40</v>
          </cell>
          <cell r="O22">
            <v>46</v>
          </cell>
          <cell r="P22">
            <v>2126.63</v>
          </cell>
          <cell r="Q22">
            <v>97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1077.24</v>
          </cell>
          <cell r="AA22">
            <v>8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9328.15</v>
          </cell>
          <cell r="AF22">
            <v>142</v>
          </cell>
          <cell r="AG22" t="str">
            <v>补肾系列</v>
          </cell>
          <cell r="AH22">
            <v>178.2</v>
          </cell>
          <cell r="AI22">
            <v>267.3</v>
          </cell>
          <cell r="AJ22">
            <v>1838</v>
          </cell>
          <cell r="AK22">
            <v>31</v>
          </cell>
          <cell r="AL22" t="str">
            <v>肝病系列</v>
          </cell>
          <cell r="AM22">
            <v>702.5</v>
          </cell>
          <cell r="AN22">
            <v>843</v>
          </cell>
          <cell r="AO22">
            <v>435</v>
          </cell>
          <cell r="AP22">
            <v>7</v>
          </cell>
        </row>
        <row r="23">
          <cell r="B23">
            <v>377</v>
          </cell>
          <cell r="C23" t="str">
            <v>藏药</v>
          </cell>
          <cell r="D23">
            <v>17</v>
          </cell>
          <cell r="E23">
            <v>23</v>
          </cell>
          <cell r="F23">
            <v>545</v>
          </cell>
          <cell r="G23">
            <v>12</v>
          </cell>
          <cell r="H23" t="str">
            <v>丹参+通脉</v>
          </cell>
          <cell r="I23">
            <v>77</v>
          </cell>
          <cell r="J23">
            <v>84</v>
          </cell>
          <cell r="K23">
            <v>39.9</v>
          </cell>
          <cell r="L23">
            <v>1</v>
          </cell>
          <cell r="M23" t="str">
            <v>胃肠道系列</v>
          </cell>
          <cell r="N23">
            <v>80</v>
          </cell>
          <cell r="O23">
            <v>91</v>
          </cell>
          <cell r="P23">
            <v>4682.41</v>
          </cell>
          <cell r="Q23">
            <v>235</v>
          </cell>
          <cell r="R23" t="str">
            <v>瘦身系列</v>
          </cell>
          <cell r="S23">
            <v>2</v>
          </cell>
          <cell r="T23">
            <v>3</v>
          </cell>
          <cell r="U23">
            <v>1728</v>
          </cell>
          <cell r="V23">
            <v>9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528</v>
          </cell>
          <cell r="AA23">
            <v>4</v>
          </cell>
          <cell r="AB23" t="str">
            <v>补钙系列</v>
          </cell>
          <cell r="AC23">
            <v>5</v>
          </cell>
          <cell r="AD23">
            <v>8</v>
          </cell>
          <cell r="AE23">
            <v>6004.75</v>
          </cell>
          <cell r="AF23">
            <v>95</v>
          </cell>
          <cell r="AG23" t="str">
            <v>补肾系列</v>
          </cell>
          <cell r="AH23">
            <v>390</v>
          </cell>
          <cell r="AI23">
            <v>585</v>
          </cell>
          <cell r="AJ23">
            <v>2180.5</v>
          </cell>
          <cell r="AK23">
            <v>41</v>
          </cell>
          <cell r="AL23" t="str">
            <v>肝病系列</v>
          </cell>
          <cell r="AM23">
            <v>84.5</v>
          </cell>
          <cell r="AN23">
            <v>169</v>
          </cell>
          <cell r="AO23">
            <v>136.3</v>
          </cell>
          <cell r="AP23">
            <v>2</v>
          </cell>
        </row>
        <row r="24">
          <cell r="B24">
            <v>379</v>
          </cell>
          <cell r="C24" t="str">
            <v>藏药</v>
          </cell>
          <cell r="D24">
            <v>17</v>
          </cell>
          <cell r="E24">
            <v>23</v>
          </cell>
          <cell r="F24">
            <v>715</v>
          </cell>
          <cell r="G24">
            <v>19</v>
          </cell>
          <cell r="H24" t="str">
            <v>丹参+通脉</v>
          </cell>
          <cell r="I24">
            <v>30</v>
          </cell>
          <cell r="J24">
            <v>35</v>
          </cell>
          <cell r="K24">
            <v>167.7</v>
          </cell>
          <cell r="L24">
            <v>4</v>
          </cell>
          <cell r="M24" t="str">
            <v>胃肠道系列</v>
          </cell>
          <cell r="N24">
            <v>47</v>
          </cell>
          <cell r="O24">
            <v>53</v>
          </cell>
          <cell r="P24">
            <v>3179.98</v>
          </cell>
          <cell r="Q24">
            <v>151</v>
          </cell>
          <cell r="R24" t="str">
            <v/>
          </cell>
          <cell r="S24">
            <v>2</v>
          </cell>
          <cell r="T24">
            <v>3</v>
          </cell>
          <cell r="U24" t="str">
            <v/>
          </cell>
          <cell r="V24" t="str">
            <v/>
          </cell>
          <cell r="W24" t="str">
            <v>关爱女性系列</v>
          </cell>
          <cell r="X24">
            <v>1</v>
          </cell>
          <cell r="Y24">
            <v>2</v>
          </cell>
          <cell r="Z24">
            <v>1258.5</v>
          </cell>
          <cell r="AA24">
            <v>8</v>
          </cell>
          <cell r="AB24" t="str">
            <v>补钙系列</v>
          </cell>
          <cell r="AC24">
            <v>5</v>
          </cell>
          <cell r="AD24">
            <v>8</v>
          </cell>
          <cell r="AE24">
            <v>9402.72</v>
          </cell>
          <cell r="AF24">
            <v>110</v>
          </cell>
          <cell r="AG24" t="str">
            <v>补肾系列</v>
          </cell>
          <cell r="AH24">
            <v>858</v>
          </cell>
          <cell r="AI24">
            <v>1201.2</v>
          </cell>
          <cell r="AJ24">
            <v>2157.98</v>
          </cell>
          <cell r="AK24">
            <v>45</v>
          </cell>
          <cell r="AL24" t="str">
            <v>肝病系列</v>
          </cell>
          <cell r="AM24">
            <v>84.5</v>
          </cell>
          <cell r="AN24">
            <v>169</v>
          </cell>
          <cell r="AO24">
            <v>580</v>
          </cell>
          <cell r="AP24">
            <v>10</v>
          </cell>
        </row>
        <row r="25">
          <cell r="B25">
            <v>385</v>
          </cell>
          <cell r="C25" t="str">
            <v>藏药</v>
          </cell>
          <cell r="D25">
            <v>27</v>
          </cell>
          <cell r="E25">
            <v>35</v>
          </cell>
          <cell r="F25">
            <v>64</v>
          </cell>
          <cell r="G25">
            <v>2</v>
          </cell>
          <cell r="H25" t="str">
            <v>丹参+通脉</v>
          </cell>
          <cell r="I25">
            <v>14</v>
          </cell>
          <cell r="J25">
            <v>15</v>
          </cell>
          <cell r="K25">
            <v>152</v>
          </cell>
          <cell r="L25">
            <v>5</v>
          </cell>
          <cell r="M25" t="str">
            <v>胃肠道系列</v>
          </cell>
          <cell r="N25">
            <v>36</v>
          </cell>
          <cell r="O25">
            <v>41</v>
          </cell>
          <cell r="P25">
            <v>1935.93</v>
          </cell>
          <cell r="Q25">
            <v>89</v>
          </cell>
          <cell r="R25" t="str">
            <v>瘦身系列</v>
          </cell>
          <cell r="S25">
            <v>1</v>
          </cell>
          <cell r="T25">
            <v>1</v>
          </cell>
          <cell r="U25">
            <v>1109</v>
          </cell>
          <cell r="V25">
            <v>6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594</v>
          </cell>
          <cell r="AA25">
            <v>4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4301.74</v>
          </cell>
          <cell r="AF25">
            <v>62</v>
          </cell>
          <cell r="AG25" t="str">
            <v>补肾系列</v>
          </cell>
          <cell r="AH25">
            <v>168.3</v>
          </cell>
          <cell r="AI25">
            <v>252.45</v>
          </cell>
          <cell r="AJ25">
            <v>1747</v>
          </cell>
          <cell r="AK25">
            <v>29</v>
          </cell>
          <cell r="AL25" t="str">
            <v>肝病系列</v>
          </cell>
          <cell r="AM25">
            <v>84.5</v>
          </cell>
          <cell r="AN25">
            <v>169</v>
          </cell>
          <cell r="AO25">
            <v>612.17</v>
          </cell>
          <cell r="AP25">
            <v>10</v>
          </cell>
        </row>
        <row r="26">
          <cell r="B26">
            <v>387</v>
          </cell>
          <cell r="C26" t="str">
            <v>藏药</v>
          </cell>
          <cell r="D26">
            <v>27</v>
          </cell>
          <cell r="E26">
            <v>35</v>
          </cell>
          <cell r="F26">
            <v>1382.19</v>
          </cell>
          <cell r="G26">
            <v>38</v>
          </cell>
          <cell r="H26" t="str">
            <v>丹参+通脉</v>
          </cell>
          <cell r="I26">
            <v>77</v>
          </cell>
          <cell r="J26">
            <v>84</v>
          </cell>
          <cell r="K26">
            <v>638.4</v>
          </cell>
          <cell r="L26">
            <v>19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3835.85</v>
          </cell>
          <cell r="Q26">
            <v>199</v>
          </cell>
          <cell r="R26" t="str">
            <v>瘦身系列</v>
          </cell>
          <cell r="S26">
            <v>8</v>
          </cell>
          <cell r="T26">
            <v>10</v>
          </cell>
          <cell r="U26">
            <v>2774.58</v>
          </cell>
          <cell r="V26">
            <v>15</v>
          </cell>
          <cell r="W26" t="str">
            <v>关爱女性系列</v>
          </cell>
          <cell r="X26">
            <v>2</v>
          </cell>
          <cell r="Y26">
            <v>3</v>
          </cell>
          <cell r="Z26">
            <v>2793</v>
          </cell>
          <cell r="AA26">
            <v>19</v>
          </cell>
          <cell r="AB26" t="str">
            <v>补钙系列</v>
          </cell>
          <cell r="AC26">
            <v>7</v>
          </cell>
          <cell r="AD26">
            <v>11</v>
          </cell>
          <cell r="AE26">
            <v>12174.76</v>
          </cell>
          <cell r="AF26">
            <v>133</v>
          </cell>
          <cell r="AG26" t="str">
            <v>补肾系列</v>
          </cell>
          <cell r="AH26">
            <v>1299.2</v>
          </cell>
          <cell r="AI26">
            <v>1688.96</v>
          </cell>
          <cell r="AJ26">
            <v>1502.83</v>
          </cell>
          <cell r="AK26">
            <v>28</v>
          </cell>
          <cell r="AL26" t="str">
            <v>肝病系列</v>
          </cell>
          <cell r="AM26">
            <v>2500.36</v>
          </cell>
          <cell r="AN26">
            <v>2625.4</v>
          </cell>
          <cell r="AO26">
            <v>145</v>
          </cell>
          <cell r="AP26">
            <v>2</v>
          </cell>
        </row>
        <row r="27">
          <cell r="B27">
            <v>391</v>
          </cell>
          <cell r="C27" t="str">
            <v>藏药</v>
          </cell>
          <cell r="D27">
            <v>17</v>
          </cell>
          <cell r="E27">
            <v>23</v>
          </cell>
          <cell r="F27">
            <v>586</v>
          </cell>
          <cell r="G27">
            <v>16</v>
          </cell>
          <cell r="H27" t="str">
            <v>丹参+通脉</v>
          </cell>
          <cell r="I27">
            <v>65</v>
          </cell>
          <cell r="J27">
            <v>75</v>
          </cell>
          <cell r="K27">
            <v>928.14</v>
          </cell>
          <cell r="L27">
            <v>26</v>
          </cell>
          <cell r="M27" t="str">
            <v>胃肠道系列</v>
          </cell>
          <cell r="N27">
            <v>74</v>
          </cell>
          <cell r="O27">
            <v>84</v>
          </cell>
          <cell r="P27">
            <v>4015.24</v>
          </cell>
          <cell r="Q27">
            <v>169</v>
          </cell>
          <cell r="R27" t="str">
            <v>瘦身系列</v>
          </cell>
          <cell r="S27">
            <v>1</v>
          </cell>
          <cell r="T27">
            <v>1</v>
          </cell>
          <cell r="U27">
            <v>864</v>
          </cell>
          <cell r="V27">
            <v>4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4105.6</v>
          </cell>
          <cell r="AA27">
            <v>22</v>
          </cell>
          <cell r="AB27" t="str">
            <v>补钙系列</v>
          </cell>
          <cell r="AC27">
            <v>1</v>
          </cell>
          <cell r="AD27">
            <v>3</v>
          </cell>
          <cell r="AE27">
            <v>8595.02</v>
          </cell>
          <cell r="AF27">
            <v>98</v>
          </cell>
          <cell r="AG27" t="str">
            <v>补肾系列</v>
          </cell>
          <cell r="AH27">
            <v>150</v>
          </cell>
          <cell r="AI27">
            <v>225</v>
          </cell>
          <cell r="AJ27">
            <v>1830</v>
          </cell>
          <cell r="AK27">
            <v>49</v>
          </cell>
          <cell r="AL27" t="str">
            <v/>
          </cell>
          <cell r="AM27">
            <v>84.5</v>
          </cell>
          <cell r="AN27">
            <v>169</v>
          </cell>
          <cell r="AO27" t="str">
            <v/>
          </cell>
          <cell r="AP27" t="str">
            <v/>
          </cell>
        </row>
        <row r="28">
          <cell r="B28">
            <v>399</v>
          </cell>
          <cell r="C28" t="str">
            <v>藏药</v>
          </cell>
          <cell r="D28">
            <v>17</v>
          </cell>
          <cell r="E28">
            <v>23</v>
          </cell>
          <cell r="F28">
            <v>548</v>
          </cell>
          <cell r="G28">
            <v>12</v>
          </cell>
          <cell r="H28" t="str">
            <v/>
          </cell>
          <cell r="I28">
            <v>62</v>
          </cell>
          <cell r="J28">
            <v>71</v>
          </cell>
          <cell r="K28" t="str">
            <v/>
          </cell>
          <cell r="L28" t="str">
            <v/>
          </cell>
          <cell r="M28" t="str">
            <v>胃肠道系列</v>
          </cell>
          <cell r="N28">
            <v>53</v>
          </cell>
          <cell r="O28">
            <v>61</v>
          </cell>
          <cell r="P28">
            <v>6247.87</v>
          </cell>
          <cell r="Q28">
            <v>292</v>
          </cell>
          <cell r="R28" t="str">
            <v>瘦身系列</v>
          </cell>
          <cell r="S28">
            <v>5</v>
          </cell>
          <cell r="T28">
            <v>7</v>
          </cell>
          <cell r="U28">
            <v>1152</v>
          </cell>
          <cell r="V28">
            <v>6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2327.51</v>
          </cell>
          <cell r="AA28">
            <v>15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11164.92</v>
          </cell>
          <cell r="AF28">
            <v>171</v>
          </cell>
          <cell r="AG28" t="str">
            <v>补肾系列</v>
          </cell>
          <cell r="AH28">
            <v>396</v>
          </cell>
          <cell r="AI28">
            <v>594</v>
          </cell>
          <cell r="AJ28">
            <v>3445.03</v>
          </cell>
          <cell r="AK28">
            <v>57</v>
          </cell>
          <cell r="AL28" t="str">
            <v/>
          </cell>
          <cell r="AM28">
            <v>84.5</v>
          </cell>
          <cell r="AN28">
            <v>169</v>
          </cell>
          <cell r="AO28" t="str">
            <v/>
          </cell>
          <cell r="AP28" t="str">
            <v/>
          </cell>
        </row>
        <row r="29">
          <cell r="B29">
            <v>511</v>
          </cell>
          <cell r="C29" t="str">
            <v>藏药</v>
          </cell>
          <cell r="D29">
            <v>17</v>
          </cell>
          <cell r="E29">
            <v>22</v>
          </cell>
          <cell r="F29">
            <v>228</v>
          </cell>
          <cell r="G29">
            <v>7</v>
          </cell>
          <cell r="H29" t="str">
            <v>丹参+通脉</v>
          </cell>
          <cell r="I29">
            <v>35</v>
          </cell>
          <cell r="J29">
            <v>40</v>
          </cell>
          <cell r="K29">
            <v>39.9</v>
          </cell>
          <cell r="L29">
            <v>1</v>
          </cell>
          <cell r="M29" t="str">
            <v>胃肠道系列</v>
          </cell>
          <cell r="N29">
            <v>34</v>
          </cell>
          <cell r="O29">
            <v>38</v>
          </cell>
          <cell r="P29">
            <v>3340.18</v>
          </cell>
          <cell r="Q29">
            <v>169</v>
          </cell>
          <cell r="R29" t="str">
            <v>瘦身系列</v>
          </cell>
          <cell r="S29">
            <v>2</v>
          </cell>
          <cell r="T29">
            <v>3</v>
          </cell>
          <cell r="U29">
            <v>576</v>
          </cell>
          <cell r="V29">
            <v>3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253</v>
          </cell>
          <cell r="AA29">
            <v>2</v>
          </cell>
          <cell r="AB29" t="str">
            <v>补钙系列</v>
          </cell>
          <cell r="AC29">
            <v>7</v>
          </cell>
          <cell r="AD29">
            <v>11</v>
          </cell>
          <cell r="AE29">
            <v>4994.19</v>
          </cell>
          <cell r="AF29">
            <v>61</v>
          </cell>
          <cell r="AG29" t="str">
            <v>补肾系列</v>
          </cell>
          <cell r="AH29">
            <v>257</v>
          </cell>
          <cell r="AI29">
            <v>385.5</v>
          </cell>
          <cell r="AJ29">
            <v>1369.5</v>
          </cell>
          <cell r="AK29">
            <v>35</v>
          </cell>
          <cell r="AL29" t="str">
            <v>肝病系列</v>
          </cell>
          <cell r="AM29">
            <v>84.5</v>
          </cell>
          <cell r="AN29">
            <v>169</v>
          </cell>
          <cell r="AO29">
            <v>435</v>
          </cell>
          <cell r="AP29">
            <v>7</v>
          </cell>
        </row>
        <row r="30">
          <cell r="B30">
            <v>513</v>
          </cell>
          <cell r="C30" t="str">
            <v>藏药</v>
          </cell>
          <cell r="D30">
            <v>20</v>
          </cell>
          <cell r="E30">
            <v>27</v>
          </cell>
          <cell r="F30">
            <v>333</v>
          </cell>
          <cell r="G30">
            <v>9</v>
          </cell>
          <cell r="H30" t="str">
            <v>丹参+通脉</v>
          </cell>
          <cell r="I30">
            <v>13</v>
          </cell>
          <cell r="J30">
            <v>14</v>
          </cell>
          <cell r="K30">
            <v>279.3</v>
          </cell>
          <cell r="L30">
            <v>8</v>
          </cell>
          <cell r="M30" t="str">
            <v>胃肠道系列</v>
          </cell>
          <cell r="N30">
            <v>78</v>
          </cell>
          <cell r="O30">
            <v>89</v>
          </cell>
          <cell r="P30">
            <v>3326.95</v>
          </cell>
          <cell r="Q30">
            <v>142</v>
          </cell>
          <cell r="R30" t="str">
            <v>瘦身系列</v>
          </cell>
          <cell r="S30">
            <v>3</v>
          </cell>
          <cell r="T30">
            <v>4</v>
          </cell>
          <cell r="U30">
            <v>576</v>
          </cell>
          <cell r="V30">
            <v>3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1744.5</v>
          </cell>
          <cell r="AA30">
            <v>13</v>
          </cell>
          <cell r="AB30" t="str">
            <v>补钙系列</v>
          </cell>
          <cell r="AC30">
            <v>1</v>
          </cell>
          <cell r="AD30">
            <v>3</v>
          </cell>
          <cell r="AE30">
            <v>6996.84</v>
          </cell>
          <cell r="AF30">
            <v>106</v>
          </cell>
          <cell r="AG30" t="str">
            <v>补肾系列</v>
          </cell>
          <cell r="AH30">
            <v>198</v>
          </cell>
          <cell r="AI30">
            <v>297</v>
          </cell>
          <cell r="AJ30">
            <v>1874.5</v>
          </cell>
          <cell r="AK30">
            <v>33</v>
          </cell>
          <cell r="AL30" t="str">
            <v>肝病系列</v>
          </cell>
          <cell r="AM30">
            <v>168</v>
          </cell>
          <cell r="AN30">
            <v>252</v>
          </cell>
          <cell r="AO30">
            <v>1734</v>
          </cell>
          <cell r="AP30">
            <v>28</v>
          </cell>
        </row>
        <row r="31">
          <cell r="B31">
            <v>514</v>
          </cell>
          <cell r="C31" t="str">
            <v>藏药</v>
          </cell>
          <cell r="D31">
            <v>27</v>
          </cell>
          <cell r="E31">
            <v>34</v>
          </cell>
          <cell r="F31">
            <v>3593.25</v>
          </cell>
          <cell r="G31">
            <v>81</v>
          </cell>
          <cell r="H31" t="str">
            <v>丹参+通脉</v>
          </cell>
          <cell r="I31">
            <v>59</v>
          </cell>
          <cell r="J31">
            <v>67</v>
          </cell>
          <cell r="K31">
            <v>199.5</v>
          </cell>
          <cell r="L31">
            <v>6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6653.37</v>
          </cell>
          <cell r="Q31">
            <v>316</v>
          </cell>
          <cell r="R31" t="str">
            <v>瘦身系列</v>
          </cell>
          <cell r="S31">
            <v>1</v>
          </cell>
          <cell r="T31">
            <v>1</v>
          </cell>
          <cell r="U31">
            <v>1152</v>
          </cell>
          <cell r="V31">
            <v>6</v>
          </cell>
          <cell r="W31" t="str">
            <v>关爱女性系列</v>
          </cell>
          <cell r="X31">
            <v>1</v>
          </cell>
          <cell r="Y31">
            <v>2</v>
          </cell>
          <cell r="Z31">
            <v>1453.21</v>
          </cell>
          <cell r="AA31">
            <v>8</v>
          </cell>
          <cell r="AB31" t="str">
            <v>补钙系列</v>
          </cell>
          <cell r="AC31">
            <v>7</v>
          </cell>
          <cell r="AD31">
            <v>11</v>
          </cell>
          <cell r="AE31">
            <v>14882.15</v>
          </cell>
          <cell r="AF31">
            <v>229</v>
          </cell>
          <cell r="AG31" t="str">
            <v>补肾系列</v>
          </cell>
          <cell r="AH31">
            <v>300</v>
          </cell>
          <cell r="AI31">
            <v>450</v>
          </cell>
          <cell r="AJ31">
            <v>1535.65</v>
          </cell>
          <cell r="AK31">
            <v>28</v>
          </cell>
          <cell r="AL31" t="str">
            <v>肝病系列</v>
          </cell>
          <cell r="AM31">
            <v>259.5</v>
          </cell>
          <cell r="AN31">
            <v>389.3</v>
          </cell>
          <cell r="AO31">
            <v>362.5</v>
          </cell>
          <cell r="AP31">
            <v>6</v>
          </cell>
        </row>
        <row r="32">
          <cell r="B32">
            <v>515</v>
          </cell>
          <cell r="C32" t="str">
            <v>藏药</v>
          </cell>
          <cell r="D32">
            <v>17</v>
          </cell>
          <cell r="E32">
            <v>23</v>
          </cell>
          <cell r="F32">
            <v>1015.01</v>
          </cell>
          <cell r="G32">
            <v>25</v>
          </cell>
          <cell r="H32" t="str">
            <v>丹参+通脉</v>
          </cell>
          <cell r="I32">
            <v>75</v>
          </cell>
          <cell r="J32">
            <v>82</v>
          </cell>
          <cell r="K32">
            <v>1283</v>
          </cell>
          <cell r="L32">
            <v>37</v>
          </cell>
          <cell r="M32" t="str">
            <v>胃肠道系列</v>
          </cell>
          <cell r="N32">
            <v>63</v>
          </cell>
          <cell r="O32">
            <v>73</v>
          </cell>
          <cell r="P32">
            <v>2410.22</v>
          </cell>
          <cell r="Q32">
            <v>115</v>
          </cell>
          <cell r="R32" t="str">
            <v>瘦身系列</v>
          </cell>
          <cell r="S32">
            <v>2</v>
          </cell>
          <cell r="T32">
            <v>3</v>
          </cell>
          <cell r="U32">
            <v>208</v>
          </cell>
          <cell r="V32">
            <v>1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2933.41</v>
          </cell>
          <cell r="AA32">
            <v>13</v>
          </cell>
          <cell r="AB32" t="str">
            <v>补钙系列</v>
          </cell>
          <cell r="AC32">
            <v>5</v>
          </cell>
          <cell r="AD32">
            <v>8</v>
          </cell>
          <cell r="AE32">
            <v>6819.72</v>
          </cell>
          <cell r="AF32">
            <v>79</v>
          </cell>
          <cell r="AG32" t="str">
            <v>补肾系列</v>
          </cell>
          <cell r="AH32">
            <v>734</v>
          </cell>
          <cell r="AI32">
            <v>1027.6</v>
          </cell>
          <cell r="AJ32">
            <v>2334.5</v>
          </cell>
          <cell r="AK32">
            <v>42</v>
          </cell>
          <cell r="AL32" t="str">
            <v>肝病系列</v>
          </cell>
          <cell r="AM32">
            <v>84.5</v>
          </cell>
          <cell r="AN32">
            <v>169</v>
          </cell>
          <cell r="AO32">
            <v>362.5</v>
          </cell>
          <cell r="AP32">
            <v>6</v>
          </cell>
        </row>
        <row r="33">
          <cell r="B33">
            <v>517</v>
          </cell>
          <cell r="C33" t="str">
            <v>藏药</v>
          </cell>
          <cell r="D33">
            <v>27</v>
          </cell>
          <cell r="E33">
            <v>35</v>
          </cell>
          <cell r="F33">
            <v>284</v>
          </cell>
          <cell r="G33">
            <v>8</v>
          </cell>
          <cell r="H33" t="str">
            <v>丹参+通脉</v>
          </cell>
          <cell r="I33">
            <v>53</v>
          </cell>
          <cell r="J33">
            <v>60</v>
          </cell>
          <cell r="K33">
            <v>385.13</v>
          </cell>
          <cell r="L33">
            <v>11</v>
          </cell>
          <cell r="M33" t="str">
            <v>胃肠道系列</v>
          </cell>
          <cell r="N33">
            <v>41</v>
          </cell>
          <cell r="O33">
            <v>47</v>
          </cell>
          <cell r="P33">
            <v>2645.62</v>
          </cell>
          <cell r="Q33">
            <v>109</v>
          </cell>
          <cell r="R33" t="str">
            <v>瘦身系列</v>
          </cell>
          <cell r="S33">
            <v>1</v>
          </cell>
          <cell r="T33">
            <v>1</v>
          </cell>
          <cell r="U33">
            <v>2995.99</v>
          </cell>
          <cell r="V33">
            <v>14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4780.2</v>
          </cell>
          <cell r="AA33">
            <v>27</v>
          </cell>
          <cell r="AB33" t="str">
            <v>补钙系列</v>
          </cell>
          <cell r="AC33">
            <v>1</v>
          </cell>
          <cell r="AD33">
            <v>3</v>
          </cell>
          <cell r="AE33">
            <v>7644.6</v>
          </cell>
          <cell r="AF33">
            <v>101</v>
          </cell>
          <cell r="AG33" t="str">
            <v>补肾系列</v>
          </cell>
          <cell r="AH33">
            <v>380.1</v>
          </cell>
          <cell r="AI33">
            <v>570.15</v>
          </cell>
          <cell r="AJ33">
            <v>992.03</v>
          </cell>
          <cell r="AK33">
            <v>27</v>
          </cell>
          <cell r="AL33" t="str">
            <v>肝病系列</v>
          </cell>
          <cell r="AM33">
            <v>86</v>
          </cell>
          <cell r="AN33">
            <v>172</v>
          </cell>
          <cell r="AO33">
            <v>1305</v>
          </cell>
          <cell r="AP33">
            <v>21</v>
          </cell>
        </row>
        <row r="34">
          <cell r="B34">
            <v>539</v>
          </cell>
          <cell r="C34" t="str">
            <v>藏药</v>
          </cell>
          <cell r="D34">
            <v>6</v>
          </cell>
          <cell r="E34">
            <v>9</v>
          </cell>
          <cell r="F34">
            <v>426</v>
          </cell>
          <cell r="G34">
            <v>15</v>
          </cell>
          <cell r="H34" t="str">
            <v>丹参+通脉</v>
          </cell>
          <cell r="I34">
            <v>10</v>
          </cell>
          <cell r="J34">
            <v>10</v>
          </cell>
          <cell r="K34">
            <v>199.5</v>
          </cell>
          <cell r="L34">
            <v>6</v>
          </cell>
          <cell r="M34" t="str">
            <v>胃肠道系列</v>
          </cell>
          <cell r="N34">
            <v>18</v>
          </cell>
          <cell r="O34">
            <v>18</v>
          </cell>
          <cell r="P34">
            <v>2515.31</v>
          </cell>
          <cell r="Q34">
            <v>124</v>
          </cell>
          <cell r="R34" t="str">
            <v>瘦身系列</v>
          </cell>
          <cell r="S34">
            <v>1</v>
          </cell>
          <cell r="T34">
            <v>1</v>
          </cell>
          <cell r="U34">
            <v>288</v>
          </cell>
          <cell r="V34">
            <v>1</v>
          </cell>
          <cell r="W34" t="str">
            <v>关爱女性系列</v>
          </cell>
          <cell r="X34">
            <v>1</v>
          </cell>
          <cell r="Y34">
            <v>2</v>
          </cell>
          <cell r="Z34">
            <v>792</v>
          </cell>
          <cell r="AA34">
            <v>4</v>
          </cell>
          <cell r="AB34" t="str">
            <v>补钙系列</v>
          </cell>
          <cell r="AC34">
            <v>4</v>
          </cell>
          <cell r="AD34">
            <v>6</v>
          </cell>
          <cell r="AE34">
            <v>6526.7</v>
          </cell>
          <cell r="AF34">
            <v>75</v>
          </cell>
          <cell r="AG34" t="str">
            <v>补肾系列</v>
          </cell>
          <cell r="AH34">
            <v>264</v>
          </cell>
          <cell r="AI34">
            <v>396</v>
          </cell>
          <cell r="AJ34">
            <v>1721.11</v>
          </cell>
          <cell r="AK34">
            <v>31</v>
          </cell>
          <cell r="AL34" t="str">
            <v>肝病系列</v>
          </cell>
          <cell r="AM34">
            <v>84.5</v>
          </cell>
          <cell r="AN34">
            <v>169</v>
          </cell>
          <cell r="AO34">
            <v>72.5</v>
          </cell>
          <cell r="AP34">
            <v>1</v>
          </cell>
        </row>
        <row r="35">
          <cell r="B35">
            <v>545</v>
          </cell>
          <cell r="C35" t="str">
            <v>藏药</v>
          </cell>
          <cell r="D35">
            <v>6</v>
          </cell>
          <cell r="E35">
            <v>9</v>
          </cell>
          <cell r="F35">
            <v>715</v>
          </cell>
          <cell r="G35">
            <v>16</v>
          </cell>
          <cell r="H35" t="str">
            <v>丹参+通脉</v>
          </cell>
          <cell r="I35">
            <v>41</v>
          </cell>
          <cell r="J35">
            <v>47</v>
          </cell>
          <cell r="K35">
            <v>478.8</v>
          </cell>
          <cell r="L35">
            <v>15</v>
          </cell>
          <cell r="M35" t="str">
            <v>胃肠道系列</v>
          </cell>
          <cell r="N35">
            <v>25</v>
          </cell>
          <cell r="O35">
            <v>27</v>
          </cell>
          <cell r="P35">
            <v>2096.18</v>
          </cell>
          <cell r="Q35">
            <v>95</v>
          </cell>
          <cell r="R35" t="str">
            <v/>
          </cell>
          <cell r="S35">
            <v>1</v>
          </cell>
          <cell r="T35">
            <v>1</v>
          </cell>
          <cell r="U35" t="str">
            <v/>
          </cell>
          <cell r="V35" t="str">
            <v/>
          </cell>
          <cell r="W35" t="str">
            <v>关爱女性系列</v>
          </cell>
          <cell r="X35">
            <v>2</v>
          </cell>
          <cell r="Y35">
            <v>3</v>
          </cell>
          <cell r="Z35">
            <v>2122.99</v>
          </cell>
          <cell r="AA35">
            <v>8</v>
          </cell>
          <cell r="AB35" t="str">
            <v>补钙系列</v>
          </cell>
          <cell r="AC35">
            <v>3</v>
          </cell>
          <cell r="AD35">
            <v>5</v>
          </cell>
          <cell r="AE35">
            <v>3723.17</v>
          </cell>
          <cell r="AF35">
            <v>52</v>
          </cell>
          <cell r="AG35" t="str">
            <v>补肾系列</v>
          </cell>
          <cell r="AH35">
            <v>100</v>
          </cell>
          <cell r="AI35">
            <v>150</v>
          </cell>
          <cell r="AJ35">
            <v>827</v>
          </cell>
          <cell r="AK35">
            <v>15</v>
          </cell>
          <cell r="AL35" t="str">
            <v>肝病系列</v>
          </cell>
          <cell r="AM35">
            <v>84.5</v>
          </cell>
          <cell r="AN35">
            <v>169</v>
          </cell>
          <cell r="AO35">
            <v>435</v>
          </cell>
          <cell r="AP35">
            <v>7</v>
          </cell>
        </row>
        <row r="36">
          <cell r="B36">
            <v>546</v>
          </cell>
          <cell r="C36" t="str">
            <v>藏药</v>
          </cell>
          <cell r="D36">
            <v>27</v>
          </cell>
          <cell r="E36">
            <v>34</v>
          </cell>
          <cell r="F36">
            <v>1183.2</v>
          </cell>
          <cell r="G36">
            <v>26</v>
          </cell>
          <cell r="H36" t="str">
            <v>丹参+通脉</v>
          </cell>
          <cell r="I36">
            <v>80</v>
          </cell>
          <cell r="J36">
            <v>87</v>
          </cell>
          <cell r="K36">
            <v>228</v>
          </cell>
          <cell r="L36">
            <v>7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4395.07</v>
          </cell>
          <cell r="Q36">
            <v>202</v>
          </cell>
          <cell r="R36" t="str">
            <v>瘦身系列</v>
          </cell>
          <cell r="S36">
            <v>2</v>
          </cell>
          <cell r="T36">
            <v>3</v>
          </cell>
          <cell r="U36">
            <v>1152</v>
          </cell>
          <cell r="V36">
            <v>6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1126</v>
          </cell>
          <cell r="AA36">
            <v>8</v>
          </cell>
          <cell r="AB36" t="str">
            <v>补钙系列</v>
          </cell>
          <cell r="AC36">
            <v>8</v>
          </cell>
          <cell r="AD36">
            <v>12</v>
          </cell>
          <cell r="AE36">
            <v>8265.53</v>
          </cell>
          <cell r="AF36">
            <v>117</v>
          </cell>
          <cell r="AG36" t="str">
            <v>补肾系列</v>
          </cell>
          <cell r="AH36">
            <v>1188</v>
          </cell>
          <cell r="AI36">
            <v>1544.4</v>
          </cell>
          <cell r="AJ36">
            <v>2120.79</v>
          </cell>
          <cell r="AK36">
            <v>37</v>
          </cell>
          <cell r="AL36" t="str">
            <v>肝病系列</v>
          </cell>
          <cell r="AM36">
            <v>168</v>
          </cell>
          <cell r="AN36">
            <v>252</v>
          </cell>
          <cell r="AO36">
            <v>498.5</v>
          </cell>
          <cell r="AP36">
            <v>8</v>
          </cell>
        </row>
        <row r="37">
          <cell r="B37">
            <v>549</v>
          </cell>
          <cell r="C37" t="str">
            <v>藏药</v>
          </cell>
          <cell r="D37">
            <v>6</v>
          </cell>
          <cell r="E37">
            <v>9</v>
          </cell>
          <cell r="F37">
            <v>466</v>
          </cell>
          <cell r="G37">
            <v>16</v>
          </cell>
          <cell r="H37" t="str">
            <v>丹参+通脉</v>
          </cell>
          <cell r="I37">
            <v>23</v>
          </cell>
          <cell r="J37">
            <v>27</v>
          </cell>
          <cell r="K37">
            <v>39.9</v>
          </cell>
          <cell r="L37">
            <v>1</v>
          </cell>
          <cell r="M37" t="str">
            <v>胃肠道系列</v>
          </cell>
          <cell r="N37">
            <v>19</v>
          </cell>
          <cell r="O37">
            <v>19</v>
          </cell>
          <cell r="P37">
            <v>1531.76</v>
          </cell>
          <cell r="Q37">
            <v>70</v>
          </cell>
          <cell r="R37" t="str">
            <v/>
          </cell>
          <cell r="S37">
            <v>1</v>
          </cell>
          <cell r="T37">
            <v>1</v>
          </cell>
          <cell r="U37" t="str">
            <v/>
          </cell>
          <cell r="V37" t="str">
            <v/>
          </cell>
          <cell r="W37" t="str">
            <v/>
          </cell>
          <cell r="X37">
            <v>1</v>
          </cell>
          <cell r="Y37">
            <v>2</v>
          </cell>
          <cell r="Z37" t="str">
            <v/>
          </cell>
          <cell r="AA37" t="str">
            <v/>
          </cell>
          <cell r="AB37" t="str">
            <v>补钙系列</v>
          </cell>
          <cell r="AC37">
            <v>5</v>
          </cell>
          <cell r="AD37">
            <v>8</v>
          </cell>
          <cell r="AE37">
            <v>5537.77</v>
          </cell>
          <cell r="AF37">
            <v>75</v>
          </cell>
          <cell r="AG37" t="str">
            <v>补肾系列</v>
          </cell>
          <cell r="AH37">
            <v>100</v>
          </cell>
          <cell r="AI37">
            <v>150</v>
          </cell>
          <cell r="AJ37">
            <v>2546.73</v>
          </cell>
          <cell r="AK37">
            <v>45</v>
          </cell>
          <cell r="AL37" t="str">
            <v>肝病系列</v>
          </cell>
          <cell r="AM37">
            <v>84.5</v>
          </cell>
          <cell r="AN37">
            <v>169</v>
          </cell>
          <cell r="AO37">
            <v>1087.5</v>
          </cell>
          <cell r="AP37">
            <v>18</v>
          </cell>
        </row>
        <row r="38">
          <cell r="B38">
            <v>570</v>
          </cell>
          <cell r="C38" t="str">
            <v>藏药</v>
          </cell>
          <cell r="D38">
            <v>6</v>
          </cell>
          <cell r="E38">
            <v>11</v>
          </cell>
          <cell r="F38">
            <v>132</v>
          </cell>
          <cell r="G38">
            <v>4</v>
          </cell>
          <cell r="H38" t="str">
            <v>丹参+通脉</v>
          </cell>
          <cell r="I38">
            <v>15</v>
          </cell>
          <cell r="J38">
            <v>17</v>
          </cell>
          <cell r="K38">
            <v>663.1</v>
          </cell>
          <cell r="L38">
            <v>18</v>
          </cell>
          <cell r="M38" t="str">
            <v>胃肠道系列</v>
          </cell>
          <cell r="N38">
            <v>45</v>
          </cell>
          <cell r="O38">
            <v>51</v>
          </cell>
          <cell r="P38">
            <v>2552.29</v>
          </cell>
          <cell r="Q38">
            <v>111</v>
          </cell>
          <cell r="R38" t="str">
            <v/>
          </cell>
          <cell r="S38">
            <v>2</v>
          </cell>
          <cell r="T38">
            <v>3</v>
          </cell>
          <cell r="U38" t="str">
            <v/>
          </cell>
          <cell r="V38" t="str">
            <v/>
          </cell>
          <cell r="W38" t="str">
            <v>关爱女性系列</v>
          </cell>
          <cell r="X38">
            <v>1</v>
          </cell>
          <cell r="Y38">
            <v>2</v>
          </cell>
          <cell r="Z38">
            <v>1706.5</v>
          </cell>
          <cell r="AA38">
            <v>8</v>
          </cell>
          <cell r="AB38" t="str">
            <v>补钙系列</v>
          </cell>
          <cell r="AC38">
            <v>4</v>
          </cell>
          <cell r="AD38">
            <v>6</v>
          </cell>
          <cell r="AE38">
            <v>1932.88</v>
          </cell>
          <cell r="AF38">
            <v>27</v>
          </cell>
          <cell r="AG38" t="str">
            <v>补肾系列</v>
          </cell>
          <cell r="AH38">
            <v>150</v>
          </cell>
          <cell r="AI38">
            <v>225</v>
          </cell>
          <cell r="AJ38">
            <v>1866.01</v>
          </cell>
          <cell r="AK38">
            <v>38</v>
          </cell>
          <cell r="AL38" t="str">
            <v>肝病系列</v>
          </cell>
          <cell r="AM38">
            <v>84.5</v>
          </cell>
          <cell r="AN38">
            <v>169</v>
          </cell>
          <cell r="AO38">
            <v>362.5</v>
          </cell>
          <cell r="AP38">
            <v>6</v>
          </cell>
        </row>
        <row r="39">
          <cell r="B39">
            <v>571</v>
          </cell>
          <cell r="C39" t="str">
            <v>藏药</v>
          </cell>
          <cell r="D39">
            <v>27</v>
          </cell>
          <cell r="E39">
            <v>35</v>
          </cell>
          <cell r="F39">
            <v>1789</v>
          </cell>
          <cell r="G39">
            <v>35</v>
          </cell>
          <cell r="H39" t="str">
            <v>丹参+通脉</v>
          </cell>
          <cell r="I39">
            <v>109</v>
          </cell>
          <cell r="J39">
            <v>116</v>
          </cell>
          <cell r="K39">
            <v>311.21</v>
          </cell>
          <cell r="L39">
            <v>9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11946.02</v>
          </cell>
          <cell r="Q39">
            <v>647</v>
          </cell>
          <cell r="R39" t="str">
            <v/>
          </cell>
          <cell r="S39">
            <v>15</v>
          </cell>
          <cell r="T39">
            <v>19</v>
          </cell>
          <cell r="U39" t="str">
            <v/>
          </cell>
          <cell r="V39" t="str">
            <v/>
          </cell>
          <cell r="W39" t="str">
            <v>关爱女性系列</v>
          </cell>
          <cell r="X39">
            <v>2</v>
          </cell>
          <cell r="Y39">
            <v>3</v>
          </cell>
          <cell r="Z39">
            <v>907</v>
          </cell>
          <cell r="AA39">
            <v>7</v>
          </cell>
          <cell r="AB39" t="str">
            <v>补钙系列</v>
          </cell>
          <cell r="AC39">
            <v>9</v>
          </cell>
          <cell r="AD39">
            <v>14</v>
          </cell>
          <cell r="AE39">
            <v>8977.5</v>
          </cell>
          <cell r="AF39">
            <v>134</v>
          </cell>
          <cell r="AG39" t="str">
            <v>补肾系列</v>
          </cell>
          <cell r="AH39">
            <v>982</v>
          </cell>
          <cell r="AI39">
            <v>1374.8</v>
          </cell>
          <cell r="AJ39">
            <v>1636.7</v>
          </cell>
          <cell r="AK39">
            <v>35</v>
          </cell>
          <cell r="AL39" t="str">
            <v>肝病系列</v>
          </cell>
          <cell r="AM39">
            <v>258.01</v>
          </cell>
          <cell r="AN39">
            <v>387</v>
          </cell>
          <cell r="AO39">
            <v>145</v>
          </cell>
          <cell r="AP39">
            <v>2</v>
          </cell>
        </row>
        <row r="40">
          <cell r="B40">
            <v>572</v>
          </cell>
          <cell r="C40" t="str">
            <v>藏药</v>
          </cell>
          <cell r="D40">
            <v>17</v>
          </cell>
          <cell r="E40">
            <v>23</v>
          </cell>
          <cell r="F40">
            <v>1887.93</v>
          </cell>
          <cell r="G40">
            <v>33</v>
          </cell>
          <cell r="H40" t="str">
            <v>丹参+通脉</v>
          </cell>
          <cell r="I40">
            <v>24</v>
          </cell>
          <cell r="J40">
            <v>28</v>
          </cell>
          <cell r="K40">
            <v>152</v>
          </cell>
          <cell r="L40">
            <v>5</v>
          </cell>
          <cell r="M40" t="str">
            <v>胃肠道系列</v>
          </cell>
          <cell r="N40">
            <v>48</v>
          </cell>
          <cell r="O40">
            <v>55</v>
          </cell>
          <cell r="P40">
            <v>2274.22</v>
          </cell>
          <cell r="Q40">
            <v>108</v>
          </cell>
          <cell r="R40" t="str">
            <v>瘦身系列</v>
          </cell>
          <cell r="S40">
            <v>2</v>
          </cell>
          <cell r="T40">
            <v>3</v>
          </cell>
          <cell r="U40">
            <v>208</v>
          </cell>
          <cell r="V40">
            <v>1</v>
          </cell>
          <cell r="W40" t="str">
            <v/>
          </cell>
          <cell r="X40">
            <v>1</v>
          </cell>
          <cell r="Y40">
            <v>2</v>
          </cell>
          <cell r="Z40" t="str">
            <v/>
          </cell>
          <cell r="AA40" t="str">
            <v/>
          </cell>
          <cell r="AB40" t="str">
            <v>补钙系列</v>
          </cell>
          <cell r="AC40">
            <v>11</v>
          </cell>
          <cell r="AD40">
            <v>17</v>
          </cell>
          <cell r="AE40">
            <v>3466.1</v>
          </cell>
          <cell r="AF40">
            <v>53</v>
          </cell>
          <cell r="AG40" t="str">
            <v>补肾系列</v>
          </cell>
          <cell r="AH40">
            <v>2100.96</v>
          </cell>
          <cell r="AI40">
            <v>2521.15</v>
          </cell>
          <cell r="AJ40">
            <v>1592</v>
          </cell>
          <cell r="AK40">
            <v>27</v>
          </cell>
          <cell r="AL40" t="str">
            <v/>
          </cell>
          <cell r="AM40">
            <v>540.03</v>
          </cell>
          <cell r="AN40">
            <v>648</v>
          </cell>
          <cell r="AO40" t="str">
            <v/>
          </cell>
          <cell r="AP40" t="str">
            <v/>
          </cell>
        </row>
        <row r="41">
          <cell r="B41">
            <v>573</v>
          </cell>
          <cell r="C41" t="str">
            <v>藏药</v>
          </cell>
          <cell r="D41">
            <v>6</v>
          </cell>
          <cell r="E41">
            <v>11</v>
          </cell>
          <cell r="F41">
            <v>275</v>
          </cell>
          <cell r="G41">
            <v>7</v>
          </cell>
          <cell r="H41" t="str">
            <v>丹参+通脉</v>
          </cell>
          <cell r="I41">
            <v>41</v>
          </cell>
          <cell r="J41">
            <v>47</v>
          </cell>
          <cell r="K41">
            <v>199.5</v>
          </cell>
          <cell r="L41">
            <v>5</v>
          </cell>
          <cell r="M41" t="str">
            <v>胃肠道系列</v>
          </cell>
          <cell r="N41">
            <v>60</v>
          </cell>
          <cell r="O41">
            <v>69</v>
          </cell>
          <cell r="P41">
            <v>2260.96</v>
          </cell>
          <cell r="Q41">
            <v>108</v>
          </cell>
          <cell r="R41" t="str">
            <v/>
          </cell>
          <cell r="S41">
            <v>2</v>
          </cell>
          <cell r="T41">
            <v>3</v>
          </cell>
          <cell r="U41" t="str">
            <v/>
          </cell>
          <cell r="V41" t="str">
            <v/>
          </cell>
          <cell r="W41" t="str">
            <v>关爱女性系列</v>
          </cell>
          <cell r="X41">
            <v>1</v>
          </cell>
          <cell r="Y41">
            <v>2</v>
          </cell>
          <cell r="Z41">
            <v>855.5</v>
          </cell>
          <cell r="AA41">
            <v>6</v>
          </cell>
          <cell r="AB41" t="str">
            <v>补钙系列</v>
          </cell>
          <cell r="AC41">
            <v>2</v>
          </cell>
          <cell r="AD41">
            <v>4</v>
          </cell>
          <cell r="AE41">
            <v>5244.18</v>
          </cell>
          <cell r="AF41">
            <v>89</v>
          </cell>
          <cell r="AG41" t="str">
            <v>补肾系列</v>
          </cell>
          <cell r="AH41">
            <v>150</v>
          </cell>
          <cell r="AI41">
            <v>225</v>
          </cell>
          <cell r="AJ41">
            <v>1790.87</v>
          </cell>
          <cell r="AK41">
            <v>35</v>
          </cell>
          <cell r="AL41" t="str">
            <v>肝病系列</v>
          </cell>
          <cell r="AM41">
            <v>84.5</v>
          </cell>
          <cell r="AN41">
            <v>169</v>
          </cell>
          <cell r="AO41">
            <v>580</v>
          </cell>
          <cell r="AP41">
            <v>10</v>
          </cell>
        </row>
        <row r="42">
          <cell r="B42">
            <v>578</v>
          </cell>
          <cell r="C42" t="str">
            <v>藏药</v>
          </cell>
          <cell r="D42">
            <v>17</v>
          </cell>
          <cell r="E42">
            <v>24</v>
          </cell>
          <cell r="F42">
            <v>32</v>
          </cell>
          <cell r="G42">
            <v>1</v>
          </cell>
          <cell r="H42" t="str">
            <v>丹参+通脉</v>
          </cell>
          <cell r="I42">
            <v>48</v>
          </cell>
          <cell r="J42">
            <v>56</v>
          </cell>
          <cell r="K42">
            <v>259.3</v>
          </cell>
          <cell r="L42">
            <v>7</v>
          </cell>
          <cell r="M42" t="str">
            <v>胃肠道系列</v>
          </cell>
          <cell r="N42">
            <v>69</v>
          </cell>
          <cell r="O42">
            <v>81</v>
          </cell>
          <cell r="P42">
            <v>4885.47</v>
          </cell>
          <cell r="Q42">
            <v>243</v>
          </cell>
          <cell r="R42" t="str">
            <v>瘦身系列</v>
          </cell>
          <cell r="S42">
            <v>8</v>
          </cell>
          <cell r="T42">
            <v>10</v>
          </cell>
          <cell r="U42">
            <v>832</v>
          </cell>
          <cell r="V42">
            <v>4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4039</v>
          </cell>
          <cell r="AA42">
            <v>23</v>
          </cell>
          <cell r="AB42" t="str">
            <v>补钙系列</v>
          </cell>
          <cell r="AC42">
            <v>5</v>
          </cell>
          <cell r="AD42">
            <v>8</v>
          </cell>
          <cell r="AE42">
            <v>5011.56</v>
          </cell>
          <cell r="AF42">
            <v>74</v>
          </cell>
          <cell r="AG42" t="str">
            <v>补肾系列</v>
          </cell>
          <cell r="AH42">
            <v>462</v>
          </cell>
          <cell r="AI42">
            <v>693</v>
          </cell>
          <cell r="AJ42">
            <v>2139.98</v>
          </cell>
          <cell r="AK42">
            <v>34</v>
          </cell>
          <cell r="AL42" t="str">
            <v>肝病系列</v>
          </cell>
          <cell r="AM42">
            <v>168</v>
          </cell>
          <cell r="AN42">
            <v>252</v>
          </cell>
          <cell r="AO42">
            <v>195</v>
          </cell>
          <cell r="AP42">
            <v>3</v>
          </cell>
        </row>
        <row r="43">
          <cell r="B43">
            <v>581</v>
          </cell>
          <cell r="C43" t="str">
            <v>藏药</v>
          </cell>
          <cell r="D43">
            <v>27</v>
          </cell>
          <cell r="E43">
            <v>34</v>
          </cell>
          <cell r="F43">
            <v>897</v>
          </cell>
          <cell r="G43">
            <v>24</v>
          </cell>
          <cell r="H43" t="str">
            <v>丹参+通脉</v>
          </cell>
          <cell r="I43">
            <v>109</v>
          </cell>
          <cell r="J43">
            <v>116</v>
          </cell>
          <cell r="K43">
            <v>476.9</v>
          </cell>
          <cell r="L43">
            <v>14</v>
          </cell>
          <cell r="M43" t="str">
            <v>胃肠道系列</v>
          </cell>
          <cell r="N43">
            <v>65</v>
          </cell>
          <cell r="O43">
            <v>76</v>
          </cell>
          <cell r="P43">
            <v>3872.97</v>
          </cell>
          <cell r="Q43">
            <v>178</v>
          </cell>
          <cell r="R43" t="str">
            <v>瘦身系列</v>
          </cell>
          <cell r="S43">
            <v>1</v>
          </cell>
          <cell r="T43">
            <v>1</v>
          </cell>
          <cell r="U43">
            <v>660.8</v>
          </cell>
          <cell r="V43">
            <v>3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789</v>
          </cell>
          <cell r="AA43">
            <v>5</v>
          </cell>
          <cell r="AB43" t="str">
            <v>补钙系列</v>
          </cell>
          <cell r="AC43">
            <v>2</v>
          </cell>
          <cell r="AD43">
            <v>4</v>
          </cell>
          <cell r="AE43">
            <v>7853.93</v>
          </cell>
          <cell r="AF43">
            <v>103</v>
          </cell>
          <cell r="AG43" t="str">
            <v>补肾系列</v>
          </cell>
          <cell r="AH43">
            <v>1634.1</v>
          </cell>
          <cell r="AI43">
            <v>1960.92</v>
          </cell>
          <cell r="AJ43">
            <v>6012.2</v>
          </cell>
          <cell r="AK43">
            <v>65</v>
          </cell>
          <cell r="AL43" t="str">
            <v>肝病系列</v>
          </cell>
          <cell r="AM43">
            <v>148.75</v>
          </cell>
          <cell r="AN43">
            <v>223.1</v>
          </cell>
          <cell r="AO43">
            <v>754</v>
          </cell>
          <cell r="AP43">
            <v>13</v>
          </cell>
        </row>
        <row r="44">
          <cell r="B44">
            <v>582</v>
          </cell>
          <cell r="C44" t="str">
            <v>藏药</v>
          </cell>
          <cell r="D44">
            <v>27</v>
          </cell>
          <cell r="E44">
            <v>35</v>
          </cell>
          <cell r="F44">
            <v>2919</v>
          </cell>
          <cell r="G44">
            <v>47</v>
          </cell>
          <cell r="H44" t="str">
            <v>丹参+通脉</v>
          </cell>
          <cell r="I44">
            <v>27</v>
          </cell>
          <cell r="J44">
            <v>32</v>
          </cell>
          <cell r="K44">
            <v>1069.16</v>
          </cell>
          <cell r="L44">
            <v>36</v>
          </cell>
          <cell r="M44" t="str">
            <v>胃肠道系列</v>
          </cell>
          <cell r="N44">
            <v>41</v>
          </cell>
          <cell r="O44">
            <v>47</v>
          </cell>
          <cell r="P44">
            <v>3814.72</v>
          </cell>
          <cell r="Q44">
            <v>168</v>
          </cell>
          <cell r="R44" t="str">
            <v/>
          </cell>
          <cell r="S44">
            <v>15</v>
          </cell>
          <cell r="T44">
            <v>19</v>
          </cell>
          <cell r="U44" t="str">
            <v/>
          </cell>
          <cell r="V44" t="str">
            <v/>
          </cell>
          <cell r="W44" t="str">
            <v>关爱女性系列</v>
          </cell>
          <cell r="X44">
            <v>1</v>
          </cell>
          <cell r="Y44">
            <v>2</v>
          </cell>
          <cell r="Z44">
            <v>3995.48</v>
          </cell>
          <cell r="AA44">
            <v>22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5973.81</v>
          </cell>
          <cell r="AF44">
            <v>96</v>
          </cell>
          <cell r="AG44" t="str">
            <v>补肾系列</v>
          </cell>
          <cell r="AH44">
            <v>532</v>
          </cell>
          <cell r="AI44">
            <v>744.8</v>
          </cell>
          <cell r="AJ44">
            <v>1491.51</v>
          </cell>
          <cell r="AK44">
            <v>24</v>
          </cell>
          <cell r="AL44" t="str">
            <v>肝病系列</v>
          </cell>
          <cell r="AM44">
            <v>892.02</v>
          </cell>
          <cell r="AN44">
            <v>1070.4</v>
          </cell>
          <cell r="AO44">
            <v>1341.5</v>
          </cell>
          <cell r="AP44">
            <v>21</v>
          </cell>
        </row>
        <row r="45">
          <cell r="B45">
            <v>584</v>
          </cell>
          <cell r="C45" t="str">
            <v>藏药</v>
          </cell>
          <cell r="D45">
            <v>6</v>
          </cell>
          <cell r="E45">
            <v>9</v>
          </cell>
          <cell r="F45">
            <v>64</v>
          </cell>
          <cell r="G45">
            <v>2</v>
          </cell>
          <cell r="H45" t="str">
            <v>丹参+通脉</v>
          </cell>
          <cell r="I45">
            <v>11</v>
          </cell>
          <cell r="J45">
            <v>12</v>
          </cell>
          <cell r="K45">
            <v>39.9</v>
          </cell>
          <cell r="L45">
            <v>1</v>
          </cell>
          <cell r="M45" t="str">
            <v>胃肠道系列</v>
          </cell>
          <cell r="N45">
            <v>39</v>
          </cell>
          <cell r="O45">
            <v>45</v>
          </cell>
          <cell r="P45">
            <v>2128.24</v>
          </cell>
          <cell r="Q45">
            <v>100</v>
          </cell>
          <cell r="R45" t="str">
            <v>瘦身系列</v>
          </cell>
          <cell r="S45">
            <v>3</v>
          </cell>
          <cell r="T45">
            <v>4</v>
          </cell>
          <cell r="U45">
            <v>784</v>
          </cell>
          <cell r="V45">
            <v>4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259.5</v>
          </cell>
          <cell r="AA45">
            <v>2</v>
          </cell>
          <cell r="AB45" t="str">
            <v>补钙系列</v>
          </cell>
          <cell r="AC45">
            <v>10</v>
          </cell>
          <cell r="AD45">
            <v>15</v>
          </cell>
          <cell r="AE45">
            <v>8469.99</v>
          </cell>
          <cell r="AF45">
            <v>126</v>
          </cell>
          <cell r="AG45" t="str">
            <v>补肾系列</v>
          </cell>
          <cell r="AH45">
            <v>270</v>
          </cell>
          <cell r="AI45">
            <v>405</v>
          </cell>
          <cell r="AJ45">
            <v>1541.13</v>
          </cell>
          <cell r="AK45">
            <v>37</v>
          </cell>
          <cell r="AL45" t="str">
            <v>肝病系列</v>
          </cell>
          <cell r="AM45">
            <v>360.01</v>
          </cell>
          <cell r="AN45">
            <v>540</v>
          </cell>
          <cell r="AO45">
            <v>110.11</v>
          </cell>
          <cell r="AP45">
            <v>2</v>
          </cell>
        </row>
        <row r="46">
          <cell r="B46">
            <v>585</v>
          </cell>
          <cell r="C46" t="str">
            <v>藏药</v>
          </cell>
          <cell r="D46">
            <v>27</v>
          </cell>
          <cell r="E46">
            <v>34</v>
          </cell>
          <cell r="F46">
            <v>3101.33</v>
          </cell>
          <cell r="G46">
            <v>89</v>
          </cell>
          <cell r="H46" t="str">
            <v>丹参+通脉</v>
          </cell>
          <cell r="I46">
            <v>55</v>
          </cell>
          <cell r="J46">
            <v>63</v>
          </cell>
          <cell r="K46">
            <v>298.48</v>
          </cell>
          <cell r="L46">
            <v>8</v>
          </cell>
          <cell r="M46" t="str">
            <v>胃肠道系列</v>
          </cell>
          <cell r="N46">
            <v>55</v>
          </cell>
          <cell r="O46">
            <v>63</v>
          </cell>
          <cell r="P46">
            <v>4578.89</v>
          </cell>
          <cell r="Q46">
            <v>214</v>
          </cell>
          <cell r="R46" t="str">
            <v>瘦身系列</v>
          </cell>
          <cell r="S46">
            <v>2</v>
          </cell>
          <cell r="T46">
            <v>3</v>
          </cell>
          <cell r="U46">
            <v>4240</v>
          </cell>
          <cell r="V46">
            <v>22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2434.76</v>
          </cell>
          <cell r="AA46">
            <v>18</v>
          </cell>
          <cell r="AB46" t="str">
            <v>补钙系列</v>
          </cell>
          <cell r="AC46">
            <v>11</v>
          </cell>
          <cell r="AD46">
            <v>17</v>
          </cell>
          <cell r="AE46">
            <v>11071.79</v>
          </cell>
          <cell r="AF46">
            <v>164</v>
          </cell>
          <cell r="AG46" t="str">
            <v>补肾系列</v>
          </cell>
          <cell r="AH46">
            <v>1222.9</v>
          </cell>
          <cell r="AI46">
            <v>1589.77</v>
          </cell>
          <cell r="AJ46">
            <v>2923.3</v>
          </cell>
          <cell r="AK46">
            <v>51</v>
          </cell>
          <cell r="AL46" t="str">
            <v>肝病系列</v>
          </cell>
          <cell r="AM46">
            <v>168</v>
          </cell>
          <cell r="AN46">
            <v>252</v>
          </cell>
          <cell r="AO46">
            <v>499.51</v>
          </cell>
          <cell r="AP46">
            <v>8</v>
          </cell>
        </row>
        <row r="47">
          <cell r="B47">
            <v>587</v>
          </cell>
          <cell r="C47" t="str">
            <v>藏药</v>
          </cell>
          <cell r="D47">
            <v>17</v>
          </cell>
          <cell r="E47">
            <v>23</v>
          </cell>
          <cell r="F47">
            <v>126.5</v>
          </cell>
          <cell r="G47">
            <v>4</v>
          </cell>
          <cell r="H47" t="str">
            <v>丹参+通脉</v>
          </cell>
          <cell r="I47">
            <v>35</v>
          </cell>
          <cell r="J47">
            <v>40</v>
          </cell>
          <cell r="K47">
            <v>190</v>
          </cell>
          <cell r="L47">
            <v>5</v>
          </cell>
          <cell r="M47" t="str">
            <v>胃肠道系列</v>
          </cell>
          <cell r="N47">
            <v>47</v>
          </cell>
          <cell r="O47">
            <v>53</v>
          </cell>
          <cell r="P47">
            <v>2531.51</v>
          </cell>
          <cell r="Q47">
            <v>96</v>
          </cell>
          <cell r="R47" t="str">
            <v>瘦身系列</v>
          </cell>
          <cell r="S47">
            <v>2</v>
          </cell>
          <cell r="T47">
            <v>3</v>
          </cell>
          <cell r="U47">
            <v>242.08</v>
          </cell>
          <cell r="V47">
            <v>1</v>
          </cell>
          <cell r="W47" t="str">
            <v>关爱女性系列</v>
          </cell>
          <cell r="X47">
            <v>1</v>
          </cell>
          <cell r="Y47">
            <v>2</v>
          </cell>
          <cell r="Z47">
            <v>912</v>
          </cell>
          <cell r="AA47">
            <v>7</v>
          </cell>
          <cell r="AB47" t="str">
            <v>补钙系列</v>
          </cell>
          <cell r="AC47">
            <v>15</v>
          </cell>
          <cell r="AD47">
            <v>20</v>
          </cell>
          <cell r="AE47">
            <v>3530.01</v>
          </cell>
          <cell r="AF47">
            <v>38</v>
          </cell>
          <cell r="AG47" t="str">
            <v>补肾系列</v>
          </cell>
          <cell r="AH47">
            <v>2410</v>
          </cell>
          <cell r="AI47">
            <v>2892</v>
          </cell>
          <cell r="AJ47">
            <v>2317.72</v>
          </cell>
          <cell r="AK47">
            <v>50</v>
          </cell>
          <cell r="AL47" t="str">
            <v/>
          </cell>
          <cell r="AM47">
            <v>256.51</v>
          </cell>
          <cell r="AN47">
            <v>384.8</v>
          </cell>
          <cell r="AO47" t="str">
            <v/>
          </cell>
          <cell r="AP47" t="str">
            <v/>
          </cell>
        </row>
        <row r="48">
          <cell r="B48">
            <v>591</v>
          </cell>
          <cell r="C48" t="str">
            <v>藏药</v>
          </cell>
          <cell r="D48">
            <v>17</v>
          </cell>
          <cell r="E48">
            <v>22</v>
          </cell>
          <cell r="F48">
            <v>270</v>
          </cell>
          <cell r="G48">
            <v>7</v>
          </cell>
          <cell r="H48" t="str">
            <v>丹参+通脉</v>
          </cell>
          <cell r="I48">
            <v>65</v>
          </cell>
          <cell r="J48">
            <v>75</v>
          </cell>
          <cell r="K48">
            <v>117.8</v>
          </cell>
          <cell r="L48">
            <v>3</v>
          </cell>
          <cell r="M48" t="str">
            <v>胃肠道系列</v>
          </cell>
          <cell r="N48">
            <v>53</v>
          </cell>
          <cell r="O48">
            <v>61</v>
          </cell>
          <cell r="P48">
            <v>1759.65</v>
          </cell>
          <cell r="Q48">
            <v>75</v>
          </cell>
          <cell r="R48" t="str">
            <v/>
          </cell>
          <cell r="S48">
            <v>2</v>
          </cell>
          <cell r="T48">
            <v>3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2115</v>
          </cell>
          <cell r="AA48">
            <v>12</v>
          </cell>
          <cell r="AB48" t="str">
            <v>补钙系列</v>
          </cell>
          <cell r="AC48">
            <v>3</v>
          </cell>
          <cell r="AD48">
            <v>5</v>
          </cell>
          <cell r="AE48">
            <v>5422.39</v>
          </cell>
          <cell r="AF48">
            <v>81</v>
          </cell>
          <cell r="AG48" t="str">
            <v>补肾系列</v>
          </cell>
          <cell r="AH48">
            <v>168.3</v>
          </cell>
          <cell r="AI48">
            <v>252.45</v>
          </cell>
          <cell r="AJ48">
            <v>4082.7</v>
          </cell>
          <cell r="AK48">
            <v>65</v>
          </cell>
          <cell r="AL48" t="str">
            <v>肝病系列</v>
          </cell>
          <cell r="AM48">
            <v>84.5</v>
          </cell>
          <cell r="AN48">
            <v>169</v>
          </cell>
          <cell r="AO48">
            <v>1075.5</v>
          </cell>
          <cell r="AP48">
            <v>17</v>
          </cell>
        </row>
        <row r="49">
          <cell r="B49">
            <v>594</v>
          </cell>
          <cell r="C49" t="str">
            <v>藏药</v>
          </cell>
          <cell r="D49">
            <v>6</v>
          </cell>
          <cell r="E49">
            <v>9</v>
          </cell>
          <cell r="F49">
            <v>1201</v>
          </cell>
          <cell r="G49">
            <v>41</v>
          </cell>
          <cell r="H49" t="str">
            <v>丹参+通脉</v>
          </cell>
          <cell r="I49">
            <v>18</v>
          </cell>
          <cell r="J49">
            <v>20</v>
          </cell>
          <cell r="K49">
            <v>315.4</v>
          </cell>
          <cell r="L49">
            <v>9</v>
          </cell>
          <cell r="M49" t="str">
            <v>胃肠道系列</v>
          </cell>
          <cell r="N49">
            <v>18</v>
          </cell>
          <cell r="O49">
            <v>18</v>
          </cell>
          <cell r="P49">
            <v>1705.98</v>
          </cell>
          <cell r="Q49">
            <v>74</v>
          </cell>
          <cell r="R49" t="str">
            <v/>
          </cell>
          <cell r="S49">
            <v>1</v>
          </cell>
          <cell r="T49">
            <v>1</v>
          </cell>
          <cell r="U49" t="str">
            <v/>
          </cell>
          <cell r="V49" t="str">
            <v/>
          </cell>
          <cell r="W49" t="str">
            <v>关爱女性系列</v>
          </cell>
          <cell r="X49">
            <v>1</v>
          </cell>
          <cell r="Y49">
            <v>2</v>
          </cell>
          <cell r="Z49">
            <v>897</v>
          </cell>
          <cell r="AA49">
            <v>6</v>
          </cell>
          <cell r="AB49" t="str">
            <v>补钙系列</v>
          </cell>
          <cell r="AC49">
            <v>3</v>
          </cell>
          <cell r="AD49">
            <v>5</v>
          </cell>
          <cell r="AE49">
            <v>3502.98</v>
          </cell>
          <cell r="AF49">
            <v>70</v>
          </cell>
          <cell r="AG49" t="str">
            <v>补肾系列</v>
          </cell>
          <cell r="AH49">
            <v>264</v>
          </cell>
          <cell r="AI49">
            <v>396</v>
          </cell>
          <cell r="AJ49">
            <v>1823.1</v>
          </cell>
          <cell r="AK49">
            <v>27</v>
          </cell>
          <cell r="AL49" t="str">
            <v/>
          </cell>
          <cell r="AM49">
            <v>258.01</v>
          </cell>
          <cell r="AN49">
            <v>387</v>
          </cell>
          <cell r="AO49" t="str">
            <v/>
          </cell>
          <cell r="AP49" t="str">
            <v/>
          </cell>
        </row>
        <row r="50">
          <cell r="B50">
            <v>598</v>
          </cell>
          <cell r="C50" t="str">
            <v>藏药</v>
          </cell>
          <cell r="D50">
            <v>17</v>
          </cell>
          <cell r="E50">
            <v>23</v>
          </cell>
          <cell r="F50">
            <v>686.5</v>
          </cell>
          <cell r="G50">
            <v>12</v>
          </cell>
          <cell r="H50" t="str">
            <v/>
          </cell>
          <cell r="I50">
            <v>78</v>
          </cell>
          <cell r="J50">
            <v>85</v>
          </cell>
          <cell r="K50" t="str">
            <v/>
          </cell>
          <cell r="L50" t="str">
            <v/>
          </cell>
          <cell r="M50" t="str">
            <v>胃肠道系列</v>
          </cell>
          <cell r="N50">
            <v>74</v>
          </cell>
          <cell r="O50">
            <v>84</v>
          </cell>
          <cell r="P50">
            <v>3303.04</v>
          </cell>
          <cell r="Q50">
            <v>153</v>
          </cell>
          <cell r="R50" t="str">
            <v>瘦身系列</v>
          </cell>
          <cell r="S50">
            <v>3</v>
          </cell>
          <cell r="T50">
            <v>4</v>
          </cell>
          <cell r="U50">
            <v>576</v>
          </cell>
          <cell r="V50">
            <v>3</v>
          </cell>
          <cell r="W50" t="str">
            <v>关爱女性系列</v>
          </cell>
          <cell r="X50">
            <v>2</v>
          </cell>
          <cell r="Y50">
            <v>3</v>
          </cell>
          <cell r="Z50">
            <v>2828.21</v>
          </cell>
          <cell r="AA50">
            <v>20</v>
          </cell>
          <cell r="AB50" t="str">
            <v>补钙系列</v>
          </cell>
          <cell r="AC50">
            <v>8</v>
          </cell>
          <cell r="AD50">
            <v>12</v>
          </cell>
          <cell r="AE50">
            <v>6356.41</v>
          </cell>
          <cell r="AF50">
            <v>72</v>
          </cell>
          <cell r="AG50" t="str">
            <v>补肾系列</v>
          </cell>
          <cell r="AH50">
            <v>150</v>
          </cell>
          <cell r="AI50">
            <v>225</v>
          </cell>
          <cell r="AJ50">
            <v>786.48</v>
          </cell>
          <cell r="AK50">
            <v>16</v>
          </cell>
          <cell r="AL50" t="str">
            <v>肝病系列</v>
          </cell>
          <cell r="AM50">
            <v>84.5</v>
          </cell>
          <cell r="AN50">
            <v>169</v>
          </cell>
          <cell r="AO50">
            <v>217.5</v>
          </cell>
          <cell r="AP50">
            <v>3</v>
          </cell>
        </row>
        <row r="51">
          <cell r="B51">
            <v>704</v>
          </cell>
          <cell r="C51" t="str">
            <v>藏药</v>
          </cell>
          <cell r="D51">
            <v>17</v>
          </cell>
          <cell r="E51">
            <v>22</v>
          </cell>
          <cell r="F51">
            <v>747.7</v>
          </cell>
          <cell r="G51">
            <v>18</v>
          </cell>
          <cell r="H51" t="str">
            <v/>
          </cell>
          <cell r="I51">
            <v>20</v>
          </cell>
          <cell r="J51">
            <v>23</v>
          </cell>
          <cell r="K51" t="str">
            <v/>
          </cell>
          <cell r="L51" t="str">
            <v/>
          </cell>
          <cell r="M51" t="str">
            <v>胃肠道系列</v>
          </cell>
          <cell r="N51">
            <v>31</v>
          </cell>
          <cell r="O51">
            <v>35</v>
          </cell>
          <cell r="P51">
            <v>1296.94</v>
          </cell>
          <cell r="Q51">
            <v>53</v>
          </cell>
          <cell r="R51" t="str">
            <v>瘦身系列</v>
          </cell>
          <cell r="S51">
            <v>2</v>
          </cell>
          <cell r="T51">
            <v>3</v>
          </cell>
          <cell r="U51">
            <v>208</v>
          </cell>
          <cell r="V51">
            <v>1</v>
          </cell>
          <cell r="W51" t="str">
            <v>关爱女性系列</v>
          </cell>
          <cell r="X51">
            <v>3</v>
          </cell>
          <cell r="Y51">
            <v>4</v>
          </cell>
          <cell r="Z51">
            <v>322</v>
          </cell>
          <cell r="AA51">
            <v>2</v>
          </cell>
          <cell r="AB51" t="str">
            <v>补钙系列</v>
          </cell>
          <cell r="AC51">
            <v>1</v>
          </cell>
          <cell r="AD51">
            <v>3</v>
          </cell>
          <cell r="AE51">
            <v>971.43</v>
          </cell>
          <cell r="AF51">
            <v>19</v>
          </cell>
          <cell r="AG51" t="str">
            <v>补肾系列</v>
          </cell>
          <cell r="AH51">
            <v>1386</v>
          </cell>
          <cell r="AI51">
            <v>1801.8</v>
          </cell>
          <cell r="AJ51">
            <v>620.1</v>
          </cell>
          <cell r="AK51">
            <v>21</v>
          </cell>
          <cell r="AL51" t="str">
            <v>肝病系列</v>
          </cell>
          <cell r="AM51">
            <v>360.01</v>
          </cell>
          <cell r="AN51">
            <v>540</v>
          </cell>
          <cell r="AO51">
            <v>498.8</v>
          </cell>
          <cell r="AP51">
            <v>8</v>
          </cell>
        </row>
        <row r="52">
          <cell r="B52">
            <v>706</v>
          </cell>
          <cell r="C52" t="str">
            <v/>
          </cell>
          <cell r="D52">
            <v>6</v>
          </cell>
          <cell r="E52">
            <v>9</v>
          </cell>
          <cell r="F52" t="str">
            <v/>
          </cell>
          <cell r="G52" t="str">
            <v/>
          </cell>
          <cell r="H52" t="str">
            <v>丹参+通脉</v>
          </cell>
          <cell r="I52">
            <v>9</v>
          </cell>
          <cell r="J52">
            <v>9</v>
          </cell>
          <cell r="K52">
            <v>399</v>
          </cell>
          <cell r="L52">
            <v>12</v>
          </cell>
          <cell r="M52" t="str">
            <v>胃肠道系列</v>
          </cell>
          <cell r="N52">
            <v>29</v>
          </cell>
          <cell r="O52">
            <v>32</v>
          </cell>
          <cell r="P52">
            <v>1268.21</v>
          </cell>
          <cell r="Q52">
            <v>58</v>
          </cell>
          <cell r="R52" t="str">
            <v>瘦身系列</v>
          </cell>
          <cell r="S52">
            <v>1</v>
          </cell>
          <cell r="T52">
            <v>1</v>
          </cell>
          <cell r="U52">
            <v>576</v>
          </cell>
          <cell r="V52">
            <v>3</v>
          </cell>
          <cell r="W52" t="str">
            <v>关爱女性系列</v>
          </cell>
          <cell r="X52">
            <v>2</v>
          </cell>
          <cell r="Y52">
            <v>3</v>
          </cell>
          <cell r="Z52">
            <v>509.12</v>
          </cell>
          <cell r="AA52">
            <v>4</v>
          </cell>
          <cell r="AB52" t="str">
            <v>补钙系列</v>
          </cell>
          <cell r="AC52">
            <v>9</v>
          </cell>
          <cell r="AD52">
            <v>14</v>
          </cell>
          <cell r="AE52">
            <v>2714.72</v>
          </cell>
          <cell r="AF52">
            <v>44</v>
          </cell>
          <cell r="AG52" t="str">
            <v>补肾系列</v>
          </cell>
          <cell r="AH52">
            <v>198</v>
          </cell>
          <cell r="AI52">
            <v>297</v>
          </cell>
          <cell r="AJ52">
            <v>2365.9</v>
          </cell>
          <cell r="AK52">
            <v>41</v>
          </cell>
          <cell r="AL52" t="str">
            <v/>
          </cell>
          <cell r="AM52">
            <v>84.5</v>
          </cell>
          <cell r="AN52">
            <v>169</v>
          </cell>
          <cell r="AO52" t="str">
            <v/>
          </cell>
          <cell r="AP52" t="str">
            <v/>
          </cell>
        </row>
        <row r="53">
          <cell r="B53">
            <v>707</v>
          </cell>
          <cell r="C53" t="str">
            <v>藏药</v>
          </cell>
          <cell r="D53">
            <v>27</v>
          </cell>
          <cell r="E53">
            <v>34</v>
          </cell>
          <cell r="F53">
            <v>450</v>
          </cell>
          <cell r="G53">
            <v>13</v>
          </cell>
          <cell r="H53" t="str">
            <v>丹参+通脉</v>
          </cell>
          <cell r="I53">
            <v>55</v>
          </cell>
          <cell r="J53">
            <v>63</v>
          </cell>
          <cell r="K53">
            <v>113.71</v>
          </cell>
          <cell r="L53">
            <v>3</v>
          </cell>
          <cell r="M53" t="str">
            <v>胃肠道系列</v>
          </cell>
          <cell r="N53">
            <v>90</v>
          </cell>
          <cell r="O53">
            <v>103</v>
          </cell>
          <cell r="P53">
            <v>3000.9</v>
          </cell>
          <cell r="Q53">
            <v>138</v>
          </cell>
          <cell r="R53" t="str">
            <v>瘦身系列</v>
          </cell>
          <cell r="S53">
            <v>4</v>
          </cell>
          <cell r="T53">
            <v>5</v>
          </cell>
          <cell r="U53">
            <v>576</v>
          </cell>
          <cell r="V53">
            <v>3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3612</v>
          </cell>
          <cell r="AA53">
            <v>14</v>
          </cell>
          <cell r="AB53" t="str">
            <v>补钙系列</v>
          </cell>
          <cell r="AC53">
            <v>8</v>
          </cell>
          <cell r="AD53">
            <v>12</v>
          </cell>
          <cell r="AE53">
            <v>12527</v>
          </cell>
          <cell r="AF53">
            <v>147</v>
          </cell>
          <cell r="AG53" t="str">
            <v>补肾系列</v>
          </cell>
          <cell r="AH53">
            <v>168.3</v>
          </cell>
          <cell r="AI53">
            <v>252.45</v>
          </cell>
          <cell r="AJ53">
            <v>3745.82</v>
          </cell>
          <cell r="AK53">
            <v>54</v>
          </cell>
          <cell r="AL53" t="str">
            <v>肝病系列</v>
          </cell>
          <cell r="AM53">
            <v>84.5</v>
          </cell>
          <cell r="AN53">
            <v>169</v>
          </cell>
          <cell r="AO53">
            <v>478.5</v>
          </cell>
          <cell r="AP53">
            <v>7</v>
          </cell>
        </row>
        <row r="54">
          <cell r="B54">
            <v>709</v>
          </cell>
          <cell r="C54" t="str">
            <v>藏药</v>
          </cell>
          <cell r="D54">
            <v>17</v>
          </cell>
          <cell r="E54">
            <v>23</v>
          </cell>
          <cell r="F54">
            <v>1346.85</v>
          </cell>
          <cell r="G54">
            <v>29</v>
          </cell>
          <cell r="H54" t="str">
            <v>丹参+通脉</v>
          </cell>
          <cell r="I54">
            <v>19</v>
          </cell>
          <cell r="J54">
            <v>22</v>
          </cell>
          <cell r="K54">
            <v>985.52</v>
          </cell>
          <cell r="L54">
            <v>28</v>
          </cell>
          <cell r="M54" t="str">
            <v>胃肠道系列</v>
          </cell>
          <cell r="N54">
            <v>53</v>
          </cell>
          <cell r="O54">
            <v>61</v>
          </cell>
          <cell r="P54">
            <v>4104.76</v>
          </cell>
          <cell r="Q54">
            <v>198</v>
          </cell>
          <cell r="R54" t="str">
            <v>瘦身系列</v>
          </cell>
          <cell r="S54">
            <v>2</v>
          </cell>
          <cell r="T54">
            <v>3</v>
          </cell>
          <cell r="U54">
            <v>2592</v>
          </cell>
          <cell r="V54">
            <v>13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2442.7</v>
          </cell>
          <cell r="AA54">
            <v>17</v>
          </cell>
          <cell r="AB54" t="str">
            <v>补钙系列</v>
          </cell>
          <cell r="AC54">
            <v>17</v>
          </cell>
          <cell r="AD54">
            <v>22</v>
          </cell>
          <cell r="AE54">
            <v>11560.71</v>
          </cell>
          <cell r="AF54">
            <v>148</v>
          </cell>
          <cell r="AG54" t="str">
            <v>补肾系列</v>
          </cell>
          <cell r="AH54">
            <v>168.3</v>
          </cell>
          <cell r="AI54">
            <v>252.45</v>
          </cell>
          <cell r="AJ54">
            <v>4763.29</v>
          </cell>
          <cell r="AK54">
            <v>77</v>
          </cell>
          <cell r="AL54" t="str">
            <v>肝病系列</v>
          </cell>
          <cell r="AM54">
            <v>84.5</v>
          </cell>
          <cell r="AN54">
            <v>169</v>
          </cell>
          <cell r="AO54">
            <v>643.93</v>
          </cell>
          <cell r="AP54">
            <v>10</v>
          </cell>
        </row>
        <row r="55">
          <cell r="B55">
            <v>710</v>
          </cell>
          <cell r="C55" t="str">
            <v>藏药</v>
          </cell>
          <cell r="D55">
            <v>6</v>
          </cell>
          <cell r="E55">
            <v>9</v>
          </cell>
          <cell r="F55">
            <v>32</v>
          </cell>
          <cell r="G55">
            <v>1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胃肠道系列</v>
          </cell>
          <cell r="N55">
            <v>44</v>
          </cell>
          <cell r="O55">
            <v>50</v>
          </cell>
          <cell r="P55">
            <v>2035.46</v>
          </cell>
          <cell r="Q55">
            <v>88.1</v>
          </cell>
          <cell r="R55" t="str">
            <v>瘦身系列</v>
          </cell>
          <cell r="S55">
            <v>1</v>
          </cell>
          <cell r="T55">
            <v>1</v>
          </cell>
          <cell r="U55">
            <v>576</v>
          </cell>
          <cell r="V55">
            <v>3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405</v>
          </cell>
          <cell r="AA55">
            <v>3</v>
          </cell>
          <cell r="AB55" t="str">
            <v>补钙系列</v>
          </cell>
          <cell r="AC55">
            <v>1</v>
          </cell>
          <cell r="AD55">
            <v>3</v>
          </cell>
          <cell r="AE55">
            <v>2598.2</v>
          </cell>
          <cell r="AF55">
            <v>42</v>
          </cell>
          <cell r="AG55" t="str">
            <v>补肾系列</v>
          </cell>
          <cell r="AH55">
            <v>66</v>
          </cell>
          <cell r="AI55">
            <v>99</v>
          </cell>
          <cell r="AJ55">
            <v>1445.01</v>
          </cell>
          <cell r="AK55">
            <v>36</v>
          </cell>
          <cell r="AL55" t="str">
            <v>肝病系列</v>
          </cell>
          <cell r="AM55">
            <v>84.5</v>
          </cell>
          <cell r="AN55">
            <v>169</v>
          </cell>
          <cell r="AO55">
            <v>140</v>
          </cell>
          <cell r="AP55">
            <v>2</v>
          </cell>
        </row>
        <row r="56">
          <cell r="B56">
            <v>712</v>
          </cell>
          <cell r="C56" t="str">
            <v>藏药</v>
          </cell>
          <cell r="D56">
            <v>27</v>
          </cell>
          <cell r="E56">
            <v>35</v>
          </cell>
          <cell r="F56">
            <v>6768.79</v>
          </cell>
          <cell r="G56">
            <v>146</v>
          </cell>
          <cell r="H56" t="str">
            <v>丹参+通脉</v>
          </cell>
          <cell r="I56">
            <v>109</v>
          </cell>
          <cell r="J56">
            <v>116</v>
          </cell>
          <cell r="K56">
            <v>469.2</v>
          </cell>
          <cell r="L56">
            <v>14</v>
          </cell>
          <cell r="M56" t="str">
            <v>胃肠道系列</v>
          </cell>
          <cell r="N56">
            <v>79</v>
          </cell>
          <cell r="O56">
            <v>90</v>
          </cell>
          <cell r="P56">
            <v>10101.5</v>
          </cell>
          <cell r="Q56">
            <v>519</v>
          </cell>
          <cell r="R56" t="str">
            <v>瘦身系列</v>
          </cell>
          <cell r="S56">
            <v>19</v>
          </cell>
          <cell r="T56">
            <v>23</v>
          </cell>
          <cell r="U56">
            <v>2304</v>
          </cell>
          <cell r="V56">
            <v>12</v>
          </cell>
          <cell r="W56" t="str">
            <v>关爱女性系列</v>
          </cell>
          <cell r="X56">
            <v>1</v>
          </cell>
          <cell r="Y56">
            <v>2</v>
          </cell>
          <cell r="Z56">
            <v>6941.78</v>
          </cell>
          <cell r="AA56">
            <v>40</v>
          </cell>
          <cell r="AB56" t="str">
            <v>补钙系列</v>
          </cell>
          <cell r="AC56">
            <v>5</v>
          </cell>
          <cell r="AD56">
            <v>8</v>
          </cell>
          <cell r="AE56">
            <v>10141.34</v>
          </cell>
          <cell r="AF56">
            <v>126</v>
          </cell>
          <cell r="AG56" t="str">
            <v>补肾系列</v>
          </cell>
          <cell r="AH56">
            <v>1386</v>
          </cell>
          <cell r="AI56">
            <v>1801.8</v>
          </cell>
          <cell r="AJ56">
            <v>5826.15</v>
          </cell>
          <cell r="AK56">
            <v>95</v>
          </cell>
          <cell r="AL56" t="str">
            <v>肝病系列</v>
          </cell>
          <cell r="AM56">
            <v>1027.5</v>
          </cell>
          <cell r="AN56">
            <v>1181.6</v>
          </cell>
          <cell r="AO56">
            <v>1160</v>
          </cell>
          <cell r="AP56">
            <v>19</v>
          </cell>
        </row>
        <row r="57">
          <cell r="B57">
            <v>713</v>
          </cell>
          <cell r="C57" t="str">
            <v>藏药</v>
          </cell>
          <cell r="D57">
            <v>6</v>
          </cell>
          <cell r="E57">
            <v>9</v>
          </cell>
          <cell r="F57">
            <v>562.14</v>
          </cell>
          <cell r="G57">
            <v>16</v>
          </cell>
          <cell r="H57" t="str">
            <v>丹参+通脉</v>
          </cell>
          <cell r="I57">
            <v>14</v>
          </cell>
          <cell r="J57">
            <v>15</v>
          </cell>
          <cell r="K57">
            <v>38</v>
          </cell>
          <cell r="L57">
            <v>1</v>
          </cell>
          <cell r="M57" t="str">
            <v>胃肠道系列</v>
          </cell>
          <cell r="N57">
            <v>20</v>
          </cell>
          <cell r="O57">
            <v>20</v>
          </cell>
          <cell r="P57">
            <v>1528.36</v>
          </cell>
          <cell r="Q57">
            <v>68</v>
          </cell>
          <cell r="R57" t="str">
            <v/>
          </cell>
          <cell r="S57">
            <v>1</v>
          </cell>
          <cell r="T57">
            <v>1</v>
          </cell>
          <cell r="U57" t="str">
            <v/>
          </cell>
          <cell r="V57" t="str">
            <v/>
          </cell>
          <cell r="W57" t="str">
            <v>关爱女性系列</v>
          </cell>
          <cell r="X57">
            <v>1</v>
          </cell>
          <cell r="Y57">
            <v>2</v>
          </cell>
          <cell r="Z57">
            <v>198</v>
          </cell>
          <cell r="AA57">
            <v>1</v>
          </cell>
          <cell r="AB57" t="str">
            <v>补钙系列</v>
          </cell>
          <cell r="AC57">
            <v>1</v>
          </cell>
          <cell r="AD57">
            <v>3</v>
          </cell>
          <cell r="AE57">
            <v>1640.09</v>
          </cell>
          <cell r="AF57">
            <v>27</v>
          </cell>
          <cell r="AG57" t="str">
            <v>补肾系列</v>
          </cell>
          <cell r="AH57">
            <v>78</v>
          </cell>
          <cell r="AI57">
            <v>117</v>
          </cell>
          <cell r="AJ57">
            <v>2033.1</v>
          </cell>
          <cell r="AK57">
            <v>32</v>
          </cell>
          <cell r="AL57" t="str">
            <v>肝病系列</v>
          </cell>
          <cell r="AM57">
            <v>84.5</v>
          </cell>
          <cell r="AN57">
            <v>169</v>
          </cell>
          <cell r="AO57">
            <v>217.5</v>
          </cell>
          <cell r="AP57">
            <v>3</v>
          </cell>
        </row>
        <row r="58">
          <cell r="B58">
            <v>716</v>
          </cell>
          <cell r="C58" t="str">
            <v>藏药</v>
          </cell>
          <cell r="D58">
            <v>6</v>
          </cell>
          <cell r="E58">
            <v>9</v>
          </cell>
          <cell r="F58">
            <v>489</v>
          </cell>
          <cell r="G58">
            <v>15</v>
          </cell>
          <cell r="H58" t="str">
            <v>丹参+通脉</v>
          </cell>
          <cell r="I58">
            <v>11</v>
          </cell>
          <cell r="J58">
            <v>12</v>
          </cell>
          <cell r="K58">
            <v>641.92</v>
          </cell>
          <cell r="L58">
            <v>19</v>
          </cell>
          <cell r="M58" t="str">
            <v>胃肠道系列</v>
          </cell>
          <cell r="N58">
            <v>23</v>
          </cell>
          <cell r="O58">
            <v>24</v>
          </cell>
          <cell r="P58">
            <v>4094.46</v>
          </cell>
          <cell r="Q58">
            <v>197</v>
          </cell>
          <cell r="R58" t="str">
            <v>瘦身系列</v>
          </cell>
          <cell r="S58">
            <v>1</v>
          </cell>
          <cell r="T58">
            <v>1</v>
          </cell>
          <cell r="U58">
            <v>576</v>
          </cell>
          <cell r="V58">
            <v>3</v>
          </cell>
          <cell r="W58" t="str">
            <v/>
          </cell>
          <cell r="X58">
            <v>2</v>
          </cell>
          <cell r="Y58">
            <v>3</v>
          </cell>
          <cell r="Z58" t="str">
            <v/>
          </cell>
          <cell r="AA58" t="str">
            <v/>
          </cell>
          <cell r="AB58" t="str">
            <v>补钙系列</v>
          </cell>
          <cell r="AC58">
            <v>3</v>
          </cell>
          <cell r="AD58">
            <v>5</v>
          </cell>
          <cell r="AE58">
            <v>8317.17</v>
          </cell>
          <cell r="AF58">
            <v>125</v>
          </cell>
          <cell r="AG58" t="str">
            <v>补肾系列</v>
          </cell>
          <cell r="AH58">
            <v>528.01</v>
          </cell>
          <cell r="AI58">
            <v>739.21</v>
          </cell>
          <cell r="AJ58">
            <v>945.6</v>
          </cell>
          <cell r="AK58">
            <v>16</v>
          </cell>
          <cell r="AL58" t="str">
            <v>肝病系列</v>
          </cell>
          <cell r="AM58">
            <v>84.5</v>
          </cell>
          <cell r="AN58">
            <v>169</v>
          </cell>
          <cell r="AO58">
            <v>580</v>
          </cell>
          <cell r="AP58">
            <v>9</v>
          </cell>
        </row>
        <row r="59">
          <cell r="B59">
            <v>717</v>
          </cell>
          <cell r="C59" t="str">
            <v>藏药</v>
          </cell>
          <cell r="D59">
            <v>6</v>
          </cell>
          <cell r="E59">
            <v>11</v>
          </cell>
          <cell r="F59">
            <v>396.01</v>
          </cell>
          <cell r="G59">
            <v>14</v>
          </cell>
          <cell r="H59" t="str">
            <v>丹参+通脉</v>
          </cell>
          <cell r="I59">
            <v>23</v>
          </cell>
          <cell r="J59">
            <v>27</v>
          </cell>
          <cell r="K59">
            <v>253.7</v>
          </cell>
          <cell r="L59">
            <v>6</v>
          </cell>
          <cell r="M59" t="str">
            <v>胃肠道系列</v>
          </cell>
          <cell r="N59">
            <v>29</v>
          </cell>
          <cell r="O59">
            <v>32</v>
          </cell>
          <cell r="P59">
            <v>3114.97</v>
          </cell>
          <cell r="Q59">
            <v>142</v>
          </cell>
          <cell r="R59" t="str">
            <v>瘦身系列</v>
          </cell>
          <cell r="S59">
            <v>1</v>
          </cell>
          <cell r="T59">
            <v>1</v>
          </cell>
          <cell r="U59">
            <v>576</v>
          </cell>
          <cell r="V59">
            <v>3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664.05</v>
          </cell>
          <cell r="AA59">
            <v>5</v>
          </cell>
          <cell r="AB59" t="str">
            <v>补钙系列</v>
          </cell>
          <cell r="AC59">
            <v>2</v>
          </cell>
          <cell r="AD59">
            <v>4</v>
          </cell>
          <cell r="AE59">
            <v>8862.28</v>
          </cell>
          <cell r="AF59">
            <v>100</v>
          </cell>
          <cell r="AG59" t="str">
            <v>补肾系列</v>
          </cell>
          <cell r="AH59">
            <v>150</v>
          </cell>
          <cell r="AI59">
            <v>225</v>
          </cell>
          <cell r="AJ59">
            <v>1850.7</v>
          </cell>
          <cell r="AK59">
            <v>28</v>
          </cell>
          <cell r="AL59" t="str">
            <v/>
          </cell>
          <cell r="AM59">
            <v>84.5</v>
          </cell>
          <cell r="AN59">
            <v>169</v>
          </cell>
          <cell r="AO59" t="str">
            <v/>
          </cell>
          <cell r="AP59" t="str">
            <v/>
          </cell>
        </row>
        <row r="60">
          <cell r="B60">
            <v>718</v>
          </cell>
          <cell r="C60" t="str">
            <v>藏药</v>
          </cell>
          <cell r="D60">
            <v>6</v>
          </cell>
          <cell r="E60">
            <v>9</v>
          </cell>
          <cell r="F60">
            <v>644.67</v>
          </cell>
          <cell r="G60">
            <v>13</v>
          </cell>
          <cell r="H60" t="str">
            <v>丹参+通脉</v>
          </cell>
          <cell r="I60">
            <v>12</v>
          </cell>
          <cell r="J60">
            <v>13</v>
          </cell>
          <cell r="K60">
            <v>389.1</v>
          </cell>
          <cell r="L60">
            <v>12</v>
          </cell>
          <cell r="M60" t="str">
            <v>胃肠道系列</v>
          </cell>
          <cell r="N60">
            <v>23</v>
          </cell>
          <cell r="O60">
            <v>24</v>
          </cell>
          <cell r="P60">
            <v>593.74</v>
          </cell>
          <cell r="Q60">
            <v>26</v>
          </cell>
          <cell r="R60" t="str">
            <v>瘦身系列</v>
          </cell>
          <cell r="S60">
            <v>1</v>
          </cell>
          <cell r="T60">
            <v>1</v>
          </cell>
          <cell r="U60">
            <v>864</v>
          </cell>
          <cell r="V60">
            <v>5</v>
          </cell>
          <cell r="W60" t="str">
            <v>关爱女性系列</v>
          </cell>
          <cell r="X60">
            <v>1</v>
          </cell>
          <cell r="Y60">
            <v>2</v>
          </cell>
          <cell r="Z60">
            <v>177.76</v>
          </cell>
          <cell r="AA60">
            <v>2</v>
          </cell>
          <cell r="AB60" t="str">
            <v>补钙系列</v>
          </cell>
          <cell r="AC60">
            <v>1</v>
          </cell>
          <cell r="AD60">
            <v>3</v>
          </cell>
          <cell r="AE60">
            <v>1554.02</v>
          </cell>
          <cell r="AF60">
            <v>25</v>
          </cell>
          <cell r="AG60" t="str">
            <v>补肾系列</v>
          </cell>
          <cell r="AH60">
            <v>57.73</v>
          </cell>
          <cell r="AI60">
            <v>86.6</v>
          </cell>
          <cell r="AJ60">
            <v>208.5</v>
          </cell>
          <cell r="AK60">
            <v>7</v>
          </cell>
          <cell r="AL60" t="str">
            <v/>
          </cell>
          <cell r="AM60">
            <v>84.5</v>
          </cell>
          <cell r="AN60">
            <v>169</v>
          </cell>
          <cell r="AO60" t="str">
            <v/>
          </cell>
          <cell r="AP60" t="str">
            <v/>
          </cell>
        </row>
        <row r="61">
          <cell r="B61">
            <v>720</v>
          </cell>
          <cell r="C61" t="str">
            <v>藏药</v>
          </cell>
          <cell r="D61">
            <v>6</v>
          </cell>
          <cell r="E61">
            <v>9</v>
          </cell>
          <cell r="F61">
            <v>45</v>
          </cell>
          <cell r="G61">
            <v>1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>胃肠道系列</v>
          </cell>
          <cell r="N61">
            <v>8</v>
          </cell>
          <cell r="O61">
            <v>5</v>
          </cell>
          <cell r="P61">
            <v>1649.47</v>
          </cell>
          <cell r="Q61">
            <v>79</v>
          </cell>
          <cell r="R61" t="str">
            <v>瘦身系列</v>
          </cell>
          <cell r="S61">
            <v>1</v>
          </cell>
          <cell r="T61">
            <v>1</v>
          </cell>
          <cell r="U61">
            <v>2713.6</v>
          </cell>
          <cell r="V61">
            <v>14</v>
          </cell>
          <cell r="W61" t="str">
            <v/>
          </cell>
          <cell r="X61">
            <v>1</v>
          </cell>
          <cell r="Y61">
            <v>2</v>
          </cell>
          <cell r="Z61" t="str">
            <v/>
          </cell>
          <cell r="AA61" t="str">
            <v/>
          </cell>
          <cell r="AB61" t="str">
            <v>补钙系列</v>
          </cell>
          <cell r="AC61">
            <v>1</v>
          </cell>
          <cell r="AD61">
            <v>3</v>
          </cell>
          <cell r="AE61">
            <v>7718.12</v>
          </cell>
          <cell r="AF61">
            <v>98</v>
          </cell>
          <cell r="AG61" t="str">
            <v>补肾系列</v>
          </cell>
          <cell r="AH61">
            <v>284</v>
          </cell>
          <cell r="AI61">
            <v>426</v>
          </cell>
          <cell r="AJ61">
            <v>2456.91</v>
          </cell>
          <cell r="AK61">
            <v>57</v>
          </cell>
          <cell r="AL61" t="str">
            <v>肝病系列</v>
          </cell>
          <cell r="AM61">
            <v>84.5</v>
          </cell>
          <cell r="AN61">
            <v>169</v>
          </cell>
          <cell r="AO61">
            <v>249.48</v>
          </cell>
          <cell r="AP61">
            <v>5</v>
          </cell>
        </row>
        <row r="62">
          <cell r="B62">
            <v>721</v>
          </cell>
          <cell r="C62" t="str">
            <v>藏药</v>
          </cell>
          <cell r="D62">
            <v>17</v>
          </cell>
          <cell r="E62">
            <v>22</v>
          </cell>
          <cell r="F62">
            <v>1358.21</v>
          </cell>
          <cell r="G62">
            <v>43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>胃肠道系列</v>
          </cell>
          <cell r="N62">
            <v>44</v>
          </cell>
          <cell r="O62">
            <v>50</v>
          </cell>
          <cell r="P62">
            <v>2982.65</v>
          </cell>
          <cell r="Q62">
            <v>139</v>
          </cell>
          <cell r="R62" t="str">
            <v>瘦身系列</v>
          </cell>
          <cell r="S62">
            <v>2</v>
          </cell>
          <cell r="T62">
            <v>3</v>
          </cell>
          <cell r="U62">
            <v>208</v>
          </cell>
          <cell r="V62">
            <v>1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675</v>
          </cell>
          <cell r="AA62">
            <v>6</v>
          </cell>
          <cell r="AB62" t="str">
            <v>补钙系列</v>
          </cell>
          <cell r="AC62">
            <v>7</v>
          </cell>
          <cell r="AD62">
            <v>11</v>
          </cell>
          <cell r="AE62">
            <v>6245.36</v>
          </cell>
          <cell r="AF62">
            <v>92</v>
          </cell>
          <cell r="AG62" t="str">
            <v>补肾系列</v>
          </cell>
          <cell r="AH62">
            <v>150</v>
          </cell>
          <cell r="AI62">
            <v>225</v>
          </cell>
          <cell r="AJ62">
            <v>1174</v>
          </cell>
          <cell r="AK62">
            <v>29</v>
          </cell>
          <cell r="AL62" t="str">
            <v>肝病系列</v>
          </cell>
          <cell r="AM62">
            <v>84.5</v>
          </cell>
          <cell r="AN62">
            <v>169</v>
          </cell>
          <cell r="AO62">
            <v>72.5</v>
          </cell>
          <cell r="AP62">
            <v>1</v>
          </cell>
        </row>
        <row r="63">
          <cell r="B63">
            <v>723</v>
          </cell>
          <cell r="C63" t="str">
            <v>藏药</v>
          </cell>
          <cell r="D63">
            <v>6</v>
          </cell>
          <cell r="E63">
            <v>9</v>
          </cell>
          <cell r="F63">
            <v>603</v>
          </cell>
          <cell r="G63">
            <v>17</v>
          </cell>
          <cell r="H63" t="str">
            <v/>
          </cell>
          <cell r="I63">
            <v>25</v>
          </cell>
          <cell r="J63">
            <v>29</v>
          </cell>
          <cell r="K63" t="str">
            <v/>
          </cell>
          <cell r="L63" t="str">
            <v/>
          </cell>
          <cell r="M63" t="str">
            <v>胃肠道系列</v>
          </cell>
          <cell r="N63">
            <v>29</v>
          </cell>
          <cell r="O63">
            <v>32</v>
          </cell>
          <cell r="P63">
            <v>2492.68</v>
          </cell>
          <cell r="Q63">
            <v>114</v>
          </cell>
          <cell r="R63" t="str">
            <v>瘦身系列</v>
          </cell>
          <cell r="S63">
            <v>1</v>
          </cell>
          <cell r="T63">
            <v>1</v>
          </cell>
          <cell r="U63">
            <v>576</v>
          </cell>
          <cell r="V63">
            <v>3</v>
          </cell>
          <cell r="W63" t="str">
            <v>关爱女性系列</v>
          </cell>
          <cell r="X63">
            <v>1</v>
          </cell>
          <cell r="Y63">
            <v>2</v>
          </cell>
          <cell r="Z63">
            <v>250</v>
          </cell>
          <cell r="AA63">
            <v>2</v>
          </cell>
          <cell r="AB63" t="str">
            <v>补钙系列</v>
          </cell>
          <cell r="AC63">
            <v>2</v>
          </cell>
          <cell r="AD63">
            <v>4</v>
          </cell>
          <cell r="AE63">
            <v>4777.94</v>
          </cell>
          <cell r="AF63">
            <v>67</v>
          </cell>
          <cell r="AG63" t="str">
            <v>补肾系列</v>
          </cell>
          <cell r="AH63">
            <v>132</v>
          </cell>
          <cell r="AI63">
            <v>198</v>
          </cell>
          <cell r="AJ63">
            <v>1281.55</v>
          </cell>
          <cell r="AK63">
            <v>29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</row>
        <row r="64">
          <cell r="B64">
            <v>724</v>
          </cell>
          <cell r="C64" t="str">
            <v>藏药</v>
          </cell>
          <cell r="D64">
            <v>20</v>
          </cell>
          <cell r="E64">
            <v>27</v>
          </cell>
          <cell r="F64">
            <v>531.01</v>
          </cell>
          <cell r="G64">
            <v>20</v>
          </cell>
          <cell r="H64" t="str">
            <v>丹参+通脉</v>
          </cell>
          <cell r="I64">
            <v>78</v>
          </cell>
          <cell r="J64">
            <v>85</v>
          </cell>
          <cell r="K64">
            <v>478.8</v>
          </cell>
          <cell r="L64">
            <v>14</v>
          </cell>
          <cell r="M64" t="str">
            <v>胃肠道系列</v>
          </cell>
          <cell r="N64">
            <v>50</v>
          </cell>
          <cell r="O64">
            <v>57</v>
          </cell>
          <cell r="P64">
            <v>5140.02</v>
          </cell>
          <cell r="Q64">
            <v>237</v>
          </cell>
          <cell r="R64" t="str">
            <v>瘦身系列</v>
          </cell>
          <cell r="S64">
            <v>2</v>
          </cell>
          <cell r="T64">
            <v>3</v>
          </cell>
          <cell r="U64">
            <v>416</v>
          </cell>
          <cell r="V64">
            <v>2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744.9</v>
          </cell>
          <cell r="AA64">
            <v>5</v>
          </cell>
          <cell r="AB64" t="str">
            <v>补钙系列</v>
          </cell>
          <cell r="AC64">
            <v>8</v>
          </cell>
          <cell r="AD64">
            <v>12</v>
          </cell>
          <cell r="AE64">
            <v>11292.91</v>
          </cell>
          <cell r="AF64">
            <v>156</v>
          </cell>
          <cell r="AG64" t="str">
            <v>补肾系列</v>
          </cell>
          <cell r="AH64">
            <v>366.3</v>
          </cell>
          <cell r="AI64">
            <v>549.45</v>
          </cell>
          <cell r="AJ64">
            <v>1137</v>
          </cell>
          <cell r="AK64">
            <v>31</v>
          </cell>
          <cell r="AL64" t="str">
            <v>肝病系列</v>
          </cell>
          <cell r="AM64">
            <v>84.5</v>
          </cell>
          <cell r="AN64">
            <v>169</v>
          </cell>
          <cell r="AO64">
            <v>290</v>
          </cell>
          <cell r="AP64">
            <v>5</v>
          </cell>
        </row>
        <row r="65">
          <cell r="B65">
            <v>726</v>
          </cell>
          <cell r="C65" t="str">
            <v>藏药</v>
          </cell>
          <cell r="D65">
            <v>27</v>
          </cell>
          <cell r="E65">
            <v>34</v>
          </cell>
          <cell r="F65">
            <v>3591.84</v>
          </cell>
          <cell r="G65">
            <v>83</v>
          </cell>
          <cell r="H65" t="str">
            <v>丹参+通脉</v>
          </cell>
          <cell r="I65">
            <v>42</v>
          </cell>
          <cell r="J65">
            <v>49</v>
          </cell>
          <cell r="K65">
            <v>199.5</v>
          </cell>
          <cell r="L65">
            <v>6</v>
          </cell>
          <cell r="M65" t="str">
            <v>胃肠道系列</v>
          </cell>
          <cell r="N65">
            <v>95</v>
          </cell>
          <cell r="O65">
            <v>109</v>
          </cell>
          <cell r="P65">
            <v>7055.49</v>
          </cell>
          <cell r="Q65">
            <v>377</v>
          </cell>
          <cell r="R65" t="str">
            <v/>
          </cell>
          <cell r="S65">
            <v>1</v>
          </cell>
          <cell r="T65">
            <v>1</v>
          </cell>
          <cell r="U65" t="str">
            <v/>
          </cell>
          <cell r="V65" t="str">
            <v/>
          </cell>
          <cell r="W65" t="str">
            <v>关爱女性系列</v>
          </cell>
          <cell r="X65">
            <v>1</v>
          </cell>
          <cell r="Y65">
            <v>2</v>
          </cell>
          <cell r="Z65">
            <v>834</v>
          </cell>
          <cell r="AA65">
            <v>5</v>
          </cell>
          <cell r="AB65" t="str">
            <v>补钙系列</v>
          </cell>
          <cell r="AC65">
            <v>7</v>
          </cell>
          <cell r="AD65">
            <v>11</v>
          </cell>
          <cell r="AE65">
            <v>4276.96</v>
          </cell>
          <cell r="AF65">
            <v>66</v>
          </cell>
          <cell r="AG65" t="str">
            <v>补肾系列</v>
          </cell>
          <cell r="AH65">
            <v>588</v>
          </cell>
          <cell r="AI65">
            <v>823.2</v>
          </cell>
          <cell r="AJ65">
            <v>2929.2</v>
          </cell>
          <cell r="AK65">
            <v>54</v>
          </cell>
          <cell r="AL65" t="str">
            <v>肝病系列</v>
          </cell>
          <cell r="AM65">
            <v>597.6</v>
          </cell>
          <cell r="AN65">
            <v>717.1</v>
          </cell>
          <cell r="AO65">
            <v>358</v>
          </cell>
          <cell r="AP65">
            <v>6</v>
          </cell>
        </row>
        <row r="66">
          <cell r="B66">
            <v>727</v>
          </cell>
          <cell r="C66" t="str">
            <v>藏药</v>
          </cell>
          <cell r="D66">
            <v>6</v>
          </cell>
          <cell r="E66">
            <v>11</v>
          </cell>
          <cell r="F66">
            <v>140.46</v>
          </cell>
          <cell r="G66">
            <v>5</v>
          </cell>
          <cell r="H66" t="str">
            <v>丹参+通脉</v>
          </cell>
          <cell r="I66">
            <v>12</v>
          </cell>
          <cell r="J66">
            <v>13</v>
          </cell>
          <cell r="K66">
            <v>79.8</v>
          </cell>
          <cell r="L66">
            <v>2</v>
          </cell>
          <cell r="M66" t="str">
            <v>胃肠道系列</v>
          </cell>
          <cell r="N66">
            <v>32</v>
          </cell>
          <cell r="O66">
            <v>36</v>
          </cell>
          <cell r="P66">
            <v>2148.9</v>
          </cell>
          <cell r="Q66">
            <v>99</v>
          </cell>
          <cell r="R66" t="str">
            <v>瘦身系列</v>
          </cell>
          <cell r="S66">
            <v>1</v>
          </cell>
          <cell r="T66">
            <v>1</v>
          </cell>
          <cell r="U66">
            <v>784</v>
          </cell>
          <cell r="V66">
            <v>4</v>
          </cell>
          <cell r="W66" t="str">
            <v>关爱女性系列</v>
          </cell>
          <cell r="X66">
            <v>3</v>
          </cell>
          <cell r="Y66">
            <v>4</v>
          </cell>
          <cell r="Z66">
            <v>653.36</v>
          </cell>
          <cell r="AA66">
            <v>5</v>
          </cell>
          <cell r="AB66" t="str">
            <v>补钙系列</v>
          </cell>
          <cell r="AC66">
            <v>1</v>
          </cell>
          <cell r="AD66">
            <v>3</v>
          </cell>
          <cell r="AE66">
            <v>3868.7</v>
          </cell>
          <cell r="AF66">
            <v>44</v>
          </cell>
          <cell r="AG66" t="str">
            <v>补肾系列</v>
          </cell>
          <cell r="AH66">
            <v>150</v>
          </cell>
          <cell r="AI66">
            <v>225</v>
          </cell>
          <cell r="AJ66">
            <v>2056</v>
          </cell>
          <cell r="AK66">
            <v>36</v>
          </cell>
          <cell r="AL66" t="str">
            <v>肝病系列</v>
          </cell>
          <cell r="AM66">
            <v>1339.52</v>
          </cell>
          <cell r="AN66">
            <v>1540.4</v>
          </cell>
          <cell r="AO66">
            <v>355</v>
          </cell>
          <cell r="AP66">
            <v>6</v>
          </cell>
        </row>
        <row r="67">
          <cell r="B67">
            <v>730</v>
          </cell>
          <cell r="C67" t="str">
            <v>藏药</v>
          </cell>
          <cell r="D67">
            <v>27</v>
          </cell>
          <cell r="E67">
            <v>34</v>
          </cell>
          <cell r="F67">
            <v>1067.2</v>
          </cell>
          <cell r="G67">
            <v>30</v>
          </cell>
          <cell r="H67" t="str">
            <v>丹参+通脉</v>
          </cell>
          <cell r="I67">
            <v>28</v>
          </cell>
          <cell r="J67">
            <v>33</v>
          </cell>
          <cell r="K67">
            <v>912</v>
          </cell>
          <cell r="L67">
            <v>28</v>
          </cell>
          <cell r="M67" t="str">
            <v>胃肠道系列</v>
          </cell>
          <cell r="N67">
            <v>43</v>
          </cell>
          <cell r="O67">
            <v>50</v>
          </cell>
          <cell r="P67">
            <v>8336.98</v>
          </cell>
          <cell r="Q67">
            <v>447</v>
          </cell>
          <cell r="R67" t="str">
            <v>瘦身系列</v>
          </cell>
          <cell r="S67">
            <v>1</v>
          </cell>
          <cell r="T67">
            <v>1</v>
          </cell>
          <cell r="U67">
            <v>2144.2</v>
          </cell>
          <cell r="V67">
            <v>11</v>
          </cell>
          <cell r="W67" t="str">
            <v>关爱女性系列</v>
          </cell>
          <cell r="X67">
            <v>2</v>
          </cell>
          <cell r="Y67">
            <v>3</v>
          </cell>
          <cell r="Z67">
            <v>987</v>
          </cell>
          <cell r="AA67">
            <v>7</v>
          </cell>
          <cell r="AB67" t="str">
            <v>补钙系列</v>
          </cell>
          <cell r="AC67">
            <v>3</v>
          </cell>
          <cell r="AD67">
            <v>5</v>
          </cell>
          <cell r="AE67">
            <v>18367.14</v>
          </cell>
          <cell r="AF67">
            <v>248</v>
          </cell>
          <cell r="AG67" t="str">
            <v>补肾系列</v>
          </cell>
          <cell r="AH67">
            <v>300</v>
          </cell>
          <cell r="AI67">
            <v>450</v>
          </cell>
          <cell r="AJ67">
            <v>7499.1</v>
          </cell>
          <cell r="AK67">
            <v>100</v>
          </cell>
          <cell r="AL67" t="str">
            <v>肝病系列</v>
          </cell>
          <cell r="AM67">
            <v>444.51</v>
          </cell>
          <cell r="AN67">
            <v>666.8</v>
          </cell>
          <cell r="AO67">
            <v>2238.8</v>
          </cell>
          <cell r="AP67">
            <v>37</v>
          </cell>
        </row>
        <row r="68">
          <cell r="B68">
            <v>732</v>
          </cell>
          <cell r="C68" t="str">
            <v/>
          </cell>
          <cell r="D68">
            <v>6</v>
          </cell>
          <cell r="E68">
            <v>9</v>
          </cell>
          <cell r="F68" t="str">
            <v/>
          </cell>
          <cell r="G68" t="str">
            <v/>
          </cell>
          <cell r="H68" t="str">
            <v>丹参+通脉</v>
          </cell>
          <cell r="I68">
            <v>16</v>
          </cell>
          <cell r="J68">
            <v>18</v>
          </cell>
          <cell r="K68">
            <v>64.6</v>
          </cell>
          <cell r="L68">
            <v>2</v>
          </cell>
          <cell r="M68" t="str">
            <v>胃肠道系列</v>
          </cell>
          <cell r="N68">
            <v>44</v>
          </cell>
          <cell r="O68">
            <v>50</v>
          </cell>
          <cell r="P68">
            <v>1280.66</v>
          </cell>
          <cell r="Q68">
            <v>59</v>
          </cell>
          <cell r="R68" t="str">
            <v/>
          </cell>
          <cell r="S68">
            <v>1</v>
          </cell>
          <cell r="T68">
            <v>1</v>
          </cell>
          <cell r="U68" t="str">
            <v/>
          </cell>
          <cell r="V68" t="str">
            <v/>
          </cell>
          <cell r="W68" t="str">
            <v>关爱女性系列</v>
          </cell>
          <cell r="X68">
            <v>1</v>
          </cell>
          <cell r="Y68">
            <v>2</v>
          </cell>
          <cell r="Z68">
            <v>135</v>
          </cell>
          <cell r="AA68">
            <v>1</v>
          </cell>
          <cell r="AB68" t="str">
            <v>补钙系列</v>
          </cell>
          <cell r="AC68">
            <v>1</v>
          </cell>
          <cell r="AD68">
            <v>3</v>
          </cell>
          <cell r="AE68">
            <v>2683.48</v>
          </cell>
          <cell r="AF68">
            <v>34</v>
          </cell>
          <cell r="AG68" t="str">
            <v>补肾系列</v>
          </cell>
          <cell r="AH68">
            <v>558</v>
          </cell>
          <cell r="AI68">
            <v>781.2</v>
          </cell>
          <cell r="AJ68">
            <v>3251.7</v>
          </cell>
          <cell r="AK68">
            <v>59</v>
          </cell>
          <cell r="AL68" t="str">
            <v/>
          </cell>
          <cell r="AM68">
            <v>952.02</v>
          </cell>
          <cell r="AN68">
            <v>1142.4</v>
          </cell>
          <cell r="AO68" t="str">
            <v/>
          </cell>
          <cell r="AP68" t="str">
            <v/>
          </cell>
        </row>
        <row r="69">
          <cell r="B69">
            <v>733</v>
          </cell>
          <cell r="C69" t="str">
            <v>藏药</v>
          </cell>
          <cell r="D69">
            <v>6</v>
          </cell>
          <cell r="E69">
            <v>9</v>
          </cell>
          <cell r="F69">
            <v>64</v>
          </cell>
          <cell r="G69">
            <v>2</v>
          </cell>
          <cell r="H69" t="str">
            <v>丹参+通脉</v>
          </cell>
          <cell r="I69">
            <v>7</v>
          </cell>
          <cell r="J69">
            <v>7</v>
          </cell>
          <cell r="K69">
            <v>76.32</v>
          </cell>
          <cell r="L69">
            <v>2</v>
          </cell>
          <cell r="M69" t="str">
            <v>胃肠道系列</v>
          </cell>
          <cell r="N69">
            <v>21</v>
          </cell>
          <cell r="O69">
            <v>22</v>
          </cell>
          <cell r="P69">
            <v>1847.41</v>
          </cell>
          <cell r="Q69">
            <v>87</v>
          </cell>
          <cell r="R69" t="str">
            <v>瘦身系列</v>
          </cell>
          <cell r="S69">
            <v>1</v>
          </cell>
          <cell r="T69">
            <v>1</v>
          </cell>
          <cell r="U69">
            <v>208</v>
          </cell>
          <cell r="V69">
            <v>1</v>
          </cell>
          <cell r="W69" t="str">
            <v>关爱女性系列</v>
          </cell>
          <cell r="X69">
            <v>1</v>
          </cell>
          <cell r="Y69">
            <v>2</v>
          </cell>
          <cell r="Z69">
            <v>566.3</v>
          </cell>
          <cell r="AA69">
            <v>4</v>
          </cell>
          <cell r="AB69" t="str">
            <v>补钙系列</v>
          </cell>
          <cell r="AC69">
            <v>2</v>
          </cell>
          <cell r="AD69">
            <v>4</v>
          </cell>
          <cell r="AE69">
            <v>3090.85</v>
          </cell>
          <cell r="AF69">
            <v>49</v>
          </cell>
          <cell r="AG69" t="str">
            <v>补肾系列</v>
          </cell>
          <cell r="AH69">
            <v>100</v>
          </cell>
          <cell r="AI69">
            <v>150</v>
          </cell>
          <cell r="AJ69">
            <v>3255.9</v>
          </cell>
          <cell r="AK69">
            <v>51</v>
          </cell>
          <cell r="AL69" t="str">
            <v>肝病系列</v>
          </cell>
          <cell r="AM69">
            <v>84.5</v>
          </cell>
          <cell r="AN69">
            <v>169</v>
          </cell>
          <cell r="AO69">
            <v>72.5</v>
          </cell>
          <cell r="AP69">
            <v>1</v>
          </cell>
        </row>
        <row r="70">
          <cell r="B70">
            <v>737</v>
          </cell>
          <cell r="C70" t="str">
            <v>藏药</v>
          </cell>
          <cell r="D70">
            <v>17</v>
          </cell>
          <cell r="E70">
            <v>22</v>
          </cell>
          <cell r="F70">
            <v>410</v>
          </cell>
          <cell r="G70">
            <v>10</v>
          </cell>
          <cell r="H70" t="str">
            <v>丹参+通脉</v>
          </cell>
          <cell r="I70">
            <v>35</v>
          </cell>
          <cell r="J70">
            <v>40</v>
          </cell>
          <cell r="K70">
            <v>119.7</v>
          </cell>
          <cell r="L70">
            <v>3</v>
          </cell>
          <cell r="M70" t="str">
            <v>胃肠道系列</v>
          </cell>
          <cell r="N70">
            <v>76</v>
          </cell>
          <cell r="O70">
            <v>86</v>
          </cell>
          <cell r="P70">
            <v>2888.83</v>
          </cell>
          <cell r="Q70">
            <v>131</v>
          </cell>
          <cell r="R70" t="str">
            <v/>
          </cell>
          <cell r="S70">
            <v>4</v>
          </cell>
          <cell r="T70">
            <v>5</v>
          </cell>
          <cell r="U70" t="str">
            <v/>
          </cell>
          <cell r="V70" t="str">
            <v/>
          </cell>
          <cell r="W70" t="str">
            <v>关爱女性系列</v>
          </cell>
          <cell r="X70">
            <v>6</v>
          </cell>
          <cell r="Y70">
            <v>9</v>
          </cell>
          <cell r="Z70">
            <v>2043.42</v>
          </cell>
          <cell r="AA70">
            <v>13</v>
          </cell>
          <cell r="AB70" t="str">
            <v>补钙系列</v>
          </cell>
          <cell r="AC70">
            <v>6</v>
          </cell>
          <cell r="AD70">
            <v>9</v>
          </cell>
          <cell r="AE70">
            <v>3461.18</v>
          </cell>
          <cell r="AF70">
            <v>47</v>
          </cell>
          <cell r="AG70" t="str">
            <v>补肾系列</v>
          </cell>
          <cell r="AH70">
            <v>198</v>
          </cell>
          <cell r="AI70">
            <v>297</v>
          </cell>
          <cell r="AJ70">
            <v>2017</v>
          </cell>
          <cell r="AK70">
            <v>33</v>
          </cell>
          <cell r="AL70" t="str">
            <v>肝病系列</v>
          </cell>
          <cell r="AM70">
            <v>86</v>
          </cell>
          <cell r="AN70">
            <v>172</v>
          </cell>
          <cell r="AO70">
            <v>942.5</v>
          </cell>
          <cell r="AP70">
            <v>16</v>
          </cell>
        </row>
        <row r="71">
          <cell r="B71">
            <v>738</v>
          </cell>
          <cell r="C71" t="str">
            <v>藏药</v>
          </cell>
          <cell r="D71">
            <v>6</v>
          </cell>
          <cell r="E71">
            <v>9</v>
          </cell>
          <cell r="F71">
            <v>259.51</v>
          </cell>
          <cell r="G71">
            <v>6</v>
          </cell>
          <cell r="H71" t="str">
            <v>丹参+通脉</v>
          </cell>
          <cell r="I71">
            <v>28</v>
          </cell>
          <cell r="J71">
            <v>33</v>
          </cell>
          <cell r="K71">
            <v>106.4</v>
          </cell>
          <cell r="L71">
            <v>3</v>
          </cell>
          <cell r="M71" t="str">
            <v>胃肠道系列</v>
          </cell>
          <cell r="N71">
            <v>48</v>
          </cell>
          <cell r="O71">
            <v>55</v>
          </cell>
          <cell r="P71">
            <v>1233.82</v>
          </cell>
          <cell r="Q71">
            <v>52</v>
          </cell>
          <cell r="R71" t="str">
            <v>瘦身系列</v>
          </cell>
          <cell r="S71">
            <v>1</v>
          </cell>
          <cell r="T71">
            <v>1</v>
          </cell>
          <cell r="U71">
            <v>576</v>
          </cell>
          <cell r="V71">
            <v>3</v>
          </cell>
          <cell r="W71" t="str">
            <v/>
          </cell>
          <cell r="X71">
            <v>1</v>
          </cell>
          <cell r="Y71">
            <v>2</v>
          </cell>
          <cell r="Z71" t="str">
            <v/>
          </cell>
          <cell r="AA71" t="str">
            <v/>
          </cell>
          <cell r="AB71" t="str">
            <v>补钙系列</v>
          </cell>
          <cell r="AC71">
            <v>6</v>
          </cell>
          <cell r="AD71">
            <v>9</v>
          </cell>
          <cell r="AE71">
            <v>2817.15</v>
          </cell>
          <cell r="AF71">
            <v>34</v>
          </cell>
          <cell r="AG71" t="str">
            <v>补肾系列</v>
          </cell>
          <cell r="AH71">
            <v>100</v>
          </cell>
          <cell r="AI71">
            <v>150</v>
          </cell>
          <cell r="AJ71">
            <v>2610.51</v>
          </cell>
          <cell r="AK71">
            <v>48</v>
          </cell>
          <cell r="AL71" t="str">
            <v>肝病系列</v>
          </cell>
          <cell r="AM71">
            <v>84.5</v>
          </cell>
          <cell r="AN71">
            <v>169</v>
          </cell>
          <cell r="AO71">
            <v>62</v>
          </cell>
          <cell r="AP71">
            <v>1</v>
          </cell>
        </row>
        <row r="72">
          <cell r="B72">
            <v>740</v>
          </cell>
          <cell r="C72" t="str">
            <v>藏药</v>
          </cell>
          <cell r="D72">
            <v>6</v>
          </cell>
          <cell r="E72">
            <v>9</v>
          </cell>
          <cell r="F72">
            <v>563.72</v>
          </cell>
          <cell r="G72">
            <v>13</v>
          </cell>
          <cell r="H72" t="str">
            <v>丹参+通脉</v>
          </cell>
          <cell r="I72">
            <v>31</v>
          </cell>
          <cell r="J72">
            <v>35</v>
          </cell>
          <cell r="K72">
            <v>135.66</v>
          </cell>
          <cell r="L72">
            <v>4</v>
          </cell>
          <cell r="M72" t="str">
            <v>胃肠道系列</v>
          </cell>
          <cell r="N72">
            <v>31</v>
          </cell>
          <cell r="O72">
            <v>35</v>
          </cell>
          <cell r="P72">
            <v>1992.68</v>
          </cell>
          <cell r="Q72">
            <v>93</v>
          </cell>
          <cell r="R72" t="str">
            <v/>
          </cell>
          <cell r="S72">
            <v>4</v>
          </cell>
          <cell r="T72">
            <v>5</v>
          </cell>
          <cell r="U72" t="str">
            <v/>
          </cell>
          <cell r="V72" t="str">
            <v/>
          </cell>
          <cell r="W72" t="str">
            <v>关爱女性系列</v>
          </cell>
          <cell r="X72">
            <v>1</v>
          </cell>
          <cell r="Y72">
            <v>2</v>
          </cell>
          <cell r="Z72">
            <v>2524.8</v>
          </cell>
          <cell r="AA72">
            <v>14</v>
          </cell>
          <cell r="AB72" t="str">
            <v>补钙系列</v>
          </cell>
          <cell r="AC72">
            <v>2</v>
          </cell>
          <cell r="AD72">
            <v>4</v>
          </cell>
          <cell r="AE72">
            <v>6608.68</v>
          </cell>
          <cell r="AF72">
            <v>101</v>
          </cell>
          <cell r="AG72" t="str">
            <v>补肾系列</v>
          </cell>
          <cell r="AH72">
            <v>198</v>
          </cell>
          <cell r="AI72">
            <v>297</v>
          </cell>
          <cell r="AJ72">
            <v>2822.6</v>
          </cell>
          <cell r="AK72">
            <v>40</v>
          </cell>
          <cell r="AL72" t="str">
            <v>肝病系列</v>
          </cell>
          <cell r="AM72">
            <v>1338.04</v>
          </cell>
          <cell r="AN72">
            <v>1538.7</v>
          </cell>
          <cell r="AO72">
            <v>290</v>
          </cell>
          <cell r="AP72">
            <v>4</v>
          </cell>
        </row>
        <row r="73">
          <cell r="B73">
            <v>741</v>
          </cell>
          <cell r="C73" t="str">
            <v>藏药</v>
          </cell>
          <cell r="D73">
            <v>6</v>
          </cell>
          <cell r="E73">
            <v>9</v>
          </cell>
          <cell r="F73">
            <v>194</v>
          </cell>
          <cell r="G73">
            <v>6</v>
          </cell>
          <cell r="H73" t="str">
            <v/>
          </cell>
          <cell r="I73">
            <v>21</v>
          </cell>
          <cell r="J73">
            <v>23</v>
          </cell>
          <cell r="K73" t="str">
            <v/>
          </cell>
          <cell r="L73" t="str">
            <v/>
          </cell>
          <cell r="M73" t="str">
            <v>胃肠道系列</v>
          </cell>
          <cell r="N73">
            <v>27</v>
          </cell>
          <cell r="O73">
            <v>29</v>
          </cell>
          <cell r="P73">
            <v>982.47</v>
          </cell>
          <cell r="Q73">
            <v>44</v>
          </cell>
          <cell r="R73" t="str">
            <v/>
          </cell>
          <cell r="S73">
            <v>1</v>
          </cell>
          <cell r="T73">
            <v>1</v>
          </cell>
          <cell r="U73" t="str">
            <v/>
          </cell>
          <cell r="V73" t="str">
            <v/>
          </cell>
          <cell r="W73" t="str">
            <v>关爱女性系列</v>
          </cell>
          <cell r="X73">
            <v>2</v>
          </cell>
          <cell r="Y73">
            <v>3</v>
          </cell>
          <cell r="Z73">
            <v>657</v>
          </cell>
          <cell r="AA73">
            <v>5</v>
          </cell>
          <cell r="AB73" t="str">
            <v>补钙系列</v>
          </cell>
          <cell r="AC73">
            <v>2</v>
          </cell>
          <cell r="AD73">
            <v>4</v>
          </cell>
          <cell r="AE73">
            <v>1781.02</v>
          </cell>
          <cell r="AF73">
            <v>29</v>
          </cell>
          <cell r="AG73" t="str">
            <v>补肾系列</v>
          </cell>
          <cell r="AH73">
            <v>100</v>
          </cell>
          <cell r="AI73">
            <v>150</v>
          </cell>
          <cell r="AJ73">
            <v>711.12</v>
          </cell>
          <cell r="AK73">
            <v>18</v>
          </cell>
          <cell r="AL73" t="str">
            <v>肝病系列</v>
          </cell>
          <cell r="AM73">
            <v>84.5</v>
          </cell>
          <cell r="AN73">
            <v>169</v>
          </cell>
          <cell r="AO73">
            <v>72.5</v>
          </cell>
          <cell r="AP73">
            <v>1</v>
          </cell>
        </row>
        <row r="74">
          <cell r="B74">
            <v>742</v>
          </cell>
          <cell r="C74" t="str">
            <v>藏药</v>
          </cell>
          <cell r="D74">
            <v>27</v>
          </cell>
          <cell r="E74">
            <v>34</v>
          </cell>
          <cell r="F74">
            <v>648.36</v>
          </cell>
          <cell r="G74">
            <v>15</v>
          </cell>
          <cell r="H74" t="str">
            <v>丹参+通脉</v>
          </cell>
          <cell r="I74">
            <v>55</v>
          </cell>
          <cell r="J74">
            <v>63</v>
          </cell>
          <cell r="K74">
            <v>155.8</v>
          </cell>
          <cell r="L74">
            <v>4</v>
          </cell>
          <cell r="M74" t="str">
            <v>胃肠道系列</v>
          </cell>
          <cell r="N74">
            <v>30</v>
          </cell>
          <cell r="O74">
            <v>33</v>
          </cell>
          <cell r="P74">
            <v>861.03</v>
          </cell>
          <cell r="Q74">
            <v>37</v>
          </cell>
          <cell r="R74" t="str">
            <v>瘦身系列</v>
          </cell>
          <cell r="S74">
            <v>1</v>
          </cell>
          <cell r="T74">
            <v>1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675</v>
          </cell>
          <cell r="AA74">
            <v>5</v>
          </cell>
          <cell r="AB74" t="str">
            <v>补钙系列</v>
          </cell>
          <cell r="AC74">
            <v>7</v>
          </cell>
          <cell r="AD74">
            <v>11</v>
          </cell>
          <cell r="AE74">
            <v>2141.06</v>
          </cell>
          <cell r="AF74">
            <v>32</v>
          </cell>
          <cell r="AG74" t="str">
            <v>补肾系列</v>
          </cell>
          <cell r="AH74">
            <v>300</v>
          </cell>
          <cell r="AI74">
            <v>450</v>
          </cell>
          <cell r="AJ74">
            <v>396</v>
          </cell>
          <cell r="AK74">
            <v>2</v>
          </cell>
          <cell r="AL74" t="str">
            <v>肝病系列</v>
          </cell>
          <cell r="AM74">
            <v>168</v>
          </cell>
          <cell r="AN74">
            <v>252</v>
          </cell>
          <cell r="AO74">
            <v>362.51</v>
          </cell>
          <cell r="AP74">
            <v>6</v>
          </cell>
        </row>
        <row r="75">
          <cell r="B75">
            <v>743</v>
          </cell>
          <cell r="C75" t="str">
            <v>藏药</v>
          </cell>
          <cell r="D75">
            <v>6</v>
          </cell>
          <cell r="E75">
            <v>9</v>
          </cell>
          <cell r="F75">
            <v>35</v>
          </cell>
          <cell r="G75">
            <v>1</v>
          </cell>
          <cell r="H75" t="str">
            <v>丹参+通脉</v>
          </cell>
          <cell r="I75">
            <v>36</v>
          </cell>
          <cell r="J75">
            <v>41</v>
          </cell>
          <cell r="K75">
            <v>674.82</v>
          </cell>
          <cell r="L75">
            <v>20</v>
          </cell>
          <cell r="M75" t="str">
            <v>胃肠道系列</v>
          </cell>
          <cell r="N75">
            <v>27</v>
          </cell>
          <cell r="O75">
            <v>29</v>
          </cell>
          <cell r="P75">
            <v>3467.97</v>
          </cell>
          <cell r="Q75">
            <v>156</v>
          </cell>
          <cell r="R75" t="str">
            <v>瘦身系列</v>
          </cell>
          <cell r="S75">
            <v>3</v>
          </cell>
          <cell r="T75">
            <v>4</v>
          </cell>
          <cell r="U75">
            <v>208</v>
          </cell>
          <cell r="V75">
            <v>1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456</v>
          </cell>
          <cell r="AA75">
            <v>3</v>
          </cell>
          <cell r="AB75" t="str">
            <v>补钙系列</v>
          </cell>
          <cell r="AC75">
            <v>1</v>
          </cell>
          <cell r="AD75">
            <v>3</v>
          </cell>
          <cell r="AE75">
            <v>5990.94</v>
          </cell>
          <cell r="AF75">
            <v>72</v>
          </cell>
          <cell r="AG75" t="str">
            <v>补肾系列</v>
          </cell>
          <cell r="AH75">
            <v>100</v>
          </cell>
          <cell r="AI75">
            <v>150</v>
          </cell>
          <cell r="AJ75">
            <v>2419.8</v>
          </cell>
          <cell r="AK75">
            <v>47</v>
          </cell>
          <cell r="AL75" t="str">
            <v/>
          </cell>
          <cell r="AM75">
            <v>84.5</v>
          </cell>
          <cell r="AN75">
            <v>169</v>
          </cell>
          <cell r="AO75" t="str">
            <v/>
          </cell>
          <cell r="AP75" t="str">
            <v/>
          </cell>
        </row>
        <row r="76">
          <cell r="B76">
            <v>744</v>
          </cell>
          <cell r="C76" t="str">
            <v>藏药</v>
          </cell>
          <cell r="D76">
            <v>20</v>
          </cell>
          <cell r="E76">
            <v>27</v>
          </cell>
          <cell r="F76">
            <v>627</v>
          </cell>
          <cell r="G76">
            <v>21</v>
          </cell>
          <cell r="H76" t="str">
            <v>丹参+通脉</v>
          </cell>
          <cell r="I76">
            <v>31</v>
          </cell>
          <cell r="J76">
            <v>35</v>
          </cell>
          <cell r="K76">
            <v>502.68</v>
          </cell>
          <cell r="L76">
            <v>15</v>
          </cell>
          <cell r="M76" t="str">
            <v>胃肠道系列</v>
          </cell>
          <cell r="N76">
            <v>50</v>
          </cell>
          <cell r="O76">
            <v>57</v>
          </cell>
          <cell r="P76">
            <v>8454.86</v>
          </cell>
          <cell r="Q76">
            <v>528</v>
          </cell>
          <cell r="R76" t="str">
            <v>瘦身系列</v>
          </cell>
          <cell r="S76">
            <v>4</v>
          </cell>
          <cell r="T76">
            <v>5</v>
          </cell>
          <cell r="U76">
            <v>1936.04</v>
          </cell>
          <cell r="V76">
            <v>11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2256.81</v>
          </cell>
          <cell r="AA76">
            <v>15</v>
          </cell>
          <cell r="AB76" t="str">
            <v>补钙系列</v>
          </cell>
          <cell r="AC76">
            <v>6</v>
          </cell>
          <cell r="AD76">
            <v>9</v>
          </cell>
          <cell r="AE76">
            <v>3108.59</v>
          </cell>
          <cell r="AF76">
            <v>49</v>
          </cell>
          <cell r="AG76" t="str">
            <v>补肾系列</v>
          </cell>
          <cell r="AH76">
            <v>300</v>
          </cell>
          <cell r="AI76">
            <v>450</v>
          </cell>
          <cell r="AJ76">
            <v>3503.46</v>
          </cell>
          <cell r="AK76">
            <v>48</v>
          </cell>
          <cell r="AL76" t="str">
            <v>肝病系列</v>
          </cell>
          <cell r="AM76">
            <v>168</v>
          </cell>
          <cell r="AN76">
            <v>252</v>
          </cell>
          <cell r="AO76">
            <v>580</v>
          </cell>
          <cell r="AP76">
            <v>10</v>
          </cell>
        </row>
        <row r="77">
          <cell r="B77">
            <v>745</v>
          </cell>
          <cell r="C77" t="str">
            <v>藏药</v>
          </cell>
          <cell r="D77">
            <v>17</v>
          </cell>
          <cell r="E77">
            <v>22</v>
          </cell>
          <cell r="F77">
            <v>590</v>
          </cell>
          <cell r="G77">
            <v>14</v>
          </cell>
          <cell r="H77" t="str">
            <v>丹参+通脉</v>
          </cell>
          <cell r="I77">
            <v>45</v>
          </cell>
          <cell r="J77">
            <v>52</v>
          </cell>
          <cell r="K77">
            <v>67.82</v>
          </cell>
          <cell r="L77">
            <v>2</v>
          </cell>
          <cell r="M77" t="str">
            <v>胃肠道系列</v>
          </cell>
          <cell r="N77">
            <v>67</v>
          </cell>
          <cell r="O77">
            <v>78</v>
          </cell>
          <cell r="P77">
            <v>1818.47</v>
          </cell>
          <cell r="Q77">
            <v>85</v>
          </cell>
          <cell r="R77" t="str">
            <v>瘦身系列</v>
          </cell>
          <cell r="S77">
            <v>2</v>
          </cell>
          <cell r="T77">
            <v>3</v>
          </cell>
          <cell r="U77">
            <v>1936</v>
          </cell>
          <cell r="V77">
            <v>10</v>
          </cell>
          <cell r="W77" t="str">
            <v>关爱女性系列</v>
          </cell>
          <cell r="X77">
            <v>1</v>
          </cell>
          <cell r="Y77">
            <v>2</v>
          </cell>
          <cell r="Z77">
            <v>832.6</v>
          </cell>
          <cell r="AA77">
            <v>6</v>
          </cell>
          <cell r="AB77" t="str">
            <v>补钙系列</v>
          </cell>
          <cell r="AC77">
            <v>1</v>
          </cell>
          <cell r="AD77">
            <v>3</v>
          </cell>
          <cell r="AE77">
            <v>3870.9</v>
          </cell>
          <cell r="AF77">
            <v>59</v>
          </cell>
          <cell r="AG77" t="str">
            <v>补肾系列</v>
          </cell>
          <cell r="AH77">
            <v>150</v>
          </cell>
          <cell r="AI77">
            <v>225</v>
          </cell>
          <cell r="AJ77">
            <v>1931.6</v>
          </cell>
          <cell r="AK77">
            <v>35</v>
          </cell>
          <cell r="AL77" t="str">
            <v>肝病系列</v>
          </cell>
          <cell r="AM77">
            <v>84.5</v>
          </cell>
          <cell r="AN77">
            <v>169</v>
          </cell>
          <cell r="AO77">
            <v>136</v>
          </cell>
          <cell r="AP77">
            <v>2</v>
          </cell>
        </row>
        <row r="78">
          <cell r="B78">
            <v>746</v>
          </cell>
          <cell r="C78" t="str">
            <v>藏药</v>
          </cell>
          <cell r="D78">
            <v>17</v>
          </cell>
          <cell r="E78">
            <v>22</v>
          </cell>
          <cell r="F78">
            <v>632</v>
          </cell>
          <cell r="G78">
            <v>18</v>
          </cell>
          <cell r="H78" t="str">
            <v>丹参+通脉</v>
          </cell>
          <cell r="I78">
            <v>15</v>
          </cell>
          <cell r="J78">
            <v>17</v>
          </cell>
          <cell r="K78">
            <v>79.8</v>
          </cell>
          <cell r="L78">
            <v>2</v>
          </cell>
          <cell r="M78" t="str">
            <v>胃肠道系列</v>
          </cell>
          <cell r="N78">
            <v>47</v>
          </cell>
          <cell r="O78">
            <v>53</v>
          </cell>
          <cell r="P78">
            <v>32751.65</v>
          </cell>
          <cell r="Q78">
            <v>2200</v>
          </cell>
          <cell r="R78" t="str">
            <v/>
          </cell>
          <cell r="S78">
            <v>2</v>
          </cell>
          <cell r="T78">
            <v>3</v>
          </cell>
          <cell r="U78" t="str">
            <v/>
          </cell>
          <cell r="V78" t="str">
            <v/>
          </cell>
          <cell r="W78" t="str">
            <v>关爱女性系列</v>
          </cell>
          <cell r="X78">
            <v>1</v>
          </cell>
          <cell r="Y78">
            <v>2</v>
          </cell>
          <cell r="Z78">
            <v>270</v>
          </cell>
          <cell r="AA78">
            <v>2</v>
          </cell>
          <cell r="AB78" t="str">
            <v>补钙系列</v>
          </cell>
          <cell r="AC78">
            <v>1</v>
          </cell>
          <cell r="AD78">
            <v>3</v>
          </cell>
          <cell r="AE78">
            <v>16177.25</v>
          </cell>
          <cell r="AF78">
            <v>199</v>
          </cell>
          <cell r="AG78" t="str">
            <v>补肾系列</v>
          </cell>
          <cell r="AH78">
            <v>150</v>
          </cell>
          <cell r="AI78">
            <v>225</v>
          </cell>
          <cell r="AJ78">
            <v>1460.5</v>
          </cell>
          <cell r="AK78">
            <v>27</v>
          </cell>
          <cell r="AL78" t="str">
            <v>肝病系列</v>
          </cell>
          <cell r="AM78">
            <v>84.5</v>
          </cell>
          <cell r="AN78">
            <v>169</v>
          </cell>
          <cell r="AO78">
            <v>290</v>
          </cell>
          <cell r="AP78">
            <v>4</v>
          </cell>
        </row>
        <row r="79">
          <cell r="B79">
            <v>747</v>
          </cell>
          <cell r="C79" t="str">
            <v>藏药</v>
          </cell>
          <cell r="D79">
            <v>6</v>
          </cell>
          <cell r="E79">
            <v>9</v>
          </cell>
          <cell r="F79">
            <v>3740.45</v>
          </cell>
          <cell r="G79">
            <v>83</v>
          </cell>
          <cell r="H79" t="str">
            <v>丹参+通脉</v>
          </cell>
          <cell r="I79">
            <v>10</v>
          </cell>
          <cell r="J79">
            <v>10</v>
          </cell>
          <cell r="K79">
            <v>0</v>
          </cell>
          <cell r="L79">
            <v>0</v>
          </cell>
          <cell r="M79" t="str">
            <v>胃肠道系列</v>
          </cell>
          <cell r="N79">
            <v>27</v>
          </cell>
          <cell r="O79">
            <v>29</v>
          </cell>
          <cell r="P79">
            <v>2080.14</v>
          </cell>
          <cell r="Q79">
            <v>100</v>
          </cell>
          <cell r="R79" t="str">
            <v>瘦身系列</v>
          </cell>
          <cell r="S79">
            <v>1</v>
          </cell>
          <cell r="T79">
            <v>1</v>
          </cell>
          <cell r="U79">
            <v>416</v>
          </cell>
          <cell r="V79">
            <v>2</v>
          </cell>
          <cell r="W79" t="str">
            <v>关爱女性系列</v>
          </cell>
          <cell r="X79">
            <v>2</v>
          </cell>
          <cell r="Y79">
            <v>3</v>
          </cell>
          <cell r="Z79">
            <v>1302.5</v>
          </cell>
          <cell r="AA79">
            <v>8</v>
          </cell>
          <cell r="AB79" t="str">
            <v>补钙系列</v>
          </cell>
          <cell r="AC79">
            <v>10</v>
          </cell>
          <cell r="AD79">
            <v>15</v>
          </cell>
          <cell r="AE79">
            <v>2641.62</v>
          </cell>
          <cell r="AF79">
            <v>42</v>
          </cell>
          <cell r="AG79" t="str">
            <v>补肾系列</v>
          </cell>
          <cell r="AH79">
            <v>910.5</v>
          </cell>
          <cell r="AI79">
            <v>1274.7</v>
          </cell>
          <cell r="AJ79">
            <v>1820</v>
          </cell>
          <cell r="AK79">
            <v>34</v>
          </cell>
          <cell r="AL79" t="str">
            <v>肝病系列</v>
          </cell>
          <cell r="AM79">
            <v>84.5</v>
          </cell>
          <cell r="AN79">
            <v>169</v>
          </cell>
          <cell r="AO79">
            <v>264.5</v>
          </cell>
          <cell r="AP79">
            <v>4</v>
          </cell>
        </row>
        <row r="80">
          <cell r="B80">
            <v>748</v>
          </cell>
          <cell r="C80" t="str">
            <v>藏药</v>
          </cell>
          <cell r="D80">
            <v>6</v>
          </cell>
          <cell r="E80">
            <v>9</v>
          </cell>
          <cell r="F80">
            <v>346</v>
          </cell>
          <cell r="G80">
            <v>12</v>
          </cell>
          <cell r="H80" t="str">
            <v>丹参+通脉</v>
          </cell>
          <cell r="I80">
            <v>21</v>
          </cell>
          <cell r="J80">
            <v>24</v>
          </cell>
          <cell r="K80">
            <v>669.36</v>
          </cell>
          <cell r="L80">
            <v>19</v>
          </cell>
          <cell r="M80" t="str">
            <v>胃肠道系列</v>
          </cell>
          <cell r="N80">
            <v>14</v>
          </cell>
          <cell r="O80">
            <v>13</v>
          </cell>
          <cell r="P80">
            <v>1987.05</v>
          </cell>
          <cell r="Q80">
            <v>89</v>
          </cell>
          <cell r="R80" t="str">
            <v/>
          </cell>
          <cell r="S80">
            <v>2</v>
          </cell>
          <cell r="T80">
            <v>3</v>
          </cell>
          <cell r="U80" t="str">
            <v/>
          </cell>
          <cell r="V80" t="str">
            <v/>
          </cell>
          <cell r="W80" t="str">
            <v>关爱女性系列</v>
          </cell>
          <cell r="X80">
            <v>1</v>
          </cell>
          <cell r="Y80">
            <v>2</v>
          </cell>
          <cell r="Z80">
            <v>738</v>
          </cell>
          <cell r="AA80">
            <v>5</v>
          </cell>
          <cell r="AB80" t="str">
            <v>补钙系列</v>
          </cell>
          <cell r="AC80">
            <v>7</v>
          </cell>
          <cell r="AD80">
            <v>11</v>
          </cell>
          <cell r="AE80">
            <v>5815.48</v>
          </cell>
          <cell r="AF80">
            <v>77</v>
          </cell>
          <cell r="AG80" t="str">
            <v>补肾系列</v>
          </cell>
          <cell r="AH80">
            <v>264</v>
          </cell>
          <cell r="AI80">
            <v>396</v>
          </cell>
          <cell r="AJ80">
            <v>968.3</v>
          </cell>
          <cell r="AK80">
            <v>20</v>
          </cell>
          <cell r="AL80" t="str">
            <v>肝病系列</v>
          </cell>
          <cell r="AM80">
            <v>169</v>
          </cell>
          <cell r="AN80">
            <v>253.5</v>
          </cell>
          <cell r="AO80">
            <v>435</v>
          </cell>
          <cell r="AP80">
            <v>7</v>
          </cell>
        </row>
        <row r="81">
          <cell r="B81">
            <v>750</v>
          </cell>
          <cell r="C81" t="str">
            <v>藏药</v>
          </cell>
          <cell r="D81">
            <v>27</v>
          </cell>
          <cell r="E81">
            <v>35</v>
          </cell>
          <cell r="F81">
            <v>5000.38</v>
          </cell>
          <cell r="G81">
            <v>114</v>
          </cell>
          <cell r="H81" t="str">
            <v>丹参+通脉</v>
          </cell>
          <cell r="I81">
            <v>78</v>
          </cell>
          <cell r="J81">
            <v>85</v>
          </cell>
          <cell r="K81">
            <v>399</v>
          </cell>
          <cell r="L81">
            <v>11</v>
          </cell>
          <cell r="M81" t="str">
            <v>胃肠道系列</v>
          </cell>
          <cell r="N81">
            <v>84</v>
          </cell>
          <cell r="O81">
            <v>96</v>
          </cell>
          <cell r="P81">
            <v>11194.78</v>
          </cell>
          <cell r="Q81">
            <v>468</v>
          </cell>
          <cell r="R81" t="str">
            <v>瘦身系列</v>
          </cell>
          <cell r="S81">
            <v>16</v>
          </cell>
          <cell r="T81">
            <v>20</v>
          </cell>
          <cell r="U81">
            <v>3088</v>
          </cell>
          <cell r="V81">
            <v>16</v>
          </cell>
          <cell r="W81" t="str">
            <v>关爱女性系列</v>
          </cell>
          <cell r="X81">
            <v>5</v>
          </cell>
          <cell r="Y81">
            <v>7</v>
          </cell>
          <cell r="Z81">
            <v>10311.56</v>
          </cell>
          <cell r="AA81">
            <v>61</v>
          </cell>
          <cell r="AB81" t="str">
            <v>补钙系列</v>
          </cell>
          <cell r="AC81">
            <v>24</v>
          </cell>
          <cell r="AD81">
            <v>31</v>
          </cell>
          <cell r="AE81">
            <v>16365.53</v>
          </cell>
          <cell r="AF81">
            <v>197</v>
          </cell>
          <cell r="AG81" t="str">
            <v>补肾系列</v>
          </cell>
          <cell r="AH81">
            <v>630.3</v>
          </cell>
          <cell r="AI81">
            <v>882.42</v>
          </cell>
          <cell r="AJ81">
            <v>2327.76</v>
          </cell>
          <cell r="AK81">
            <v>30</v>
          </cell>
          <cell r="AL81" t="str">
            <v>肝病系列</v>
          </cell>
          <cell r="AM81">
            <v>709.01</v>
          </cell>
          <cell r="AN81">
            <v>850.8</v>
          </cell>
          <cell r="AO81">
            <v>858</v>
          </cell>
          <cell r="AP81">
            <v>12</v>
          </cell>
        </row>
        <row r="82">
          <cell r="B82">
            <v>752</v>
          </cell>
          <cell r="C82" t="str">
            <v>藏药</v>
          </cell>
          <cell r="D82">
            <v>6</v>
          </cell>
          <cell r="E82">
            <v>9</v>
          </cell>
          <cell r="F82">
            <v>545</v>
          </cell>
          <cell r="G82">
            <v>10</v>
          </cell>
          <cell r="H82" t="str">
            <v>丹参+通脉</v>
          </cell>
          <cell r="I82">
            <v>9</v>
          </cell>
          <cell r="J82">
            <v>9</v>
          </cell>
          <cell r="K82">
            <v>512.51</v>
          </cell>
          <cell r="L82">
            <v>15</v>
          </cell>
          <cell r="M82" t="str">
            <v>胃肠道系列</v>
          </cell>
          <cell r="N82">
            <v>16</v>
          </cell>
          <cell r="O82">
            <v>15</v>
          </cell>
          <cell r="P82">
            <v>1645.64</v>
          </cell>
          <cell r="Q82">
            <v>74</v>
          </cell>
          <cell r="R82" t="str">
            <v>瘦身系列</v>
          </cell>
          <cell r="S82">
            <v>1</v>
          </cell>
          <cell r="T82">
            <v>1</v>
          </cell>
          <cell r="U82">
            <v>576</v>
          </cell>
          <cell r="V82">
            <v>3</v>
          </cell>
          <cell r="W82" t="str">
            <v>关爱女性系列</v>
          </cell>
          <cell r="X82">
            <v>1</v>
          </cell>
          <cell r="Y82">
            <v>2</v>
          </cell>
          <cell r="Z82">
            <v>581.5</v>
          </cell>
          <cell r="AA82">
            <v>4</v>
          </cell>
          <cell r="AB82" t="str">
            <v>补钙系列</v>
          </cell>
          <cell r="AC82">
            <v>4</v>
          </cell>
          <cell r="AD82">
            <v>6</v>
          </cell>
          <cell r="AE82">
            <v>2493.12</v>
          </cell>
          <cell r="AF82">
            <v>29</v>
          </cell>
          <cell r="AG82" t="str">
            <v>补肾系列</v>
          </cell>
          <cell r="AH82">
            <v>53.35</v>
          </cell>
          <cell r="AI82">
            <v>80.03</v>
          </cell>
          <cell r="AJ82">
            <v>1738.01</v>
          </cell>
          <cell r="AK82">
            <v>31</v>
          </cell>
          <cell r="AL82" t="str">
            <v>肝病系列</v>
          </cell>
          <cell r="AM82">
            <v>84.5</v>
          </cell>
          <cell r="AN82">
            <v>169</v>
          </cell>
          <cell r="AO82">
            <v>38.09</v>
          </cell>
          <cell r="AP82">
            <v>1</v>
          </cell>
        </row>
        <row r="83">
          <cell r="B83">
            <v>753</v>
          </cell>
          <cell r="C83" t="str">
            <v>藏药</v>
          </cell>
          <cell r="D83">
            <v>6</v>
          </cell>
          <cell r="E83">
            <v>9</v>
          </cell>
          <cell r="F83">
            <v>160</v>
          </cell>
          <cell r="G83">
            <v>5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胃肠道系列</v>
          </cell>
          <cell r="N83">
            <v>11</v>
          </cell>
          <cell r="O83">
            <v>9</v>
          </cell>
          <cell r="P83">
            <v>1531.68</v>
          </cell>
          <cell r="Q83">
            <v>76</v>
          </cell>
          <cell r="R83" t="str">
            <v/>
          </cell>
          <cell r="S83">
            <v>1</v>
          </cell>
          <cell r="T83">
            <v>1</v>
          </cell>
          <cell r="U83" t="str">
            <v/>
          </cell>
          <cell r="V83" t="str">
            <v/>
          </cell>
          <cell r="W83" t="str">
            <v>关爱女性系列</v>
          </cell>
          <cell r="X83">
            <v>1</v>
          </cell>
          <cell r="Y83">
            <v>2</v>
          </cell>
          <cell r="Z83">
            <v>537.6</v>
          </cell>
          <cell r="AA83">
            <v>4</v>
          </cell>
          <cell r="AB83" t="str">
            <v>补钙系列</v>
          </cell>
          <cell r="AC83">
            <v>1</v>
          </cell>
          <cell r="AD83">
            <v>3</v>
          </cell>
          <cell r="AE83">
            <v>2719.63</v>
          </cell>
          <cell r="AF83">
            <v>35</v>
          </cell>
          <cell r="AG83" t="str">
            <v>补肾系列</v>
          </cell>
          <cell r="AH83">
            <v>234.3</v>
          </cell>
          <cell r="AI83">
            <v>351.45</v>
          </cell>
          <cell r="AJ83">
            <v>1180</v>
          </cell>
          <cell r="AK83">
            <v>16</v>
          </cell>
          <cell r="AL83" t="str">
            <v/>
          </cell>
          <cell r="AM83">
            <v>84.5</v>
          </cell>
          <cell r="AN83">
            <v>169</v>
          </cell>
          <cell r="AO83" t="str">
            <v/>
          </cell>
          <cell r="AP83" t="str">
            <v/>
          </cell>
        </row>
        <row r="84">
          <cell r="B84">
            <v>754</v>
          </cell>
          <cell r="C84" t="str">
            <v>藏药</v>
          </cell>
          <cell r="D84">
            <v>12</v>
          </cell>
          <cell r="E84">
            <v>15</v>
          </cell>
          <cell r="F84">
            <v>2662.63</v>
          </cell>
          <cell r="G84">
            <v>67</v>
          </cell>
          <cell r="H84" t="str">
            <v>丹参+通脉</v>
          </cell>
          <cell r="I84">
            <v>9</v>
          </cell>
          <cell r="J84">
            <v>9</v>
          </cell>
          <cell r="K84">
            <v>267.9</v>
          </cell>
          <cell r="L84">
            <v>7</v>
          </cell>
          <cell r="M84" t="str">
            <v>胃肠道系列</v>
          </cell>
          <cell r="N84">
            <v>20</v>
          </cell>
          <cell r="O84">
            <v>20</v>
          </cell>
          <cell r="P84">
            <v>5332.64</v>
          </cell>
          <cell r="Q84">
            <v>302</v>
          </cell>
          <cell r="R84" t="str">
            <v>瘦身系列</v>
          </cell>
          <cell r="S84">
            <v>1</v>
          </cell>
          <cell r="T84">
            <v>1</v>
          </cell>
          <cell r="U84">
            <v>576</v>
          </cell>
          <cell r="V84">
            <v>3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补钙系列</v>
          </cell>
          <cell r="AC84">
            <v>1</v>
          </cell>
          <cell r="AD84">
            <v>3</v>
          </cell>
          <cell r="AE84">
            <v>3018.5</v>
          </cell>
          <cell r="AF84">
            <v>48</v>
          </cell>
          <cell r="AG84" t="str">
            <v>补肾系列</v>
          </cell>
          <cell r="AH84">
            <v>660</v>
          </cell>
          <cell r="AI84">
            <v>924</v>
          </cell>
          <cell r="AJ84">
            <v>1088</v>
          </cell>
          <cell r="AK84">
            <v>19</v>
          </cell>
          <cell r="AL84" t="str">
            <v>肝病系列</v>
          </cell>
          <cell r="AM84">
            <v>84.5</v>
          </cell>
          <cell r="AN84">
            <v>169</v>
          </cell>
          <cell r="AO84">
            <v>2275.21</v>
          </cell>
          <cell r="AP84">
            <v>39</v>
          </cell>
        </row>
        <row r="85">
          <cell r="B85">
            <v>101453</v>
          </cell>
          <cell r="C85" t="str">
            <v>藏药</v>
          </cell>
          <cell r="D85">
            <v>6</v>
          </cell>
          <cell r="E85">
            <v>11</v>
          </cell>
          <cell r="F85">
            <v>1519.17</v>
          </cell>
          <cell r="G85">
            <v>31</v>
          </cell>
          <cell r="H85" t="str">
            <v>丹参+通脉</v>
          </cell>
          <cell r="I85">
            <v>15</v>
          </cell>
          <cell r="J85">
            <v>17</v>
          </cell>
          <cell r="K85">
            <v>781.27</v>
          </cell>
          <cell r="L85">
            <v>23</v>
          </cell>
          <cell r="M85" t="str">
            <v>胃肠道系列</v>
          </cell>
          <cell r="N85">
            <v>29</v>
          </cell>
          <cell r="O85">
            <v>32</v>
          </cell>
          <cell r="P85">
            <v>2158.75</v>
          </cell>
          <cell r="Q85">
            <v>98</v>
          </cell>
          <cell r="R85" t="str">
            <v>瘦身系列</v>
          </cell>
          <cell r="S85">
            <v>2</v>
          </cell>
          <cell r="T85">
            <v>3</v>
          </cell>
          <cell r="U85">
            <v>288</v>
          </cell>
          <cell r="V85">
            <v>1</v>
          </cell>
          <cell r="W85" t="str">
            <v>关爱女性系列</v>
          </cell>
          <cell r="X85">
            <v>1</v>
          </cell>
          <cell r="Y85">
            <v>2</v>
          </cell>
          <cell r="Z85">
            <v>923.43</v>
          </cell>
          <cell r="AA85">
            <v>7</v>
          </cell>
          <cell r="AB85" t="str">
            <v>补钙系列</v>
          </cell>
          <cell r="AC85">
            <v>8</v>
          </cell>
          <cell r="AD85">
            <v>12</v>
          </cell>
          <cell r="AE85">
            <v>8062.6</v>
          </cell>
          <cell r="AF85">
            <v>110</v>
          </cell>
          <cell r="AG85" t="str">
            <v>补肾系列</v>
          </cell>
          <cell r="AH85">
            <v>66</v>
          </cell>
          <cell r="AI85">
            <v>99</v>
          </cell>
          <cell r="AJ85">
            <v>1434.5</v>
          </cell>
          <cell r="AK85">
            <v>30</v>
          </cell>
          <cell r="AL85" t="str">
            <v>肝病系列</v>
          </cell>
          <cell r="AM85">
            <v>344.01</v>
          </cell>
          <cell r="AN85">
            <v>516</v>
          </cell>
          <cell r="AO85">
            <v>869.31</v>
          </cell>
          <cell r="AP85">
            <v>15</v>
          </cell>
        </row>
        <row r="86">
          <cell r="B86">
            <v>102478</v>
          </cell>
          <cell r="C86" t="str">
            <v>藏药</v>
          </cell>
          <cell r="D86">
            <v>6</v>
          </cell>
          <cell r="E86">
            <v>9</v>
          </cell>
          <cell r="F86">
            <v>31.5</v>
          </cell>
          <cell r="G86">
            <v>1</v>
          </cell>
          <cell r="H86" t="str">
            <v>丹参+通脉</v>
          </cell>
          <cell r="I86">
            <v>9</v>
          </cell>
          <cell r="J86">
            <v>9</v>
          </cell>
          <cell r="K86">
            <v>38</v>
          </cell>
          <cell r="L86">
            <v>1</v>
          </cell>
          <cell r="M86" t="str">
            <v>胃肠道系列</v>
          </cell>
          <cell r="N86">
            <v>16</v>
          </cell>
          <cell r="O86">
            <v>15</v>
          </cell>
          <cell r="P86">
            <v>1301.93</v>
          </cell>
          <cell r="Q86">
            <v>62</v>
          </cell>
          <cell r="R86" t="str">
            <v>瘦身系列</v>
          </cell>
          <cell r="S86">
            <v>1</v>
          </cell>
          <cell r="T86">
            <v>1</v>
          </cell>
          <cell r="U86">
            <v>1152.01</v>
          </cell>
          <cell r="V86">
            <v>8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251.25</v>
          </cell>
          <cell r="AA86">
            <v>2</v>
          </cell>
          <cell r="AB86" t="str">
            <v>补钙系列</v>
          </cell>
          <cell r="AC86">
            <v>1</v>
          </cell>
          <cell r="AD86">
            <v>3</v>
          </cell>
          <cell r="AE86">
            <v>2887.76</v>
          </cell>
          <cell r="AF86">
            <v>45</v>
          </cell>
          <cell r="AG86" t="str">
            <v>补肾系列</v>
          </cell>
          <cell r="AH86">
            <v>100</v>
          </cell>
          <cell r="AI86">
            <v>150</v>
          </cell>
          <cell r="AJ86">
            <v>505.54</v>
          </cell>
          <cell r="AK86">
            <v>16</v>
          </cell>
          <cell r="AL86" t="str">
            <v/>
          </cell>
          <cell r="AM86">
            <v>84.5</v>
          </cell>
          <cell r="AN86">
            <v>169</v>
          </cell>
          <cell r="AO86" t="str">
            <v/>
          </cell>
          <cell r="AP86" t="str">
            <v/>
          </cell>
        </row>
        <row r="87">
          <cell r="B87">
            <v>102479</v>
          </cell>
          <cell r="C87" t="str">
            <v>藏药</v>
          </cell>
          <cell r="D87">
            <v>6</v>
          </cell>
          <cell r="E87">
            <v>11</v>
          </cell>
          <cell r="F87">
            <v>720.18</v>
          </cell>
          <cell r="G87">
            <v>21</v>
          </cell>
          <cell r="H87" t="str">
            <v>丹参+通脉</v>
          </cell>
          <cell r="I87">
            <v>15</v>
          </cell>
          <cell r="J87">
            <v>17</v>
          </cell>
          <cell r="K87">
            <v>33.91</v>
          </cell>
          <cell r="L87">
            <v>1</v>
          </cell>
          <cell r="M87" t="str">
            <v>胃肠道系列</v>
          </cell>
          <cell r="N87">
            <v>29</v>
          </cell>
          <cell r="O87">
            <v>32</v>
          </cell>
          <cell r="P87">
            <v>2339.36</v>
          </cell>
          <cell r="Q87">
            <v>102</v>
          </cell>
          <cell r="R87" t="str">
            <v>瘦身系列</v>
          </cell>
          <cell r="S87">
            <v>2</v>
          </cell>
          <cell r="T87">
            <v>3</v>
          </cell>
          <cell r="U87">
            <v>208</v>
          </cell>
          <cell r="V87">
            <v>1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1088.24</v>
          </cell>
          <cell r="AA87">
            <v>8</v>
          </cell>
          <cell r="AB87" t="str">
            <v>补钙系列</v>
          </cell>
          <cell r="AC87">
            <v>10</v>
          </cell>
          <cell r="AD87">
            <v>15</v>
          </cell>
          <cell r="AE87">
            <v>2822.92</v>
          </cell>
          <cell r="AF87">
            <v>46</v>
          </cell>
          <cell r="AG87" t="str">
            <v>补肾系列</v>
          </cell>
          <cell r="AH87">
            <v>168.3</v>
          </cell>
          <cell r="AI87">
            <v>252.45</v>
          </cell>
          <cell r="AJ87">
            <v>388.5</v>
          </cell>
          <cell r="AK87">
            <v>13</v>
          </cell>
          <cell r="AL87" t="str">
            <v>肝病系列</v>
          </cell>
          <cell r="AM87">
            <v>84.5</v>
          </cell>
          <cell r="AN87">
            <v>169</v>
          </cell>
          <cell r="AO87">
            <v>70</v>
          </cell>
          <cell r="AP87">
            <v>1</v>
          </cell>
        </row>
        <row r="88">
          <cell r="B88">
            <v>102564</v>
          </cell>
          <cell r="C88" t="str">
            <v>藏药</v>
          </cell>
          <cell r="D88">
            <v>6</v>
          </cell>
          <cell r="E88">
            <v>9</v>
          </cell>
          <cell r="F88">
            <v>553</v>
          </cell>
          <cell r="G88">
            <v>13</v>
          </cell>
          <cell r="H88" t="str">
            <v>丹参+通脉</v>
          </cell>
          <cell r="I88">
            <v>9</v>
          </cell>
          <cell r="J88">
            <v>9</v>
          </cell>
          <cell r="K88">
            <v>228</v>
          </cell>
          <cell r="L88">
            <v>6</v>
          </cell>
          <cell r="M88" t="str">
            <v>胃肠道系列</v>
          </cell>
          <cell r="N88">
            <v>16</v>
          </cell>
          <cell r="O88">
            <v>15</v>
          </cell>
          <cell r="P88">
            <v>1323.33</v>
          </cell>
          <cell r="Q88">
            <v>59</v>
          </cell>
          <cell r="R88" t="str">
            <v>瘦身系列</v>
          </cell>
          <cell r="S88">
            <v>1</v>
          </cell>
          <cell r="T88">
            <v>1</v>
          </cell>
          <cell r="U88">
            <v>496</v>
          </cell>
          <cell r="V88">
            <v>2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255</v>
          </cell>
          <cell r="AA88">
            <v>2</v>
          </cell>
          <cell r="AB88" t="str">
            <v>补钙系列</v>
          </cell>
          <cell r="AC88">
            <v>2</v>
          </cell>
          <cell r="AD88">
            <v>4</v>
          </cell>
          <cell r="AE88">
            <v>3635.57</v>
          </cell>
          <cell r="AF88">
            <v>49</v>
          </cell>
          <cell r="AG88" t="str">
            <v>补肾系列</v>
          </cell>
          <cell r="AH88">
            <v>100</v>
          </cell>
          <cell r="AI88">
            <v>150</v>
          </cell>
          <cell r="AJ88">
            <v>1319.8</v>
          </cell>
          <cell r="AK88">
            <v>17</v>
          </cell>
          <cell r="AL88" t="str">
            <v>肝病系列</v>
          </cell>
          <cell r="AM88">
            <v>355.01</v>
          </cell>
          <cell r="AN88">
            <v>532.5</v>
          </cell>
          <cell r="AO88">
            <v>290</v>
          </cell>
          <cell r="AP88">
            <v>5</v>
          </cell>
        </row>
        <row r="89">
          <cell r="B89">
            <v>102565</v>
          </cell>
          <cell r="C89" t="str">
            <v>藏药</v>
          </cell>
          <cell r="D89">
            <v>6</v>
          </cell>
          <cell r="E89">
            <v>11</v>
          </cell>
          <cell r="F89">
            <v>438.2</v>
          </cell>
          <cell r="G89">
            <v>12</v>
          </cell>
          <cell r="H89" t="str">
            <v>丹参+通脉</v>
          </cell>
          <cell r="I89">
            <v>15</v>
          </cell>
          <cell r="J89">
            <v>17</v>
          </cell>
          <cell r="K89">
            <v>48.73</v>
          </cell>
          <cell r="L89">
            <v>2</v>
          </cell>
          <cell r="M89" t="str">
            <v>胃肠道系列</v>
          </cell>
          <cell r="N89">
            <v>29</v>
          </cell>
          <cell r="O89">
            <v>32</v>
          </cell>
          <cell r="P89">
            <v>2516.42</v>
          </cell>
          <cell r="Q89">
            <v>114</v>
          </cell>
          <cell r="R89" t="str">
            <v>瘦身系列</v>
          </cell>
          <cell r="S89">
            <v>2</v>
          </cell>
          <cell r="T89">
            <v>3</v>
          </cell>
          <cell r="U89">
            <v>1728</v>
          </cell>
          <cell r="V89">
            <v>9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2767</v>
          </cell>
          <cell r="AA89">
            <v>15</v>
          </cell>
          <cell r="AB89" t="str">
            <v>补钙系列</v>
          </cell>
          <cell r="AC89">
            <v>3</v>
          </cell>
          <cell r="AD89">
            <v>5</v>
          </cell>
          <cell r="AE89">
            <v>1507.11</v>
          </cell>
          <cell r="AF89">
            <v>23</v>
          </cell>
          <cell r="AG89" t="str">
            <v>补肾系列</v>
          </cell>
          <cell r="AH89">
            <v>632.3</v>
          </cell>
          <cell r="AI89">
            <v>885.22</v>
          </cell>
          <cell r="AJ89">
            <v>2150.07</v>
          </cell>
          <cell r="AK89">
            <v>51</v>
          </cell>
          <cell r="AL89" t="str">
            <v>肝病系列</v>
          </cell>
          <cell r="AM89">
            <v>84.5</v>
          </cell>
          <cell r="AN89">
            <v>169</v>
          </cell>
          <cell r="AO89">
            <v>70</v>
          </cell>
          <cell r="AP89">
            <v>1</v>
          </cell>
        </row>
        <row r="90">
          <cell r="B90">
            <v>102567</v>
          </cell>
          <cell r="C90" t="str">
            <v>藏药</v>
          </cell>
          <cell r="D90">
            <v>6</v>
          </cell>
          <cell r="E90">
            <v>11</v>
          </cell>
          <cell r="F90">
            <v>171</v>
          </cell>
          <cell r="G90">
            <v>5</v>
          </cell>
          <cell r="H90" t="str">
            <v>丹参+通脉</v>
          </cell>
          <cell r="I90">
            <v>15</v>
          </cell>
          <cell r="J90">
            <v>17</v>
          </cell>
          <cell r="K90">
            <v>199.6</v>
          </cell>
          <cell r="L90">
            <v>6</v>
          </cell>
          <cell r="M90" t="str">
            <v>胃肠道系列</v>
          </cell>
          <cell r="N90">
            <v>29</v>
          </cell>
          <cell r="O90">
            <v>32</v>
          </cell>
          <cell r="P90">
            <v>1264.14</v>
          </cell>
          <cell r="Q90">
            <v>61</v>
          </cell>
          <cell r="R90" t="str">
            <v/>
          </cell>
          <cell r="S90">
            <v>2</v>
          </cell>
          <cell r="T90">
            <v>3</v>
          </cell>
          <cell r="U90" t="str">
            <v/>
          </cell>
          <cell r="V90" t="str">
            <v/>
          </cell>
          <cell r="W90" t="str">
            <v>关爱女性系列</v>
          </cell>
          <cell r="X90">
            <v>1</v>
          </cell>
          <cell r="Y90">
            <v>2</v>
          </cell>
          <cell r="Z90">
            <v>540</v>
          </cell>
          <cell r="AA90">
            <v>4</v>
          </cell>
          <cell r="AB90" t="str">
            <v>补钙系列</v>
          </cell>
          <cell r="AC90">
            <v>3</v>
          </cell>
          <cell r="AD90">
            <v>5</v>
          </cell>
          <cell r="AE90">
            <v>2060</v>
          </cell>
          <cell r="AF90">
            <v>35</v>
          </cell>
          <cell r="AG90" t="str">
            <v>补肾系列</v>
          </cell>
          <cell r="AH90">
            <v>564.3</v>
          </cell>
          <cell r="AI90">
            <v>790.02</v>
          </cell>
          <cell r="AJ90">
            <v>1223.06</v>
          </cell>
          <cell r="AK90">
            <v>20</v>
          </cell>
          <cell r="AL90" t="str">
            <v>肝病系列</v>
          </cell>
          <cell r="AM90">
            <v>84.5</v>
          </cell>
          <cell r="AN90">
            <v>169</v>
          </cell>
          <cell r="AO90">
            <v>435</v>
          </cell>
          <cell r="AP90">
            <v>7</v>
          </cell>
        </row>
        <row r="91">
          <cell r="B91">
            <v>102934</v>
          </cell>
          <cell r="C91" t="str">
            <v>藏药</v>
          </cell>
          <cell r="D91">
            <v>24</v>
          </cell>
          <cell r="E91">
            <v>32</v>
          </cell>
          <cell r="F91">
            <v>1547.84</v>
          </cell>
          <cell r="G91">
            <v>47</v>
          </cell>
          <cell r="H91" t="str">
            <v>丹参+通脉</v>
          </cell>
          <cell r="I91">
            <v>42</v>
          </cell>
          <cell r="J91">
            <v>49</v>
          </cell>
          <cell r="K91">
            <v>31.92</v>
          </cell>
          <cell r="L91">
            <v>1</v>
          </cell>
          <cell r="M91" t="str">
            <v>胃肠道系列</v>
          </cell>
          <cell r="N91">
            <v>30</v>
          </cell>
          <cell r="O91">
            <v>33</v>
          </cell>
          <cell r="P91">
            <v>3307.57</v>
          </cell>
          <cell r="Q91">
            <v>148</v>
          </cell>
          <cell r="R91" t="str">
            <v>瘦身系列</v>
          </cell>
          <cell r="S91">
            <v>2</v>
          </cell>
          <cell r="T91">
            <v>3</v>
          </cell>
          <cell r="U91">
            <v>230.4</v>
          </cell>
          <cell r="V91">
            <v>1</v>
          </cell>
          <cell r="W91" t="str">
            <v>关爱女性系列</v>
          </cell>
          <cell r="X91">
            <v>4</v>
          </cell>
          <cell r="Y91">
            <v>6</v>
          </cell>
          <cell r="Z91">
            <v>2108.27</v>
          </cell>
          <cell r="AA91">
            <v>16</v>
          </cell>
          <cell r="AB91" t="str">
            <v>补钙系列</v>
          </cell>
          <cell r="AC91">
            <v>18</v>
          </cell>
          <cell r="AD91">
            <v>23</v>
          </cell>
          <cell r="AE91">
            <v>9110.73</v>
          </cell>
          <cell r="AF91">
            <v>108</v>
          </cell>
          <cell r="AG91" t="str">
            <v>补肾系列</v>
          </cell>
          <cell r="AH91">
            <v>300</v>
          </cell>
          <cell r="AI91">
            <v>450</v>
          </cell>
          <cell r="AJ91">
            <v>1668.4</v>
          </cell>
          <cell r="AK91">
            <v>39</v>
          </cell>
          <cell r="AL91" t="str">
            <v>肝病系列</v>
          </cell>
          <cell r="AM91">
            <v>168</v>
          </cell>
          <cell r="AN91">
            <v>252</v>
          </cell>
          <cell r="AO91">
            <v>204</v>
          </cell>
          <cell r="AP91">
            <v>3</v>
          </cell>
        </row>
        <row r="92">
          <cell r="B92">
            <v>102935</v>
          </cell>
          <cell r="C92" t="str">
            <v>藏药</v>
          </cell>
          <cell r="D92">
            <v>6</v>
          </cell>
          <cell r="E92">
            <v>11</v>
          </cell>
          <cell r="F92">
            <v>465</v>
          </cell>
          <cell r="G92">
            <v>14</v>
          </cell>
          <cell r="H92" t="str">
            <v>丹参+通脉</v>
          </cell>
          <cell r="I92">
            <v>15</v>
          </cell>
          <cell r="J92">
            <v>17</v>
          </cell>
          <cell r="K92">
            <v>333.36</v>
          </cell>
          <cell r="L92">
            <v>9</v>
          </cell>
          <cell r="M92" t="str">
            <v>胃肠道系列</v>
          </cell>
          <cell r="N92">
            <v>29</v>
          </cell>
          <cell r="O92">
            <v>32</v>
          </cell>
          <cell r="P92">
            <v>2501.01</v>
          </cell>
          <cell r="Q92">
            <v>120</v>
          </cell>
          <cell r="R92" t="str">
            <v>瘦身系列</v>
          </cell>
          <cell r="S92">
            <v>2</v>
          </cell>
          <cell r="T92">
            <v>3</v>
          </cell>
          <cell r="U92">
            <v>1152</v>
          </cell>
          <cell r="V92">
            <v>6</v>
          </cell>
          <cell r="W92" t="str">
            <v>关爱女性系列</v>
          </cell>
          <cell r="X92">
            <v>1</v>
          </cell>
          <cell r="Y92">
            <v>2</v>
          </cell>
          <cell r="Z92">
            <v>2235</v>
          </cell>
          <cell r="AA92">
            <v>8</v>
          </cell>
          <cell r="AB92" t="str">
            <v>补钙系列</v>
          </cell>
          <cell r="AC92">
            <v>4</v>
          </cell>
          <cell r="AD92">
            <v>6</v>
          </cell>
          <cell r="AE92">
            <v>2544.38</v>
          </cell>
          <cell r="AF92">
            <v>37</v>
          </cell>
          <cell r="AG92" t="str">
            <v>补肾系列</v>
          </cell>
          <cell r="AH92">
            <v>68</v>
          </cell>
          <cell r="AI92">
            <v>102</v>
          </cell>
          <cell r="AJ92">
            <v>2203.3</v>
          </cell>
          <cell r="AK92">
            <v>42</v>
          </cell>
          <cell r="AL92" t="str">
            <v>肝病系列</v>
          </cell>
          <cell r="AM92">
            <v>84.5</v>
          </cell>
          <cell r="AN92">
            <v>169</v>
          </cell>
          <cell r="AO92">
            <v>290</v>
          </cell>
          <cell r="AP92">
            <v>5</v>
          </cell>
        </row>
        <row r="93">
          <cell r="B93">
            <v>103198</v>
          </cell>
          <cell r="C93" t="str">
            <v>藏药</v>
          </cell>
          <cell r="D93">
            <v>6</v>
          </cell>
          <cell r="E93">
            <v>11</v>
          </cell>
          <cell r="F93">
            <v>675.48</v>
          </cell>
          <cell r="G93">
            <v>20</v>
          </cell>
          <cell r="H93" t="str">
            <v>丹参+通脉</v>
          </cell>
          <cell r="I93">
            <v>15</v>
          </cell>
          <cell r="J93">
            <v>17</v>
          </cell>
          <cell r="K93">
            <v>624.42</v>
          </cell>
          <cell r="L93">
            <v>18</v>
          </cell>
          <cell r="M93" t="str">
            <v>胃肠道系列</v>
          </cell>
          <cell r="N93">
            <v>29</v>
          </cell>
          <cell r="O93">
            <v>32</v>
          </cell>
          <cell r="P93">
            <v>2755.19</v>
          </cell>
          <cell r="Q93">
            <v>124</v>
          </cell>
          <cell r="R93" t="str">
            <v>瘦身系列</v>
          </cell>
          <cell r="S93">
            <v>2</v>
          </cell>
          <cell r="T93">
            <v>3</v>
          </cell>
          <cell r="U93">
            <v>576</v>
          </cell>
          <cell r="V93">
            <v>3</v>
          </cell>
          <cell r="W93" t="str">
            <v>关爱女性系列</v>
          </cell>
          <cell r="X93">
            <v>2</v>
          </cell>
          <cell r="Y93">
            <v>3</v>
          </cell>
          <cell r="Z93">
            <v>2546.09</v>
          </cell>
          <cell r="AA93">
            <v>20</v>
          </cell>
          <cell r="AB93" t="str">
            <v>补钙系列</v>
          </cell>
          <cell r="AC93">
            <v>5</v>
          </cell>
          <cell r="AD93">
            <v>8</v>
          </cell>
          <cell r="AE93">
            <v>1273.49</v>
          </cell>
          <cell r="AF93">
            <v>20</v>
          </cell>
          <cell r="AG93" t="str">
            <v>补肾系列</v>
          </cell>
          <cell r="AH93">
            <v>150</v>
          </cell>
          <cell r="AI93">
            <v>225</v>
          </cell>
          <cell r="AJ93">
            <v>722.1</v>
          </cell>
          <cell r="AK93">
            <v>20</v>
          </cell>
          <cell r="AL93" t="str">
            <v>肝病系列</v>
          </cell>
          <cell r="AM93">
            <v>1164.51</v>
          </cell>
          <cell r="AN93">
            <v>1339.2</v>
          </cell>
          <cell r="AO93">
            <v>62</v>
          </cell>
          <cell r="AP93">
            <v>1</v>
          </cell>
        </row>
        <row r="94">
          <cell r="B94">
            <v>103199</v>
          </cell>
          <cell r="C94" t="str">
            <v>藏药</v>
          </cell>
          <cell r="D94">
            <v>6</v>
          </cell>
          <cell r="E94">
            <v>11</v>
          </cell>
          <cell r="F94">
            <v>1005</v>
          </cell>
          <cell r="G94">
            <v>15</v>
          </cell>
          <cell r="H94" t="str">
            <v>丹参+通脉</v>
          </cell>
          <cell r="I94">
            <v>15</v>
          </cell>
          <cell r="J94">
            <v>17</v>
          </cell>
          <cell r="K94">
            <v>281.38</v>
          </cell>
          <cell r="L94">
            <v>8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2509.43</v>
          </cell>
          <cell r="Q94">
            <v>108</v>
          </cell>
          <cell r="R94" t="str">
            <v>瘦身系列</v>
          </cell>
          <cell r="S94">
            <v>2</v>
          </cell>
          <cell r="T94">
            <v>3</v>
          </cell>
          <cell r="U94">
            <v>288</v>
          </cell>
          <cell r="V94">
            <v>1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1985.98</v>
          </cell>
          <cell r="AA94">
            <v>13</v>
          </cell>
          <cell r="AB94" t="str">
            <v>补钙系列</v>
          </cell>
          <cell r="AC94">
            <v>1</v>
          </cell>
          <cell r="AD94">
            <v>3</v>
          </cell>
          <cell r="AE94">
            <v>3267.85</v>
          </cell>
          <cell r="AF94">
            <v>48</v>
          </cell>
          <cell r="AG94" t="str">
            <v>补肾系列</v>
          </cell>
          <cell r="AH94">
            <v>68</v>
          </cell>
          <cell r="AI94">
            <v>102</v>
          </cell>
          <cell r="AJ94">
            <v>1073</v>
          </cell>
          <cell r="AK94">
            <v>21</v>
          </cell>
          <cell r="AL94" t="str">
            <v>肝病系列</v>
          </cell>
          <cell r="AM94">
            <v>84.5</v>
          </cell>
          <cell r="AN94">
            <v>169</v>
          </cell>
          <cell r="AO94">
            <v>72.5</v>
          </cell>
          <cell r="AP94">
            <v>1</v>
          </cell>
        </row>
        <row r="95">
          <cell r="B95">
            <v>103639</v>
          </cell>
          <cell r="C95" t="str">
            <v>藏药</v>
          </cell>
          <cell r="D95">
            <v>6</v>
          </cell>
          <cell r="E95">
            <v>11</v>
          </cell>
          <cell r="F95">
            <v>1140.68</v>
          </cell>
          <cell r="G95">
            <v>26</v>
          </cell>
          <cell r="H95" t="str">
            <v>丹参+通脉</v>
          </cell>
          <cell r="I95">
            <v>15</v>
          </cell>
          <cell r="J95">
            <v>17</v>
          </cell>
          <cell r="K95">
            <v>402.98</v>
          </cell>
          <cell r="L95">
            <v>12</v>
          </cell>
          <cell r="M95" t="str">
            <v>胃肠道系列</v>
          </cell>
          <cell r="N95">
            <v>29</v>
          </cell>
          <cell r="O95">
            <v>32</v>
          </cell>
          <cell r="P95">
            <v>2826.18</v>
          </cell>
          <cell r="Q95">
            <v>127</v>
          </cell>
          <cell r="R95" t="str">
            <v/>
          </cell>
          <cell r="S95">
            <v>2</v>
          </cell>
          <cell r="T95">
            <v>3</v>
          </cell>
          <cell r="U95" t="str">
            <v/>
          </cell>
          <cell r="V95" t="str">
            <v/>
          </cell>
          <cell r="W95" t="str">
            <v>关爱女性系列</v>
          </cell>
          <cell r="X95">
            <v>1</v>
          </cell>
          <cell r="Y95">
            <v>2</v>
          </cell>
          <cell r="Z95">
            <v>2912.99</v>
          </cell>
          <cell r="AA95">
            <v>19</v>
          </cell>
          <cell r="AB95" t="str">
            <v>补钙系列</v>
          </cell>
          <cell r="AC95">
            <v>2</v>
          </cell>
          <cell r="AD95">
            <v>4</v>
          </cell>
          <cell r="AE95">
            <v>5188.01</v>
          </cell>
          <cell r="AF95">
            <v>63</v>
          </cell>
          <cell r="AG95" t="str">
            <v>补肾系列</v>
          </cell>
          <cell r="AH95">
            <v>150</v>
          </cell>
          <cell r="AI95">
            <v>225</v>
          </cell>
          <cell r="AJ95">
            <v>1059</v>
          </cell>
          <cell r="AK95">
            <v>12</v>
          </cell>
          <cell r="AL95" t="str">
            <v>肝病系列</v>
          </cell>
          <cell r="AM95">
            <v>84.5</v>
          </cell>
          <cell r="AN95">
            <v>169</v>
          </cell>
          <cell r="AO95">
            <v>217.5</v>
          </cell>
          <cell r="AP95">
            <v>3</v>
          </cell>
        </row>
        <row r="96">
          <cell r="B96">
            <v>104428</v>
          </cell>
          <cell r="C96" t="str">
            <v>藏药</v>
          </cell>
          <cell r="D96" t="str">
            <v/>
          </cell>
          <cell r="E96" t="str">
            <v/>
          </cell>
          <cell r="F96">
            <v>2222.03</v>
          </cell>
          <cell r="G96">
            <v>55</v>
          </cell>
          <cell r="H96" t="str">
            <v>丹参+通脉</v>
          </cell>
          <cell r="I96" t="str">
            <v/>
          </cell>
          <cell r="J96" t="str">
            <v/>
          </cell>
          <cell r="K96">
            <v>115.9</v>
          </cell>
          <cell r="L96">
            <v>3</v>
          </cell>
          <cell r="M96" t="str">
            <v>胃肠道系列</v>
          </cell>
          <cell r="N96" t="str">
            <v/>
          </cell>
          <cell r="O96" t="str">
            <v/>
          </cell>
          <cell r="P96">
            <v>1943.31</v>
          </cell>
          <cell r="Q96">
            <v>94</v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606.3</v>
          </cell>
          <cell r="AA96">
            <v>4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4093.22</v>
          </cell>
          <cell r="AF96">
            <v>55</v>
          </cell>
          <cell r="AG96" t="str">
            <v>补肾系列</v>
          </cell>
          <cell r="AH96" t="str">
            <v/>
          </cell>
          <cell r="AI96" t="str">
            <v/>
          </cell>
          <cell r="AJ96">
            <v>2462.81</v>
          </cell>
          <cell r="AK96">
            <v>38</v>
          </cell>
          <cell r="AL96" t="str">
            <v>肝病系列</v>
          </cell>
          <cell r="AM96" t="str">
            <v/>
          </cell>
          <cell r="AN96" t="str">
            <v/>
          </cell>
          <cell r="AO96">
            <v>195</v>
          </cell>
          <cell r="AP96">
            <v>3</v>
          </cell>
        </row>
        <row r="97">
          <cell r="B97">
            <v>104429</v>
          </cell>
          <cell r="C97" t="str">
            <v>藏药</v>
          </cell>
          <cell r="D97" t="str">
            <v/>
          </cell>
          <cell r="E97" t="str">
            <v/>
          </cell>
          <cell r="F97">
            <v>708.95</v>
          </cell>
          <cell r="G97">
            <v>17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549.31</v>
          </cell>
          <cell r="Q97">
            <v>26</v>
          </cell>
          <cell r="R97" t="str">
            <v>瘦身系列</v>
          </cell>
          <cell r="S97" t="str">
            <v/>
          </cell>
          <cell r="T97" t="str">
            <v/>
          </cell>
          <cell r="U97">
            <v>576</v>
          </cell>
          <cell r="V97">
            <v>3</v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687.3</v>
          </cell>
          <cell r="AA97">
            <v>5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840</v>
          </cell>
          <cell r="AF97">
            <v>14</v>
          </cell>
          <cell r="AG97" t="str">
            <v>补肾系列</v>
          </cell>
          <cell r="AH97" t="str">
            <v/>
          </cell>
          <cell r="AI97" t="str">
            <v/>
          </cell>
          <cell r="AJ97">
            <v>135</v>
          </cell>
          <cell r="AK97">
            <v>5</v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</row>
        <row r="98">
          <cell r="B98">
            <v>104430</v>
          </cell>
          <cell r="C98" t="str">
            <v>藏药</v>
          </cell>
          <cell r="D98" t="str">
            <v/>
          </cell>
          <cell r="E98" t="str">
            <v/>
          </cell>
          <cell r="F98">
            <v>75</v>
          </cell>
          <cell r="G98">
            <v>1</v>
          </cell>
          <cell r="H98" t="str">
            <v>丹参+通脉</v>
          </cell>
          <cell r="I98" t="str">
            <v/>
          </cell>
          <cell r="J98" t="str">
            <v/>
          </cell>
          <cell r="K98">
            <v>67.83</v>
          </cell>
          <cell r="L98">
            <v>2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3459.73</v>
          </cell>
          <cell r="Q98">
            <v>188.5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576</v>
          </cell>
          <cell r="V98">
            <v>3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226</v>
          </cell>
          <cell r="AA98">
            <v>2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3846.66</v>
          </cell>
          <cell r="AF98">
            <v>61</v>
          </cell>
          <cell r="AG98" t="str">
            <v>补肾系列</v>
          </cell>
          <cell r="AH98" t="str">
            <v/>
          </cell>
          <cell r="AI98" t="str">
            <v/>
          </cell>
          <cell r="AJ98">
            <v>1276.8</v>
          </cell>
          <cell r="AK98">
            <v>16</v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</row>
        <row r="99">
          <cell r="B99">
            <v>104533</v>
          </cell>
          <cell r="C99" t="str">
            <v>藏药</v>
          </cell>
          <cell r="D99" t="str">
            <v/>
          </cell>
          <cell r="E99" t="str">
            <v/>
          </cell>
          <cell r="F99">
            <v>225</v>
          </cell>
          <cell r="G99">
            <v>5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631.17</v>
          </cell>
          <cell r="Q99">
            <v>28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208</v>
          </cell>
          <cell r="V99">
            <v>1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394</v>
          </cell>
          <cell r="AA99">
            <v>3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1804.67</v>
          </cell>
          <cell r="AF99">
            <v>25</v>
          </cell>
          <cell r="AG99" t="str">
            <v>补肾系列</v>
          </cell>
          <cell r="AH99" t="str">
            <v/>
          </cell>
          <cell r="AI99" t="str">
            <v/>
          </cell>
          <cell r="AJ99">
            <v>375.25</v>
          </cell>
          <cell r="AK99">
            <v>12</v>
          </cell>
          <cell r="AL99" t="str">
            <v>肝病系列</v>
          </cell>
          <cell r="AM99" t="str">
            <v/>
          </cell>
          <cell r="AN99" t="str">
            <v/>
          </cell>
          <cell r="AO99">
            <v>242.51</v>
          </cell>
          <cell r="AP99">
            <v>5</v>
          </cell>
        </row>
        <row r="100">
          <cell r="B100">
            <v>104838</v>
          </cell>
          <cell r="C100" t="str">
            <v>藏药</v>
          </cell>
          <cell r="D100" t="str">
            <v/>
          </cell>
          <cell r="E100" t="str">
            <v/>
          </cell>
          <cell r="F100">
            <v>656</v>
          </cell>
          <cell r="G100">
            <v>21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67.83</v>
          </cell>
          <cell r="L100">
            <v>2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1883.07</v>
          </cell>
          <cell r="Q100">
            <v>95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576</v>
          </cell>
          <cell r="V100">
            <v>3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1560</v>
          </cell>
          <cell r="AA100">
            <v>3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945.26</v>
          </cell>
          <cell r="AF100">
            <v>18</v>
          </cell>
          <cell r="AG100" t="str">
            <v>补肾系列</v>
          </cell>
          <cell r="AH100" t="str">
            <v/>
          </cell>
          <cell r="AI100" t="str">
            <v/>
          </cell>
          <cell r="AJ100">
            <v>1553.5</v>
          </cell>
          <cell r="AK100">
            <v>30</v>
          </cell>
          <cell r="AL100" t="str">
            <v>肝病系列</v>
          </cell>
          <cell r="AM100" t="str">
            <v/>
          </cell>
          <cell r="AN100" t="str">
            <v/>
          </cell>
          <cell r="AO100">
            <v>290</v>
          </cell>
          <cell r="AP100">
            <v>5</v>
          </cell>
        </row>
        <row r="101">
          <cell r="B101">
            <v>105267</v>
          </cell>
          <cell r="C101" t="str">
            <v>藏药</v>
          </cell>
          <cell r="D101" t="str">
            <v/>
          </cell>
          <cell r="E101" t="str">
            <v/>
          </cell>
          <cell r="F101">
            <v>421</v>
          </cell>
          <cell r="G101">
            <v>9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758.09</v>
          </cell>
          <cell r="L101">
            <v>21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1734.79</v>
          </cell>
          <cell r="Q101">
            <v>74.08</v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540</v>
          </cell>
          <cell r="AA101">
            <v>4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1972.51</v>
          </cell>
          <cell r="AF101">
            <v>29</v>
          </cell>
          <cell r="AG101" t="str">
            <v>补肾系列</v>
          </cell>
          <cell r="AH101" t="str">
            <v/>
          </cell>
          <cell r="AI101" t="str">
            <v/>
          </cell>
          <cell r="AJ101">
            <v>1440.4</v>
          </cell>
          <cell r="AK101">
            <v>22</v>
          </cell>
          <cell r="AL101" t="str">
            <v>肝病系列</v>
          </cell>
          <cell r="AM101" t="str">
            <v/>
          </cell>
          <cell r="AN101" t="str">
            <v/>
          </cell>
          <cell r="AO101">
            <v>186</v>
          </cell>
          <cell r="AP101">
            <v>3</v>
          </cell>
        </row>
        <row r="102">
          <cell r="B102">
            <v>105396</v>
          </cell>
          <cell r="C102" t="str">
            <v>藏药</v>
          </cell>
          <cell r="D102" t="str">
            <v/>
          </cell>
          <cell r="E102" t="str">
            <v/>
          </cell>
          <cell r="F102">
            <v>551</v>
          </cell>
          <cell r="G102">
            <v>15</v>
          </cell>
          <cell r="H102" t="str">
            <v>丹参+通脉</v>
          </cell>
          <cell r="I102" t="str">
            <v/>
          </cell>
          <cell r="J102" t="str">
            <v/>
          </cell>
          <cell r="K102">
            <v>119.7</v>
          </cell>
          <cell r="L102">
            <v>3</v>
          </cell>
          <cell r="M102" t="str">
            <v>胃肠道系列</v>
          </cell>
          <cell r="N102" t="str">
            <v/>
          </cell>
          <cell r="O102" t="str">
            <v/>
          </cell>
          <cell r="P102">
            <v>1993.57</v>
          </cell>
          <cell r="Q102">
            <v>78</v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208</v>
          </cell>
          <cell r="V102">
            <v>1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333</v>
          </cell>
          <cell r="AA102">
            <v>2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1868.65</v>
          </cell>
          <cell r="AF102">
            <v>24</v>
          </cell>
          <cell r="AG102" t="str">
            <v>补肾系列</v>
          </cell>
          <cell r="AH102" t="str">
            <v/>
          </cell>
          <cell r="AI102" t="str">
            <v/>
          </cell>
          <cell r="AJ102">
            <v>621</v>
          </cell>
          <cell r="AK102">
            <v>10</v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</row>
        <row r="103">
          <cell r="B103">
            <v>105751</v>
          </cell>
          <cell r="C103" t="str">
            <v>藏药</v>
          </cell>
          <cell r="D103" t="str">
            <v/>
          </cell>
          <cell r="E103" t="str">
            <v/>
          </cell>
          <cell r="F103">
            <v>104</v>
          </cell>
          <cell r="G103">
            <v>3</v>
          </cell>
          <cell r="H103" t="str">
            <v>丹参+通脉</v>
          </cell>
          <cell r="I103" t="str">
            <v/>
          </cell>
          <cell r="J103" t="str">
            <v/>
          </cell>
          <cell r="K103">
            <v>39.9</v>
          </cell>
          <cell r="L103">
            <v>1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1992.74</v>
          </cell>
          <cell r="Q103">
            <v>89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408.6</v>
          </cell>
          <cell r="AA103">
            <v>3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971.01</v>
          </cell>
          <cell r="AF103">
            <v>17</v>
          </cell>
          <cell r="AG103" t="str">
            <v>补肾系列</v>
          </cell>
          <cell r="AH103" t="str">
            <v/>
          </cell>
          <cell r="AI103" t="str">
            <v/>
          </cell>
          <cell r="AJ103">
            <v>1439.02</v>
          </cell>
          <cell r="AK103">
            <v>22</v>
          </cell>
          <cell r="AL103" t="str">
            <v>肝病系列</v>
          </cell>
          <cell r="AM103" t="str">
            <v/>
          </cell>
          <cell r="AN103" t="str">
            <v/>
          </cell>
          <cell r="AO103">
            <v>282.8</v>
          </cell>
          <cell r="AP103">
            <v>4</v>
          </cell>
        </row>
        <row r="104">
          <cell r="B104">
            <v>105910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>丹参+通脉</v>
          </cell>
          <cell r="I104" t="str">
            <v/>
          </cell>
          <cell r="J104" t="str">
            <v/>
          </cell>
          <cell r="K104">
            <v>113.71</v>
          </cell>
          <cell r="L104">
            <v>3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1176.88</v>
          </cell>
          <cell r="Q104">
            <v>54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135</v>
          </cell>
          <cell r="AA104">
            <v>1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1266.25</v>
          </cell>
          <cell r="AF104">
            <v>15</v>
          </cell>
          <cell r="AG104" t="str">
            <v>补肾系列</v>
          </cell>
          <cell r="AH104" t="str">
            <v/>
          </cell>
          <cell r="AI104" t="str">
            <v/>
          </cell>
          <cell r="AJ104">
            <v>211</v>
          </cell>
          <cell r="AK104">
            <v>3</v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</row>
        <row r="105">
          <cell r="B105">
            <v>106066</v>
          </cell>
          <cell r="C105" t="str">
            <v>藏药</v>
          </cell>
          <cell r="D105" t="str">
            <v/>
          </cell>
          <cell r="E105" t="str">
            <v/>
          </cell>
          <cell r="F105">
            <v>1821</v>
          </cell>
          <cell r="G105">
            <v>41</v>
          </cell>
          <cell r="H105" t="str">
            <v>丹参+通脉</v>
          </cell>
          <cell r="I105" t="str">
            <v/>
          </cell>
          <cell r="J105" t="str">
            <v/>
          </cell>
          <cell r="K105">
            <v>277.4</v>
          </cell>
          <cell r="L105">
            <v>8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3472.14</v>
          </cell>
          <cell r="Q105">
            <v>146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864</v>
          </cell>
          <cell r="V105">
            <v>4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373.48</v>
          </cell>
          <cell r="AA105">
            <v>3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1649.3</v>
          </cell>
          <cell r="AF105">
            <v>22</v>
          </cell>
          <cell r="AG105" t="str">
            <v>补肾系列</v>
          </cell>
          <cell r="AH105" t="str">
            <v/>
          </cell>
          <cell r="AI105" t="str">
            <v/>
          </cell>
          <cell r="AJ105">
            <v>489</v>
          </cell>
          <cell r="AK105">
            <v>7</v>
          </cell>
          <cell r="AL105" t="str">
            <v>肝病系列</v>
          </cell>
          <cell r="AM105" t="str">
            <v/>
          </cell>
          <cell r="AN105" t="str">
            <v/>
          </cell>
          <cell r="AO105">
            <v>290</v>
          </cell>
          <cell r="AP105">
            <v>4</v>
          </cell>
        </row>
        <row r="106">
          <cell r="B106">
            <v>106399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39.6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</row>
        <row r="107">
          <cell r="B107">
            <v>106485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>胃肠道系列</v>
          </cell>
          <cell r="N107" t="str">
            <v/>
          </cell>
          <cell r="O107" t="str">
            <v/>
          </cell>
          <cell r="P107">
            <v>91</v>
          </cell>
          <cell r="Q107">
            <v>5</v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</row>
        <row r="108">
          <cell r="B108">
            <v>106568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19.8</v>
          </cell>
          <cell r="Q108">
            <v>1</v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54</v>
          </cell>
          <cell r="B5">
            <v>4</v>
          </cell>
          <cell r="C5">
            <v>712.6</v>
          </cell>
        </row>
        <row r="6">
          <cell r="A6">
            <v>56</v>
          </cell>
          <cell r="B6">
            <v>7</v>
          </cell>
          <cell r="C6">
            <v>1386</v>
          </cell>
        </row>
        <row r="7">
          <cell r="A7">
            <v>307</v>
          </cell>
          <cell r="B7">
            <v>33</v>
          </cell>
          <cell r="C7">
            <v>6881.61</v>
          </cell>
        </row>
        <row r="8">
          <cell r="A8">
            <v>308</v>
          </cell>
          <cell r="B8">
            <v>13</v>
          </cell>
          <cell r="C8">
            <v>2574</v>
          </cell>
        </row>
        <row r="9">
          <cell r="A9">
            <v>329</v>
          </cell>
          <cell r="B9">
            <v>7</v>
          </cell>
          <cell r="C9">
            <v>3292</v>
          </cell>
        </row>
        <row r="10">
          <cell r="A10">
            <v>337</v>
          </cell>
          <cell r="B10">
            <v>7</v>
          </cell>
          <cell r="C10">
            <v>1193.01</v>
          </cell>
        </row>
        <row r="11">
          <cell r="A11">
            <v>343</v>
          </cell>
          <cell r="B11">
            <v>0</v>
          </cell>
          <cell r="C11">
            <v>0</v>
          </cell>
        </row>
        <row r="12">
          <cell r="A12">
            <v>347</v>
          </cell>
          <cell r="B12">
            <v>2</v>
          </cell>
          <cell r="C12">
            <v>396</v>
          </cell>
        </row>
        <row r="13">
          <cell r="A13">
            <v>349</v>
          </cell>
          <cell r="B13">
            <v>5</v>
          </cell>
          <cell r="C13">
            <v>792</v>
          </cell>
        </row>
        <row r="14">
          <cell r="A14">
            <v>351</v>
          </cell>
          <cell r="B14">
            <v>3</v>
          </cell>
          <cell r="C14">
            <v>594</v>
          </cell>
        </row>
        <row r="15">
          <cell r="A15">
            <v>355</v>
          </cell>
          <cell r="B15">
            <v>1</v>
          </cell>
          <cell r="C15">
            <v>168.3</v>
          </cell>
        </row>
        <row r="16">
          <cell r="A16">
            <v>357</v>
          </cell>
          <cell r="B16">
            <v>11</v>
          </cell>
          <cell r="C16">
            <v>2946</v>
          </cell>
        </row>
        <row r="17">
          <cell r="A17">
            <v>373</v>
          </cell>
          <cell r="B17">
            <v>1</v>
          </cell>
          <cell r="C17">
            <v>167.4</v>
          </cell>
        </row>
        <row r="18">
          <cell r="A18">
            <v>379</v>
          </cell>
          <cell r="B18">
            <v>3</v>
          </cell>
          <cell r="C18">
            <v>594</v>
          </cell>
        </row>
        <row r="19">
          <cell r="A19">
            <v>385</v>
          </cell>
          <cell r="B19">
            <v>4</v>
          </cell>
          <cell r="C19">
            <v>594</v>
          </cell>
        </row>
        <row r="20">
          <cell r="A20">
            <v>387</v>
          </cell>
          <cell r="B20">
            <v>5</v>
          </cell>
          <cell r="C20">
            <v>990</v>
          </cell>
        </row>
        <row r="21">
          <cell r="A21">
            <v>391</v>
          </cell>
          <cell r="B21">
            <v>17</v>
          </cell>
          <cell r="C21">
            <v>3430.6</v>
          </cell>
        </row>
        <row r="22">
          <cell r="A22">
            <v>399</v>
          </cell>
          <cell r="B22">
            <v>9</v>
          </cell>
          <cell r="C22">
            <v>1584.01</v>
          </cell>
        </row>
        <row r="23">
          <cell r="A23">
            <v>511</v>
          </cell>
          <cell r="B23">
            <v>0</v>
          </cell>
          <cell r="C23">
            <v>0</v>
          </cell>
        </row>
        <row r="24">
          <cell r="A24">
            <v>514</v>
          </cell>
          <cell r="B24">
            <v>6</v>
          </cell>
          <cell r="C24">
            <v>1183.21</v>
          </cell>
        </row>
        <row r="25">
          <cell r="A25">
            <v>515</v>
          </cell>
          <cell r="B25">
            <v>9</v>
          </cell>
          <cell r="C25">
            <v>2426</v>
          </cell>
        </row>
        <row r="26">
          <cell r="A26">
            <v>517</v>
          </cell>
          <cell r="B26">
            <v>15</v>
          </cell>
          <cell r="C26">
            <v>3173.2</v>
          </cell>
        </row>
        <row r="27">
          <cell r="A27">
            <v>539</v>
          </cell>
          <cell r="B27">
            <v>4</v>
          </cell>
          <cell r="C27">
            <v>792</v>
          </cell>
        </row>
        <row r="28">
          <cell r="A28">
            <v>545</v>
          </cell>
          <cell r="B28">
            <v>7</v>
          </cell>
          <cell r="C28">
            <v>2017.99</v>
          </cell>
        </row>
        <row r="29">
          <cell r="A29">
            <v>546</v>
          </cell>
          <cell r="B29">
            <v>2</v>
          </cell>
          <cell r="C29">
            <v>396</v>
          </cell>
        </row>
        <row r="30">
          <cell r="A30">
            <v>570</v>
          </cell>
          <cell r="B30">
            <v>5</v>
          </cell>
          <cell r="C30">
            <v>1312</v>
          </cell>
        </row>
        <row r="31">
          <cell r="A31">
            <v>573</v>
          </cell>
          <cell r="B31">
            <v>3</v>
          </cell>
          <cell r="C31">
            <v>504.9</v>
          </cell>
        </row>
        <row r="32">
          <cell r="A32">
            <v>578</v>
          </cell>
          <cell r="B32">
            <v>15</v>
          </cell>
          <cell r="C32">
            <v>2970</v>
          </cell>
        </row>
        <row r="33">
          <cell r="A33">
            <v>581</v>
          </cell>
          <cell r="B33">
            <v>2</v>
          </cell>
          <cell r="C33">
            <v>396</v>
          </cell>
        </row>
        <row r="34">
          <cell r="A34">
            <v>582</v>
          </cell>
          <cell r="B34">
            <v>12</v>
          </cell>
          <cell r="C34">
            <v>2678</v>
          </cell>
        </row>
        <row r="35">
          <cell r="A35">
            <v>585</v>
          </cell>
          <cell r="B35">
            <v>2</v>
          </cell>
          <cell r="C35">
            <v>396</v>
          </cell>
        </row>
        <row r="36">
          <cell r="A36">
            <v>591</v>
          </cell>
          <cell r="B36">
            <v>11</v>
          </cell>
          <cell r="C36">
            <v>1980</v>
          </cell>
        </row>
        <row r="37">
          <cell r="A37">
            <v>594</v>
          </cell>
          <cell r="B37">
            <v>2</v>
          </cell>
          <cell r="C37">
            <v>396</v>
          </cell>
        </row>
        <row r="38">
          <cell r="A38">
            <v>598</v>
          </cell>
          <cell r="B38">
            <v>10</v>
          </cell>
          <cell r="C38">
            <v>1584.01</v>
          </cell>
        </row>
        <row r="39">
          <cell r="A39">
            <v>704</v>
          </cell>
          <cell r="B39">
            <v>1</v>
          </cell>
          <cell r="C39">
            <v>198</v>
          </cell>
        </row>
        <row r="40">
          <cell r="A40">
            <v>707</v>
          </cell>
          <cell r="B40">
            <v>12</v>
          </cell>
          <cell r="C40">
            <v>3342</v>
          </cell>
        </row>
        <row r="41">
          <cell r="A41">
            <v>709</v>
          </cell>
          <cell r="B41">
            <v>7</v>
          </cell>
          <cell r="C41">
            <v>1189.7</v>
          </cell>
        </row>
        <row r="42">
          <cell r="A42">
            <v>712</v>
          </cell>
          <cell r="B42">
            <v>32</v>
          </cell>
          <cell r="C42">
            <v>5940</v>
          </cell>
        </row>
        <row r="43">
          <cell r="A43">
            <v>713</v>
          </cell>
          <cell r="B43">
            <v>1</v>
          </cell>
          <cell r="C43">
            <v>198</v>
          </cell>
        </row>
        <row r="44">
          <cell r="A44">
            <v>724</v>
          </cell>
          <cell r="B44">
            <v>3</v>
          </cell>
          <cell r="C44">
            <v>504.9</v>
          </cell>
        </row>
        <row r="45">
          <cell r="A45">
            <v>726</v>
          </cell>
          <cell r="B45">
            <v>3</v>
          </cell>
          <cell r="C45">
            <v>594</v>
          </cell>
        </row>
        <row r="46">
          <cell r="A46">
            <v>730</v>
          </cell>
          <cell r="B46">
            <v>1</v>
          </cell>
          <cell r="C46">
            <v>198</v>
          </cell>
        </row>
        <row r="47">
          <cell r="A47">
            <v>733</v>
          </cell>
          <cell r="B47">
            <v>1</v>
          </cell>
          <cell r="C47">
            <v>168.3</v>
          </cell>
        </row>
        <row r="48">
          <cell r="A48">
            <v>737</v>
          </cell>
          <cell r="B48">
            <v>9</v>
          </cell>
          <cell r="C48">
            <v>1554.4</v>
          </cell>
        </row>
        <row r="49">
          <cell r="A49">
            <v>740</v>
          </cell>
          <cell r="B49">
            <v>13</v>
          </cell>
          <cell r="C49">
            <v>2406</v>
          </cell>
        </row>
        <row r="50">
          <cell r="A50">
            <v>741</v>
          </cell>
          <cell r="B50">
            <v>1</v>
          </cell>
          <cell r="C50">
            <v>198</v>
          </cell>
        </row>
        <row r="51">
          <cell r="A51">
            <v>743</v>
          </cell>
          <cell r="B51">
            <v>1</v>
          </cell>
          <cell r="C51">
            <v>198</v>
          </cell>
        </row>
        <row r="52">
          <cell r="A52">
            <v>744</v>
          </cell>
          <cell r="B52">
            <v>5</v>
          </cell>
          <cell r="C52">
            <v>990</v>
          </cell>
        </row>
        <row r="53">
          <cell r="A53">
            <v>745</v>
          </cell>
          <cell r="B53">
            <v>2</v>
          </cell>
          <cell r="C53">
            <v>336.6</v>
          </cell>
        </row>
        <row r="54">
          <cell r="A54">
            <v>747</v>
          </cell>
          <cell r="B54">
            <v>8</v>
          </cell>
          <cell r="C54">
            <v>1302.5</v>
          </cell>
        </row>
        <row r="55">
          <cell r="A55">
            <v>748</v>
          </cell>
          <cell r="B55">
            <v>1</v>
          </cell>
          <cell r="C55">
            <v>198</v>
          </cell>
        </row>
        <row r="56">
          <cell r="A56">
            <v>750</v>
          </cell>
          <cell r="B56">
            <v>25</v>
          </cell>
          <cell r="C56">
            <v>5533.35</v>
          </cell>
        </row>
        <row r="57">
          <cell r="A57">
            <v>752</v>
          </cell>
          <cell r="B57">
            <v>1</v>
          </cell>
          <cell r="C57">
            <v>198</v>
          </cell>
        </row>
        <row r="58">
          <cell r="A58">
            <v>102479</v>
          </cell>
          <cell r="B58">
            <v>1</v>
          </cell>
          <cell r="C58">
            <v>168.3</v>
          </cell>
        </row>
        <row r="59">
          <cell r="A59">
            <v>102565</v>
          </cell>
          <cell r="B59">
            <v>12</v>
          </cell>
          <cell r="C59">
            <v>2376</v>
          </cell>
        </row>
        <row r="60">
          <cell r="A60">
            <v>102934</v>
          </cell>
          <cell r="B60">
            <v>4</v>
          </cell>
          <cell r="C60">
            <v>594.08</v>
          </cell>
        </row>
        <row r="61">
          <cell r="A61">
            <v>102935</v>
          </cell>
          <cell r="B61">
            <v>3</v>
          </cell>
          <cell r="C61">
            <v>1560</v>
          </cell>
        </row>
        <row r="62">
          <cell r="A62">
            <v>103198</v>
          </cell>
          <cell r="B62">
            <v>2</v>
          </cell>
          <cell r="C62">
            <v>356</v>
          </cell>
        </row>
        <row r="63">
          <cell r="A63">
            <v>103199</v>
          </cell>
          <cell r="B63">
            <v>7</v>
          </cell>
          <cell r="C63">
            <v>1187.98</v>
          </cell>
        </row>
        <row r="64">
          <cell r="A64">
            <v>103639</v>
          </cell>
          <cell r="B64">
            <v>9</v>
          </cell>
          <cell r="C64">
            <v>1584</v>
          </cell>
        </row>
        <row r="65">
          <cell r="A65">
            <v>104428</v>
          </cell>
          <cell r="B65">
            <v>2</v>
          </cell>
          <cell r="C65">
            <v>366.3</v>
          </cell>
        </row>
        <row r="66">
          <cell r="A66">
            <v>104429</v>
          </cell>
          <cell r="B66">
            <v>1</v>
          </cell>
          <cell r="C66">
            <v>168.3</v>
          </cell>
        </row>
        <row r="67">
          <cell r="A67">
            <v>104838</v>
          </cell>
          <cell r="B67">
            <v>3</v>
          </cell>
          <cell r="C67">
            <v>1560</v>
          </cell>
        </row>
        <row r="68">
          <cell r="A68">
            <v>105396</v>
          </cell>
          <cell r="B68">
            <v>1</v>
          </cell>
          <cell r="C68">
            <v>198</v>
          </cell>
        </row>
        <row r="69">
          <cell r="A69">
            <v>105751</v>
          </cell>
          <cell r="B69">
            <v>1</v>
          </cell>
          <cell r="C69">
            <v>138.6</v>
          </cell>
        </row>
        <row r="70">
          <cell r="B70">
            <v>410</v>
          </cell>
          <cell r="C70">
            <v>86006.15</v>
          </cell>
        </row>
        <row r="71">
          <cell r="A71" t="str">
            <v>总计</v>
          </cell>
          <cell r="B71">
            <v>820</v>
          </cell>
          <cell r="C71">
            <v>172012.3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"/>
  <sheetViews>
    <sheetView workbookViewId="0">
      <pane xSplit="4" ySplit="3" topLeftCell="E53" activePane="bottomRight" state="frozen"/>
      <selection/>
      <selection pane="topRight"/>
      <selection pane="bottomLeft"/>
      <selection pane="bottomRight" activeCell="N56" sqref="N56"/>
    </sheetView>
  </sheetViews>
  <sheetFormatPr defaultColWidth="9" defaultRowHeight="24" customHeight="1"/>
  <cols>
    <col min="1" max="1" width="5.125" style="3" customWidth="1"/>
    <col min="2" max="2" width="4.875" style="104" customWidth="1"/>
    <col min="3" max="3" width="17.875" style="104" customWidth="1"/>
    <col min="4" max="4" width="9.125" style="104" customWidth="1"/>
    <col min="5" max="6" width="10.375" style="4" customWidth="1"/>
    <col min="7" max="8" width="9" customWidth="1"/>
    <col min="9" max="10" width="9" style="4" customWidth="1"/>
    <col min="11" max="16" width="9" customWidth="1"/>
    <col min="17" max="17" width="11.5" customWidth="1"/>
    <col min="18" max="18" width="12.625" customWidth="1"/>
    <col min="19" max="20" width="9" customWidth="1"/>
  </cols>
  <sheetData>
    <row r="1" ht="47" customHeight="1" spans="1:22">
      <c r="A1" s="5" t="s">
        <v>0</v>
      </c>
      <c r="B1" s="55"/>
      <c r="C1" s="55"/>
      <c r="D1" s="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customHeight="1" spans="1:22">
      <c r="A2" s="5"/>
      <c r="B2" s="55"/>
      <c r="C2" s="55"/>
      <c r="D2" s="55"/>
      <c r="E2" s="7" t="s">
        <v>1</v>
      </c>
      <c r="F2" s="7"/>
      <c r="G2" s="113" t="s">
        <v>2</v>
      </c>
      <c r="H2" s="113"/>
      <c r="I2" s="7" t="s">
        <v>3</v>
      </c>
      <c r="J2" s="7"/>
      <c r="K2" s="113" t="s">
        <v>4</v>
      </c>
      <c r="L2" s="113"/>
      <c r="M2" s="7" t="s">
        <v>5</v>
      </c>
      <c r="N2" s="7"/>
      <c r="O2" s="113" t="s">
        <v>6</v>
      </c>
      <c r="P2" s="113"/>
      <c r="Q2" s="7" t="s">
        <v>7</v>
      </c>
      <c r="R2" s="7"/>
      <c r="S2" s="113" t="s">
        <v>8</v>
      </c>
      <c r="T2" s="113"/>
      <c r="U2" s="7" t="s">
        <v>9</v>
      </c>
      <c r="V2" s="7"/>
    </row>
    <row r="3" s="1" customFormat="1" customHeight="1" spans="1:22">
      <c r="A3" s="8" t="s">
        <v>10</v>
      </c>
      <c r="B3" s="107" t="s">
        <v>11</v>
      </c>
      <c r="C3" s="107" t="s">
        <v>12</v>
      </c>
      <c r="D3" s="107" t="s">
        <v>13</v>
      </c>
      <c r="E3" s="10" t="s">
        <v>14</v>
      </c>
      <c r="F3" s="10" t="s">
        <v>15</v>
      </c>
      <c r="G3" s="112" t="s">
        <v>14</v>
      </c>
      <c r="H3" s="112" t="s">
        <v>15</v>
      </c>
      <c r="I3" s="10" t="s">
        <v>14</v>
      </c>
      <c r="J3" s="10" t="s">
        <v>15</v>
      </c>
      <c r="K3" s="112" t="s">
        <v>14</v>
      </c>
      <c r="L3" s="112" t="s">
        <v>15</v>
      </c>
      <c r="M3" s="10" t="s">
        <v>14</v>
      </c>
      <c r="N3" s="10" t="s">
        <v>15</v>
      </c>
      <c r="O3" s="112" t="s">
        <v>14</v>
      </c>
      <c r="P3" s="112" t="s">
        <v>15</v>
      </c>
      <c r="Q3" s="10" t="s">
        <v>14</v>
      </c>
      <c r="R3" s="10" t="s">
        <v>15</v>
      </c>
      <c r="S3" s="112" t="s">
        <v>14</v>
      </c>
      <c r="T3" s="112" t="s">
        <v>15</v>
      </c>
      <c r="U3" s="10" t="s">
        <v>14</v>
      </c>
      <c r="V3" s="10" t="s">
        <v>15</v>
      </c>
    </row>
    <row r="4" customHeight="1" spans="1:22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680</v>
      </c>
      <c r="H4" s="6">
        <v>748</v>
      </c>
      <c r="I4" s="6">
        <v>21</v>
      </c>
      <c r="J4" s="6">
        <v>25</v>
      </c>
      <c r="K4" s="6">
        <v>90</v>
      </c>
      <c r="L4" s="6">
        <v>105</v>
      </c>
      <c r="M4" s="6">
        <v>497</v>
      </c>
      <c r="N4" s="6">
        <v>518</v>
      </c>
      <c r="O4" s="6">
        <v>125</v>
      </c>
      <c r="P4" s="9">
        <v>137</v>
      </c>
      <c r="Q4" s="6">
        <v>47988</v>
      </c>
      <c r="R4" s="6">
        <v>52598</v>
      </c>
      <c r="S4" s="6">
        <v>553</v>
      </c>
      <c r="T4" s="6">
        <v>608</v>
      </c>
      <c r="U4" s="6">
        <v>68</v>
      </c>
      <c r="V4" s="6">
        <v>75</v>
      </c>
    </row>
    <row r="5" customHeight="1" spans="1:22">
      <c r="A5" s="11">
        <v>2</v>
      </c>
      <c r="B5" s="108">
        <v>106066</v>
      </c>
      <c r="C5" s="108" t="s">
        <v>18</v>
      </c>
      <c r="D5" s="108" t="s">
        <v>17</v>
      </c>
      <c r="E5" s="22"/>
      <c r="F5" s="22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22"/>
      <c r="T5" s="22"/>
      <c r="U5" s="6"/>
      <c r="V5" s="6"/>
    </row>
    <row r="6" customHeight="1" spans="1:22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146</v>
      </c>
      <c r="H6" s="6">
        <v>160.6</v>
      </c>
      <c r="I6" s="6">
        <v>6</v>
      </c>
      <c r="J6" s="6">
        <v>7</v>
      </c>
      <c r="K6" s="6">
        <v>8</v>
      </c>
      <c r="L6" s="6">
        <v>11</v>
      </c>
      <c r="M6" s="6">
        <v>78</v>
      </c>
      <c r="N6" s="6">
        <v>92</v>
      </c>
      <c r="O6" s="6">
        <v>11</v>
      </c>
      <c r="P6" s="9">
        <v>15</v>
      </c>
      <c r="Q6" s="6">
        <v>4006</v>
      </c>
      <c r="R6" s="6">
        <v>4440</v>
      </c>
      <c r="S6" s="6">
        <v>56</v>
      </c>
      <c r="T6" s="6">
        <v>61</v>
      </c>
      <c r="U6" s="6">
        <v>9</v>
      </c>
      <c r="V6" s="6">
        <v>11</v>
      </c>
    </row>
    <row r="7" customHeight="1" spans="1:22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310</v>
      </c>
      <c r="H7" s="6">
        <v>341</v>
      </c>
      <c r="I7" s="6">
        <v>12</v>
      </c>
      <c r="J7" s="6">
        <v>14</v>
      </c>
      <c r="K7" s="6">
        <v>22</v>
      </c>
      <c r="L7" s="6">
        <v>26</v>
      </c>
      <c r="M7" s="6">
        <v>177</v>
      </c>
      <c r="N7" s="6">
        <v>191</v>
      </c>
      <c r="O7" s="6">
        <v>23</v>
      </c>
      <c r="P7" s="9">
        <v>27</v>
      </c>
      <c r="Q7" s="6">
        <v>9006</v>
      </c>
      <c r="R7" s="6">
        <v>9570</v>
      </c>
      <c r="S7" s="6">
        <v>278</v>
      </c>
      <c r="T7" s="6">
        <v>306</v>
      </c>
      <c r="U7" s="6">
        <v>15</v>
      </c>
      <c r="V7" s="6">
        <v>18</v>
      </c>
    </row>
    <row r="8" customHeight="1" spans="1:22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100</v>
      </c>
      <c r="H8" s="6">
        <v>110</v>
      </c>
      <c r="I8" s="6">
        <v>5</v>
      </c>
      <c r="J8" s="6">
        <v>6</v>
      </c>
      <c r="K8" s="6">
        <v>6</v>
      </c>
      <c r="L8" s="6">
        <v>9</v>
      </c>
      <c r="M8" s="6">
        <v>65</v>
      </c>
      <c r="N8" s="6">
        <v>77</v>
      </c>
      <c r="O8" s="6">
        <v>8</v>
      </c>
      <c r="P8" s="9">
        <v>11</v>
      </c>
      <c r="Q8" s="6">
        <v>3906</v>
      </c>
      <c r="R8" s="6">
        <v>4320</v>
      </c>
      <c r="S8" s="6">
        <v>83</v>
      </c>
      <c r="T8" s="6">
        <v>92</v>
      </c>
      <c r="U8" s="6">
        <v>8</v>
      </c>
      <c r="V8" s="6">
        <v>10</v>
      </c>
    </row>
    <row r="9" customHeight="1" spans="1:22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344</v>
      </c>
      <c r="H9" s="6">
        <v>378.4</v>
      </c>
      <c r="I9" s="6">
        <v>8</v>
      </c>
      <c r="J9" s="6">
        <v>10</v>
      </c>
      <c r="K9" s="6">
        <v>10</v>
      </c>
      <c r="L9" s="6">
        <v>14</v>
      </c>
      <c r="M9" s="6">
        <v>87</v>
      </c>
      <c r="N9" s="6">
        <v>103</v>
      </c>
      <c r="O9" s="6">
        <v>15</v>
      </c>
      <c r="P9" s="9">
        <v>19</v>
      </c>
      <c r="Q9" s="6">
        <v>4206</v>
      </c>
      <c r="R9" s="6">
        <v>4680</v>
      </c>
      <c r="S9" s="6">
        <v>167</v>
      </c>
      <c r="T9" s="6">
        <v>183</v>
      </c>
      <c r="U9" s="6">
        <v>13</v>
      </c>
      <c r="V9" s="6">
        <v>16</v>
      </c>
    </row>
    <row r="10" customHeight="1" spans="1:22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180</v>
      </c>
      <c r="H10" s="6">
        <v>198</v>
      </c>
      <c r="I10" s="6">
        <v>8</v>
      </c>
      <c r="J10" s="6">
        <v>10</v>
      </c>
      <c r="K10" s="6">
        <v>12</v>
      </c>
      <c r="L10" s="6">
        <v>15</v>
      </c>
      <c r="M10" s="6">
        <v>87</v>
      </c>
      <c r="N10" s="6">
        <v>103</v>
      </c>
      <c r="O10" s="6">
        <v>15</v>
      </c>
      <c r="P10" s="9">
        <v>19</v>
      </c>
      <c r="Q10" s="6">
        <v>3406</v>
      </c>
      <c r="R10" s="6">
        <v>3720</v>
      </c>
      <c r="S10" s="6">
        <v>167</v>
      </c>
      <c r="T10" s="6">
        <v>183</v>
      </c>
      <c r="U10" s="6">
        <v>13</v>
      </c>
      <c r="V10" s="6">
        <v>16</v>
      </c>
    </row>
    <row r="11" customHeight="1" spans="1:22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190</v>
      </c>
      <c r="H11" s="6">
        <v>209</v>
      </c>
      <c r="I11" s="6">
        <v>10</v>
      </c>
      <c r="J11" s="6">
        <v>12</v>
      </c>
      <c r="K11" s="6">
        <v>17</v>
      </c>
      <c r="L11" s="6">
        <v>22</v>
      </c>
      <c r="M11" s="6">
        <v>123</v>
      </c>
      <c r="N11" s="6">
        <v>133</v>
      </c>
      <c r="O11" s="6">
        <v>23</v>
      </c>
      <c r="P11" s="9">
        <v>27</v>
      </c>
      <c r="Q11" s="6">
        <v>3806</v>
      </c>
      <c r="R11" s="6">
        <v>4200</v>
      </c>
      <c r="S11" s="6">
        <v>236</v>
      </c>
      <c r="T11" s="6">
        <v>260</v>
      </c>
      <c r="U11" s="6">
        <v>17</v>
      </c>
      <c r="V11" s="6">
        <v>20</v>
      </c>
    </row>
    <row r="12" customHeight="1" spans="1:22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151</v>
      </c>
      <c r="H12" s="6">
        <v>166.1</v>
      </c>
      <c r="I12" s="6">
        <v>8</v>
      </c>
      <c r="J12" s="6">
        <v>10</v>
      </c>
      <c r="K12" s="6">
        <v>11</v>
      </c>
      <c r="L12" s="6">
        <v>14</v>
      </c>
      <c r="M12" s="6">
        <v>115</v>
      </c>
      <c r="N12" s="6">
        <v>124</v>
      </c>
      <c r="O12" s="6">
        <v>9</v>
      </c>
      <c r="P12" s="9">
        <v>11</v>
      </c>
      <c r="Q12" s="6">
        <v>4306</v>
      </c>
      <c r="R12" s="6">
        <v>4800</v>
      </c>
      <c r="S12" s="6">
        <v>167</v>
      </c>
      <c r="T12" s="6">
        <v>183</v>
      </c>
      <c r="U12" s="6">
        <v>13</v>
      </c>
      <c r="V12" s="6">
        <v>16</v>
      </c>
    </row>
    <row r="13" customHeight="1" spans="1:22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163</v>
      </c>
      <c r="H13" s="6">
        <v>179.3</v>
      </c>
      <c r="I13" s="6">
        <v>8</v>
      </c>
      <c r="J13" s="6">
        <v>10</v>
      </c>
      <c r="K13" s="6">
        <v>10</v>
      </c>
      <c r="L13" s="6">
        <v>14</v>
      </c>
      <c r="M13" s="6">
        <v>87</v>
      </c>
      <c r="N13" s="6">
        <v>103</v>
      </c>
      <c r="O13" s="6">
        <v>17</v>
      </c>
      <c r="P13" s="9">
        <v>21</v>
      </c>
      <c r="Q13" s="6">
        <v>4206</v>
      </c>
      <c r="R13" s="6">
        <v>4680</v>
      </c>
      <c r="S13" s="6">
        <v>167</v>
      </c>
      <c r="T13" s="6">
        <v>183</v>
      </c>
      <c r="U13" s="6">
        <v>12</v>
      </c>
      <c r="V13" s="6">
        <v>14</v>
      </c>
    </row>
    <row r="14" customHeight="1" spans="1:22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100</v>
      </c>
      <c r="H14" s="6">
        <v>110</v>
      </c>
      <c r="I14" s="6">
        <v>5</v>
      </c>
      <c r="J14" s="6">
        <v>6</v>
      </c>
      <c r="K14" s="6">
        <v>8</v>
      </c>
      <c r="L14" s="6">
        <v>12</v>
      </c>
      <c r="M14" s="6">
        <v>65</v>
      </c>
      <c r="N14" s="6">
        <v>77</v>
      </c>
      <c r="O14" s="6">
        <v>8</v>
      </c>
      <c r="P14" s="9">
        <v>11</v>
      </c>
      <c r="Q14" s="6">
        <v>2606</v>
      </c>
      <c r="R14" s="6">
        <v>3127</v>
      </c>
      <c r="S14" s="6">
        <v>106</v>
      </c>
      <c r="T14" s="6">
        <v>116</v>
      </c>
      <c r="U14" s="6">
        <v>7</v>
      </c>
      <c r="V14" s="6">
        <v>8</v>
      </c>
    </row>
    <row r="15" customHeight="1" spans="1:22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274</v>
      </c>
      <c r="H15" s="6">
        <v>301.4</v>
      </c>
      <c r="I15" s="6">
        <v>12</v>
      </c>
      <c r="J15" s="6">
        <v>14</v>
      </c>
      <c r="K15" s="6">
        <v>22</v>
      </c>
      <c r="L15" s="6">
        <v>25</v>
      </c>
      <c r="M15" s="6">
        <v>177</v>
      </c>
      <c r="N15" s="6">
        <v>191</v>
      </c>
      <c r="O15" s="6">
        <v>23</v>
      </c>
      <c r="P15" s="9">
        <v>27</v>
      </c>
      <c r="Q15" s="6">
        <v>8106</v>
      </c>
      <c r="R15" s="6">
        <v>8943</v>
      </c>
      <c r="S15" s="6">
        <v>209</v>
      </c>
      <c r="T15" s="6">
        <v>229</v>
      </c>
      <c r="U15" s="6">
        <v>17</v>
      </c>
      <c r="V15" s="6">
        <v>20</v>
      </c>
    </row>
    <row r="16" customHeight="1" spans="1:22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190</v>
      </c>
      <c r="H16" s="6">
        <v>209</v>
      </c>
      <c r="I16" s="6">
        <v>10</v>
      </c>
      <c r="J16" s="6">
        <v>12</v>
      </c>
      <c r="K16" s="6">
        <v>17</v>
      </c>
      <c r="L16" s="6">
        <v>22</v>
      </c>
      <c r="M16" s="6">
        <v>123</v>
      </c>
      <c r="N16" s="6">
        <v>133</v>
      </c>
      <c r="O16" s="6">
        <v>19</v>
      </c>
      <c r="P16" s="9">
        <v>22</v>
      </c>
      <c r="Q16" s="6">
        <v>5766</v>
      </c>
      <c r="R16" s="6">
        <v>6552</v>
      </c>
      <c r="S16" s="6">
        <v>195</v>
      </c>
      <c r="T16" s="6">
        <v>214</v>
      </c>
      <c r="U16" s="6">
        <v>17</v>
      </c>
      <c r="V16" s="6">
        <v>20</v>
      </c>
    </row>
    <row r="17" customHeight="1" spans="1:22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190</v>
      </c>
      <c r="H17" s="6">
        <v>209</v>
      </c>
      <c r="I17" s="6">
        <v>10</v>
      </c>
      <c r="J17" s="6">
        <v>12</v>
      </c>
      <c r="K17" s="6">
        <v>21</v>
      </c>
      <c r="L17" s="6">
        <v>21</v>
      </c>
      <c r="M17" s="6">
        <v>162</v>
      </c>
      <c r="N17" s="6">
        <v>175</v>
      </c>
      <c r="O17" s="6">
        <v>23</v>
      </c>
      <c r="P17" s="9">
        <v>27</v>
      </c>
      <c r="Q17" s="6">
        <v>5006</v>
      </c>
      <c r="R17" s="6">
        <v>5900</v>
      </c>
      <c r="S17" s="6">
        <v>236</v>
      </c>
      <c r="T17" s="6">
        <v>260</v>
      </c>
      <c r="U17" s="6">
        <v>15</v>
      </c>
      <c r="V17" s="6">
        <v>18</v>
      </c>
    </row>
    <row r="18" customHeight="1" spans="1:22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</v>
      </c>
      <c r="H18" s="6">
        <v>147.4</v>
      </c>
      <c r="I18" s="6">
        <v>8</v>
      </c>
      <c r="J18" s="6">
        <v>10</v>
      </c>
      <c r="K18" s="6">
        <v>11</v>
      </c>
      <c r="L18" s="6">
        <v>14</v>
      </c>
      <c r="M18" s="6">
        <v>99</v>
      </c>
      <c r="N18" s="6">
        <v>117</v>
      </c>
      <c r="O18" s="6">
        <v>23</v>
      </c>
      <c r="P18" s="9">
        <v>27</v>
      </c>
      <c r="Q18" s="6">
        <v>4206</v>
      </c>
      <c r="R18" s="6">
        <v>4680</v>
      </c>
      <c r="S18" s="6">
        <v>167</v>
      </c>
      <c r="T18" s="6">
        <v>183</v>
      </c>
      <c r="U18" s="6">
        <v>13</v>
      </c>
      <c r="V18" s="6">
        <v>16</v>
      </c>
    </row>
    <row r="19" customHeight="1" spans="1:22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168</v>
      </c>
      <c r="H19" s="6">
        <v>184.8</v>
      </c>
      <c r="I19" s="6">
        <v>8</v>
      </c>
      <c r="J19" s="6">
        <v>10</v>
      </c>
      <c r="K19" s="6">
        <v>11</v>
      </c>
      <c r="L19" s="6">
        <v>14</v>
      </c>
      <c r="M19" s="6">
        <v>87</v>
      </c>
      <c r="N19" s="6">
        <v>103</v>
      </c>
      <c r="O19" s="6">
        <v>23</v>
      </c>
      <c r="P19" s="9">
        <v>27</v>
      </c>
      <c r="Q19" s="6">
        <v>4206</v>
      </c>
      <c r="R19" s="6">
        <v>4680</v>
      </c>
      <c r="S19" s="6">
        <v>167</v>
      </c>
      <c r="T19" s="6">
        <v>183</v>
      </c>
      <c r="U19" s="6">
        <v>12</v>
      </c>
      <c r="V19" s="6">
        <v>14</v>
      </c>
    </row>
    <row r="20" customHeight="1" spans="1:22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100</v>
      </c>
      <c r="H20" s="6">
        <v>110</v>
      </c>
      <c r="I20" s="6">
        <v>5</v>
      </c>
      <c r="J20" s="6">
        <v>6</v>
      </c>
      <c r="K20" s="6">
        <v>12</v>
      </c>
      <c r="L20" s="6">
        <v>15</v>
      </c>
      <c r="M20" s="6">
        <v>65</v>
      </c>
      <c r="N20" s="6">
        <v>77</v>
      </c>
      <c r="O20" s="6">
        <v>10</v>
      </c>
      <c r="P20" s="9">
        <v>13</v>
      </c>
      <c r="Q20" s="6">
        <v>3170</v>
      </c>
      <c r="R20" s="6">
        <v>3557</v>
      </c>
      <c r="S20" s="6">
        <v>106</v>
      </c>
      <c r="T20" s="6">
        <v>116</v>
      </c>
      <c r="U20" s="6">
        <v>7</v>
      </c>
      <c r="V20" s="6">
        <v>8</v>
      </c>
    </row>
    <row r="21" customHeight="1" spans="1:22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190</v>
      </c>
      <c r="H21" s="6">
        <v>209</v>
      </c>
      <c r="I21" s="6">
        <v>10</v>
      </c>
      <c r="J21" s="6">
        <v>12</v>
      </c>
      <c r="K21" s="6">
        <v>19</v>
      </c>
      <c r="L21" s="6">
        <v>25</v>
      </c>
      <c r="M21" s="6">
        <v>200</v>
      </c>
      <c r="N21" s="6">
        <v>216</v>
      </c>
      <c r="O21" s="6">
        <v>23</v>
      </c>
      <c r="P21" s="9">
        <v>27</v>
      </c>
      <c r="Q21" s="6">
        <v>8206</v>
      </c>
      <c r="R21" s="6">
        <v>8690</v>
      </c>
      <c r="S21" s="6">
        <v>195</v>
      </c>
      <c r="T21" s="6">
        <v>214</v>
      </c>
      <c r="U21" s="6">
        <v>17</v>
      </c>
      <c r="V21" s="6">
        <v>20</v>
      </c>
    </row>
    <row r="22" customHeight="1" spans="1:22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120</v>
      </c>
      <c r="H22" s="6">
        <v>132</v>
      </c>
      <c r="I22" s="6">
        <v>6</v>
      </c>
      <c r="J22" s="6">
        <v>7</v>
      </c>
      <c r="K22" s="6">
        <v>11</v>
      </c>
      <c r="L22" s="6">
        <v>14</v>
      </c>
      <c r="M22" s="6">
        <v>78</v>
      </c>
      <c r="N22" s="6">
        <v>92</v>
      </c>
      <c r="O22" s="6">
        <v>11</v>
      </c>
      <c r="P22" s="9">
        <v>15</v>
      </c>
      <c r="Q22" s="6">
        <v>2807</v>
      </c>
      <c r="R22" s="6">
        <v>3360</v>
      </c>
      <c r="S22" s="6">
        <v>125</v>
      </c>
      <c r="T22" s="6">
        <v>138</v>
      </c>
      <c r="U22" s="6">
        <v>9</v>
      </c>
      <c r="V22" s="6">
        <v>11</v>
      </c>
    </row>
    <row r="23" customHeight="1" spans="1:22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120</v>
      </c>
      <c r="H23" s="6">
        <v>132</v>
      </c>
      <c r="I23" s="6">
        <v>6</v>
      </c>
      <c r="J23" s="6">
        <v>7</v>
      </c>
      <c r="K23" s="6">
        <v>15</v>
      </c>
      <c r="L23" s="6">
        <v>19</v>
      </c>
      <c r="M23" s="6">
        <v>78</v>
      </c>
      <c r="N23" s="6">
        <v>92</v>
      </c>
      <c r="O23" s="6">
        <v>11</v>
      </c>
      <c r="P23" s="9">
        <v>15</v>
      </c>
      <c r="Q23" s="6">
        <v>3406</v>
      </c>
      <c r="R23" s="6">
        <v>3720</v>
      </c>
      <c r="S23" s="6">
        <v>125</v>
      </c>
      <c r="T23" s="6">
        <v>138</v>
      </c>
      <c r="U23" s="6">
        <v>10</v>
      </c>
      <c r="V23" s="6">
        <v>12</v>
      </c>
    </row>
    <row r="24" customHeight="1" spans="1:22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100</v>
      </c>
      <c r="H24" s="6">
        <v>110</v>
      </c>
      <c r="I24" s="6">
        <v>5</v>
      </c>
      <c r="J24" s="6">
        <v>6</v>
      </c>
      <c r="K24" s="6">
        <v>9</v>
      </c>
      <c r="L24" s="6">
        <v>14</v>
      </c>
      <c r="M24" s="6">
        <v>65</v>
      </c>
      <c r="N24" s="6">
        <v>77</v>
      </c>
      <c r="O24" s="6">
        <v>8</v>
      </c>
      <c r="P24" s="9">
        <v>11</v>
      </c>
      <c r="Q24" s="6">
        <v>1307</v>
      </c>
      <c r="R24" s="6">
        <v>1568</v>
      </c>
      <c r="S24" s="6">
        <v>83</v>
      </c>
      <c r="T24" s="6">
        <v>92</v>
      </c>
      <c r="U24" s="6">
        <v>8</v>
      </c>
      <c r="V24" s="6">
        <v>10</v>
      </c>
    </row>
    <row r="25" customHeight="1" spans="1:22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94</v>
      </c>
      <c r="H25" s="6">
        <v>103.4</v>
      </c>
      <c r="I25" s="6">
        <v>5</v>
      </c>
      <c r="J25" s="6">
        <v>6</v>
      </c>
      <c r="K25" s="6">
        <v>9</v>
      </c>
      <c r="L25" s="6">
        <v>14</v>
      </c>
      <c r="M25" s="6">
        <v>60</v>
      </c>
      <c r="N25" s="6">
        <v>71</v>
      </c>
      <c r="O25" s="6">
        <v>6</v>
      </c>
      <c r="P25" s="9">
        <v>8</v>
      </c>
      <c r="Q25" s="6">
        <v>1907</v>
      </c>
      <c r="R25" s="6">
        <v>2288</v>
      </c>
      <c r="S25" s="6">
        <v>111</v>
      </c>
      <c r="T25" s="6">
        <v>122</v>
      </c>
      <c r="U25" s="6">
        <v>8</v>
      </c>
      <c r="V25" s="6">
        <v>10</v>
      </c>
    </row>
    <row r="26" customHeight="1" spans="1:22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134</v>
      </c>
      <c r="H26" s="6">
        <v>147.4</v>
      </c>
      <c r="I26" s="6">
        <v>8</v>
      </c>
      <c r="J26" s="6">
        <v>10</v>
      </c>
      <c r="K26" s="6">
        <v>15</v>
      </c>
      <c r="L26" s="6">
        <v>19</v>
      </c>
      <c r="M26" s="6">
        <v>87</v>
      </c>
      <c r="N26" s="6">
        <v>103</v>
      </c>
      <c r="O26" s="6">
        <v>23</v>
      </c>
      <c r="P26" s="9">
        <v>27</v>
      </c>
      <c r="Q26" s="6">
        <v>4206</v>
      </c>
      <c r="R26" s="6">
        <v>4680</v>
      </c>
      <c r="S26" s="6">
        <v>195</v>
      </c>
      <c r="T26" s="6">
        <v>214</v>
      </c>
      <c r="U26" s="6">
        <v>13</v>
      </c>
      <c r="V26" s="6">
        <v>16</v>
      </c>
    </row>
    <row r="27" customHeight="1" spans="1:22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115</v>
      </c>
      <c r="H27" s="6">
        <v>126.5</v>
      </c>
      <c r="I27" s="6">
        <v>6</v>
      </c>
      <c r="J27" s="6">
        <v>7</v>
      </c>
      <c r="K27" s="6">
        <v>11</v>
      </c>
      <c r="L27" s="6">
        <v>14</v>
      </c>
      <c r="M27" s="6">
        <v>73</v>
      </c>
      <c r="N27" s="6">
        <v>86</v>
      </c>
      <c r="O27" s="6">
        <v>11</v>
      </c>
      <c r="P27" s="9">
        <v>15</v>
      </c>
      <c r="Q27" s="6">
        <v>1425</v>
      </c>
      <c r="R27" s="6">
        <v>1710</v>
      </c>
      <c r="S27" s="6">
        <v>125</v>
      </c>
      <c r="T27" s="6">
        <v>138</v>
      </c>
      <c r="U27" s="6">
        <v>9</v>
      </c>
      <c r="V27" s="6">
        <v>11</v>
      </c>
    </row>
    <row r="28" customHeight="1" spans="1:22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94</v>
      </c>
      <c r="H28" s="6">
        <v>103.4</v>
      </c>
      <c r="I28" s="6">
        <v>5</v>
      </c>
      <c r="J28" s="6">
        <v>6</v>
      </c>
      <c r="K28" s="6">
        <v>9</v>
      </c>
      <c r="L28" s="6">
        <v>14</v>
      </c>
      <c r="M28" s="6">
        <v>60</v>
      </c>
      <c r="N28" s="6">
        <v>71</v>
      </c>
      <c r="O28" s="6">
        <v>8</v>
      </c>
      <c r="P28" s="9">
        <v>11</v>
      </c>
      <c r="Q28" s="6">
        <v>1307</v>
      </c>
      <c r="R28" s="6">
        <v>1568</v>
      </c>
      <c r="S28" s="6">
        <v>111</v>
      </c>
      <c r="T28" s="6">
        <v>122</v>
      </c>
      <c r="U28" s="6">
        <v>7</v>
      </c>
      <c r="V28" s="6">
        <v>8</v>
      </c>
    </row>
    <row r="29" customHeight="1" spans="1:22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48</v>
      </c>
      <c r="H29" s="6">
        <v>57.6</v>
      </c>
      <c r="I29" s="6">
        <v>2</v>
      </c>
      <c r="J29" s="6">
        <v>2</v>
      </c>
      <c r="K29" s="6">
        <v>5</v>
      </c>
      <c r="L29" s="6">
        <v>8</v>
      </c>
      <c r="M29" s="6">
        <v>29</v>
      </c>
      <c r="N29" s="6">
        <v>34</v>
      </c>
      <c r="O29" s="6">
        <v>4</v>
      </c>
      <c r="P29" s="9">
        <v>7</v>
      </c>
      <c r="Q29" s="6">
        <v>907</v>
      </c>
      <c r="R29" s="6">
        <v>1088</v>
      </c>
      <c r="S29" s="6">
        <v>52</v>
      </c>
      <c r="T29" s="6">
        <v>57</v>
      </c>
      <c r="U29" s="6">
        <v>3</v>
      </c>
      <c r="V29" s="6">
        <v>4</v>
      </c>
    </row>
    <row r="30" customHeight="1" spans="1:22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69</v>
      </c>
      <c r="H30" s="6">
        <v>79.35</v>
      </c>
      <c r="I30" s="6">
        <v>3</v>
      </c>
      <c r="J30" s="6">
        <v>4</v>
      </c>
      <c r="K30" s="6">
        <v>7</v>
      </c>
      <c r="L30" s="6">
        <v>11</v>
      </c>
      <c r="M30" s="6">
        <v>29</v>
      </c>
      <c r="N30" s="6">
        <v>34</v>
      </c>
      <c r="O30" s="6">
        <v>6</v>
      </c>
      <c r="P30" s="9">
        <v>10</v>
      </c>
      <c r="Q30" s="6">
        <v>907</v>
      </c>
      <c r="R30" s="6">
        <v>1088</v>
      </c>
      <c r="S30" s="6">
        <v>70</v>
      </c>
      <c r="T30" s="6">
        <v>76</v>
      </c>
      <c r="U30" s="6">
        <v>5</v>
      </c>
      <c r="V30" s="6">
        <v>6</v>
      </c>
    </row>
    <row r="31" customHeight="1" spans="1:22">
      <c r="A31" s="11">
        <v>28</v>
      </c>
      <c r="B31" s="55">
        <v>387</v>
      </c>
      <c r="C31" s="55" t="s">
        <v>45</v>
      </c>
      <c r="D31" s="55" t="s">
        <v>46</v>
      </c>
      <c r="E31" s="6">
        <v>2643</v>
      </c>
      <c r="F31" s="6">
        <v>2857</v>
      </c>
      <c r="G31" s="6">
        <v>190</v>
      </c>
      <c r="H31" s="6">
        <v>209</v>
      </c>
      <c r="I31" s="6">
        <v>10</v>
      </c>
      <c r="J31" s="6">
        <v>12</v>
      </c>
      <c r="K31" s="6">
        <v>17</v>
      </c>
      <c r="L31" s="6">
        <v>22</v>
      </c>
      <c r="M31" s="6">
        <v>171</v>
      </c>
      <c r="N31" s="6">
        <v>185</v>
      </c>
      <c r="O31" s="6">
        <v>23</v>
      </c>
      <c r="P31" s="9">
        <v>27</v>
      </c>
      <c r="Q31" s="6">
        <v>3106</v>
      </c>
      <c r="R31" s="6">
        <v>3480</v>
      </c>
      <c r="S31" s="6">
        <v>236</v>
      </c>
      <c r="T31" s="6">
        <v>260</v>
      </c>
      <c r="U31" s="6">
        <v>15</v>
      </c>
      <c r="V31" s="6">
        <v>18</v>
      </c>
    </row>
    <row r="32" customHeight="1" spans="1:22">
      <c r="A32" s="11">
        <v>29</v>
      </c>
      <c r="B32" s="55">
        <v>377</v>
      </c>
      <c r="C32" s="55" t="s">
        <v>47</v>
      </c>
      <c r="D32" s="55" t="s">
        <v>46</v>
      </c>
      <c r="E32" s="6">
        <v>850</v>
      </c>
      <c r="F32" s="6">
        <v>987</v>
      </c>
      <c r="G32" s="6">
        <v>134</v>
      </c>
      <c r="H32" s="6">
        <v>147.4</v>
      </c>
      <c r="I32" s="6">
        <v>8</v>
      </c>
      <c r="J32" s="6">
        <v>10</v>
      </c>
      <c r="K32" s="6">
        <v>10</v>
      </c>
      <c r="L32" s="6">
        <v>13</v>
      </c>
      <c r="M32" s="6">
        <v>119</v>
      </c>
      <c r="N32" s="6">
        <v>129</v>
      </c>
      <c r="O32" s="6">
        <v>15</v>
      </c>
      <c r="P32" s="9">
        <v>19</v>
      </c>
      <c r="Q32" s="6">
        <v>3406</v>
      </c>
      <c r="R32" s="6">
        <v>3720</v>
      </c>
      <c r="S32" s="6">
        <v>167</v>
      </c>
      <c r="T32" s="6">
        <v>183</v>
      </c>
      <c r="U32" s="6">
        <v>13</v>
      </c>
      <c r="V32" s="6">
        <v>16</v>
      </c>
    </row>
    <row r="33" customHeight="1" spans="1:22">
      <c r="A33" s="11">
        <v>30</v>
      </c>
      <c r="B33" s="55">
        <v>399</v>
      </c>
      <c r="C33" s="55" t="s">
        <v>48</v>
      </c>
      <c r="D33" s="55" t="s">
        <v>46</v>
      </c>
      <c r="E33" s="6">
        <v>1112</v>
      </c>
      <c r="F33" s="6">
        <v>1284</v>
      </c>
      <c r="G33" s="6">
        <v>134</v>
      </c>
      <c r="H33" s="6">
        <v>147.4</v>
      </c>
      <c r="I33" s="6">
        <v>8</v>
      </c>
      <c r="J33" s="6">
        <v>10</v>
      </c>
      <c r="K33" s="6">
        <v>12</v>
      </c>
      <c r="L33" s="6">
        <v>15</v>
      </c>
      <c r="M33" s="6">
        <v>87</v>
      </c>
      <c r="N33" s="6">
        <v>103</v>
      </c>
      <c r="O33" s="6">
        <v>15</v>
      </c>
      <c r="P33" s="9">
        <v>19</v>
      </c>
      <c r="Q33" s="6">
        <v>3406</v>
      </c>
      <c r="R33" s="6">
        <v>3720</v>
      </c>
      <c r="S33" s="6">
        <v>167</v>
      </c>
      <c r="T33" s="6">
        <v>183</v>
      </c>
      <c r="U33" s="6">
        <v>12</v>
      </c>
      <c r="V33" s="6">
        <v>14</v>
      </c>
    </row>
    <row r="34" customHeight="1" spans="1:22">
      <c r="A34" s="11">
        <v>31</v>
      </c>
      <c r="B34" s="55">
        <v>545</v>
      </c>
      <c r="C34" s="55" t="s">
        <v>49</v>
      </c>
      <c r="D34" s="55" t="s">
        <v>46</v>
      </c>
      <c r="E34" s="6">
        <v>940</v>
      </c>
      <c r="F34" s="6">
        <v>1097</v>
      </c>
      <c r="G34" s="6">
        <v>86</v>
      </c>
      <c r="H34" s="6">
        <v>98.9</v>
      </c>
      <c r="I34" s="6">
        <v>3</v>
      </c>
      <c r="J34" s="6">
        <v>4</v>
      </c>
      <c r="K34" s="6">
        <v>7</v>
      </c>
      <c r="L34" s="6">
        <v>11</v>
      </c>
      <c r="M34" s="6">
        <v>47</v>
      </c>
      <c r="N34" s="6">
        <v>52</v>
      </c>
      <c r="O34" s="6">
        <v>6</v>
      </c>
      <c r="P34" s="9">
        <v>10</v>
      </c>
      <c r="Q34" s="6">
        <v>4906</v>
      </c>
      <c r="R34" s="6">
        <v>5520</v>
      </c>
      <c r="S34" s="6">
        <v>70</v>
      </c>
      <c r="T34" s="6">
        <v>76</v>
      </c>
      <c r="U34" s="6">
        <v>5</v>
      </c>
      <c r="V34" s="6">
        <v>6</v>
      </c>
    </row>
    <row r="35" customHeight="1" spans="1:22">
      <c r="A35" s="11">
        <v>32</v>
      </c>
      <c r="B35" s="55">
        <v>546</v>
      </c>
      <c r="C35" s="55" t="s">
        <v>50</v>
      </c>
      <c r="D35" s="55" t="s">
        <v>46</v>
      </c>
      <c r="E35" s="6">
        <v>1815</v>
      </c>
      <c r="F35" s="6">
        <v>2028</v>
      </c>
      <c r="G35" s="6">
        <v>141</v>
      </c>
      <c r="H35" s="6">
        <v>155.1</v>
      </c>
      <c r="I35" s="6">
        <v>8</v>
      </c>
      <c r="J35" s="6">
        <v>10</v>
      </c>
      <c r="K35" s="6">
        <v>11</v>
      </c>
      <c r="L35" s="6">
        <v>14</v>
      </c>
      <c r="M35" s="6">
        <v>116</v>
      </c>
      <c r="N35" s="6">
        <v>125</v>
      </c>
      <c r="O35" s="6">
        <v>17</v>
      </c>
      <c r="P35" s="9">
        <v>21</v>
      </c>
      <c r="Q35" s="6">
        <v>4206</v>
      </c>
      <c r="R35" s="6">
        <v>4680</v>
      </c>
      <c r="S35" s="6">
        <v>195</v>
      </c>
      <c r="T35" s="6">
        <v>214</v>
      </c>
      <c r="U35" s="6">
        <v>13</v>
      </c>
      <c r="V35" s="6">
        <v>16</v>
      </c>
    </row>
    <row r="36" customHeight="1" spans="1:22">
      <c r="A36" s="11">
        <v>33</v>
      </c>
      <c r="B36" s="109">
        <v>571</v>
      </c>
      <c r="C36" s="109" t="s">
        <v>51</v>
      </c>
      <c r="D36" s="109" t="s">
        <v>46</v>
      </c>
      <c r="E36" s="6">
        <v>1412</v>
      </c>
      <c r="F36" s="6">
        <v>1644</v>
      </c>
      <c r="G36" s="6">
        <v>260</v>
      </c>
      <c r="H36" s="6">
        <v>286</v>
      </c>
      <c r="I36" s="6">
        <v>10</v>
      </c>
      <c r="J36" s="6">
        <v>12</v>
      </c>
      <c r="K36" s="6">
        <v>17</v>
      </c>
      <c r="L36" s="6">
        <v>22</v>
      </c>
      <c r="M36" s="6">
        <v>123</v>
      </c>
      <c r="N36" s="6">
        <v>133</v>
      </c>
      <c r="O36" s="6">
        <v>23</v>
      </c>
      <c r="P36" s="9">
        <v>27</v>
      </c>
      <c r="Q36" s="6">
        <v>3306</v>
      </c>
      <c r="R36" s="6">
        <v>3967</v>
      </c>
      <c r="S36" s="6">
        <v>236</v>
      </c>
      <c r="T36" s="6">
        <v>260</v>
      </c>
      <c r="U36" s="6">
        <v>17</v>
      </c>
      <c r="V36" s="6">
        <v>20</v>
      </c>
    </row>
    <row r="37" customHeight="1" spans="1:22">
      <c r="A37" s="11">
        <v>34</v>
      </c>
      <c r="B37" s="55">
        <v>573</v>
      </c>
      <c r="C37" s="55" t="s">
        <v>52</v>
      </c>
      <c r="D37" s="55" t="s">
        <v>46</v>
      </c>
      <c r="E37" s="6">
        <v>1172</v>
      </c>
      <c r="F37" s="6">
        <v>1356</v>
      </c>
      <c r="G37" s="6">
        <v>100</v>
      </c>
      <c r="H37" s="6">
        <v>110</v>
      </c>
      <c r="I37" s="6">
        <v>5</v>
      </c>
      <c r="J37" s="6">
        <v>6</v>
      </c>
      <c r="K37" s="6">
        <v>9</v>
      </c>
      <c r="L37" s="6">
        <v>14</v>
      </c>
      <c r="M37" s="6">
        <v>65</v>
      </c>
      <c r="N37" s="6">
        <v>77</v>
      </c>
      <c r="O37" s="6">
        <v>8</v>
      </c>
      <c r="P37" s="9">
        <v>11</v>
      </c>
      <c r="Q37" s="6">
        <v>2206</v>
      </c>
      <c r="R37" s="6">
        <v>2647</v>
      </c>
      <c r="S37" s="6">
        <v>106</v>
      </c>
      <c r="T37" s="6">
        <v>116</v>
      </c>
      <c r="U37" s="6">
        <v>7</v>
      </c>
      <c r="V37" s="6">
        <v>8</v>
      </c>
    </row>
    <row r="38" customHeight="1" spans="1:22">
      <c r="A38" s="11">
        <v>35</v>
      </c>
      <c r="B38" s="55">
        <v>584</v>
      </c>
      <c r="C38" s="55" t="s">
        <v>53</v>
      </c>
      <c r="D38" s="55" t="s">
        <v>46</v>
      </c>
      <c r="E38" s="6">
        <v>1532</v>
      </c>
      <c r="F38" s="6">
        <v>1788</v>
      </c>
      <c r="G38" s="6">
        <v>120</v>
      </c>
      <c r="H38" s="6">
        <v>132</v>
      </c>
      <c r="I38" s="6">
        <v>6</v>
      </c>
      <c r="J38" s="6">
        <v>7</v>
      </c>
      <c r="K38" s="6">
        <v>10</v>
      </c>
      <c r="L38" s="6">
        <v>13</v>
      </c>
      <c r="M38" s="6">
        <v>78</v>
      </c>
      <c r="N38" s="6">
        <v>92</v>
      </c>
      <c r="O38" s="6">
        <v>11</v>
      </c>
      <c r="P38" s="9">
        <v>15</v>
      </c>
      <c r="Q38" s="6">
        <v>4006</v>
      </c>
      <c r="R38" s="6">
        <v>4440</v>
      </c>
      <c r="S38" s="6">
        <v>111</v>
      </c>
      <c r="T38" s="6">
        <v>122</v>
      </c>
      <c r="U38" s="6">
        <v>9</v>
      </c>
      <c r="V38" s="6">
        <v>11</v>
      </c>
    </row>
    <row r="39" customHeight="1" spans="1:22">
      <c r="A39" s="11">
        <v>36</v>
      </c>
      <c r="B39" s="55">
        <v>707</v>
      </c>
      <c r="C39" s="55" t="s">
        <v>54</v>
      </c>
      <c r="D39" s="55" t="s">
        <v>46</v>
      </c>
      <c r="E39" s="6">
        <v>1412</v>
      </c>
      <c r="F39" s="6">
        <v>1644</v>
      </c>
      <c r="G39" s="6">
        <v>227</v>
      </c>
      <c r="H39" s="6">
        <v>249.7</v>
      </c>
      <c r="I39" s="6">
        <v>10</v>
      </c>
      <c r="J39" s="6">
        <v>12</v>
      </c>
      <c r="K39" s="6">
        <v>21</v>
      </c>
      <c r="L39" s="6">
        <v>21</v>
      </c>
      <c r="M39" s="6">
        <v>244</v>
      </c>
      <c r="N39" s="6">
        <v>259</v>
      </c>
      <c r="O39" s="6">
        <v>19</v>
      </c>
      <c r="P39" s="9">
        <v>22</v>
      </c>
      <c r="Q39" s="6">
        <v>3106</v>
      </c>
      <c r="R39" s="6">
        <v>3480</v>
      </c>
      <c r="S39" s="6">
        <v>236</v>
      </c>
      <c r="T39" s="6">
        <v>260</v>
      </c>
      <c r="U39" s="6">
        <v>17</v>
      </c>
      <c r="V39" s="6">
        <v>20</v>
      </c>
    </row>
    <row r="40" customHeight="1" spans="1:22">
      <c r="A40" s="11">
        <v>37</v>
      </c>
      <c r="B40" s="55">
        <v>598</v>
      </c>
      <c r="C40" s="55" t="s">
        <v>55</v>
      </c>
      <c r="D40" s="55" t="s">
        <v>46</v>
      </c>
      <c r="E40" s="6">
        <v>1532</v>
      </c>
      <c r="F40" s="6">
        <v>1788</v>
      </c>
      <c r="G40" s="6">
        <v>139</v>
      </c>
      <c r="H40" s="6">
        <v>152.9</v>
      </c>
      <c r="I40" s="6">
        <v>6</v>
      </c>
      <c r="J40" s="6">
        <v>7</v>
      </c>
      <c r="K40" s="6">
        <v>13</v>
      </c>
      <c r="L40" s="6">
        <v>16</v>
      </c>
      <c r="M40" s="6">
        <v>81</v>
      </c>
      <c r="N40" s="6">
        <v>96</v>
      </c>
      <c r="O40" s="6">
        <v>7</v>
      </c>
      <c r="P40" s="9">
        <v>9</v>
      </c>
      <c r="Q40" s="6">
        <v>3006</v>
      </c>
      <c r="R40" s="6">
        <v>3360</v>
      </c>
      <c r="S40" s="6">
        <v>125</v>
      </c>
      <c r="T40" s="6">
        <v>138</v>
      </c>
      <c r="U40" s="6">
        <v>9</v>
      </c>
      <c r="V40" s="6">
        <v>11</v>
      </c>
    </row>
    <row r="41" customHeight="1" spans="1:22">
      <c r="A41" s="11">
        <v>38</v>
      </c>
      <c r="B41" s="55">
        <v>712</v>
      </c>
      <c r="C41" s="55" t="s">
        <v>56</v>
      </c>
      <c r="D41" s="55" t="s">
        <v>46</v>
      </c>
      <c r="E41" s="6">
        <v>4842</v>
      </c>
      <c r="F41" s="6">
        <v>5078</v>
      </c>
      <c r="G41" s="6">
        <v>257</v>
      </c>
      <c r="H41" s="6">
        <v>282.7</v>
      </c>
      <c r="I41" s="6">
        <v>10</v>
      </c>
      <c r="J41" s="6">
        <v>12</v>
      </c>
      <c r="K41" s="6">
        <v>17</v>
      </c>
      <c r="L41" s="6">
        <v>22</v>
      </c>
      <c r="M41" s="6">
        <v>194</v>
      </c>
      <c r="N41" s="6">
        <v>210</v>
      </c>
      <c r="O41" s="6">
        <v>19</v>
      </c>
      <c r="P41" s="9">
        <v>22</v>
      </c>
      <c r="Q41" s="6">
        <v>6606</v>
      </c>
      <c r="R41" s="6">
        <v>7560</v>
      </c>
      <c r="S41" s="6">
        <v>236</v>
      </c>
      <c r="T41" s="6">
        <v>260</v>
      </c>
      <c r="U41" s="6">
        <v>15</v>
      </c>
      <c r="V41" s="6">
        <v>18</v>
      </c>
    </row>
    <row r="42" customHeight="1" spans="1:22">
      <c r="A42" s="11">
        <v>39</v>
      </c>
      <c r="B42" s="55">
        <v>724</v>
      </c>
      <c r="C42" s="55" t="s">
        <v>57</v>
      </c>
      <c r="D42" s="55" t="s">
        <v>46</v>
      </c>
      <c r="E42" s="6">
        <v>1412</v>
      </c>
      <c r="F42" s="6">
        <v>1644</v>
      </c>
      <c r="G42" s="6">
        <v>184</v>
      </c>
      <c r="H42" s="6">
        <v>202.4</v>
      </c>
      <c r="I42" s="6">
        <v>8</v>
      </c>
      <c r="J42" s="6">
        <v>10</v>
      </c>
      <c r="K42" s="6">
        <v>16</v>
      </c>
      <c r="L42" s="6">
        <v>20</v>
      </c>
      <c r="M42" s="6">
        <v>133</v>
      </c>
      <c r="N42" s="6">
        <v>144</v>
      </c>
      <c r="O42" s="6">
        <v>17</v>
      </c>
      <c r="P42" s="9">
        <v>21</v>
      </c>
      <c r="Q42" s="6">
        <v>3956</v>
      </c>
      <c r="R42" s="6">
        <v>4380</v>
      </c>
      <c r="S42" s="6">
        <v>195</v>
      </c>
      <c r="T42" s="6">
        <v>214</v>
      </c>
      <c r="U42" s="6">
        <v>13</v>
      </c>
      <c r="V42" s="6">
        <v>16</v>
      </c>
    </row>
    <row r="43" customHeight="1" spans="1:22">
      <c r="A43" s="11">
        <v>40</v>
      </c>
      <c r="B43" s="55">
        <v>737</v>
      </c>
      <c r="C43" s="55" t="s">
        <v>58</v>
      </c>
      <c r="D43" s="55" t="s">
        <v>46</v>
      </c>
      <c r="E43" s="6">
        <v>1532</v>
      </c>
      <c r="F43" s="6">
        <v>1788</v>
      </c>
      <c r="G43" s="6">
        <v>130</v>
      </c>
      <c r="H43" s="6">
        <v>143</v>
      </c>
      <c r="I43" s="6">
        <v>6</v>
      </c>
      <c r="J43" s="6">
        <v>7</v>
      </c>
      <c r="K43" s="6">
        <v>10</v>
      </c>
      <c r="L43" s="6">
        <v>13</v>
      </c>
      <c r="M43" s="6">
        <v>78</v>
      </c>
      <c r="N43" s="6">
        <v>92</v>
      </c>
      <c r="O43" s="6">
        <v>11</v>
      </c>
      <c r="P43" s="9">
        <v>15</v>
      </c>
      <c r="Q43" s="6">
        <v>3006</v>
      </c>
      <c r="R43" s="6">
        <v>3360</v>
      </c>
      <c r="S43" s="6">
        <v>125</v>
      </c>
      <c r="T43" s="6">
        <v>138</v>
      </c>
      <c r="U43" s="6">
        <v>9</v>
      </c>
      <c r="V43" s="6">
        <v>11</v>
      </c>
    </row>
    <row r="44" customHeight="1" spans="1:22">
      <c r="A44" s="11">
        <v>41</v>
      </c>
      <c r="B44" s="55">
        <v>740</v>
      </c>
      <c r="C44" s="55" t="s">
        <v>59</v>
      </c>
      <c r="D44" s="55" t="s">
        <v>46</v>
      </c>
      <c r="E44" s="6">
        <v>940</v>
      </c>
      <c r="F44" s="6">
        <v>1097</v>
      </c>
      <c r="G44" s="6">
        <v>71</v>
      </c>
      <c r="H44" s="6">
        <v>81.65</v>
      </c>
      <c r="I44" s="6">
        <v>3</v>
      </c>
      <c r="J44" s="6">
        <v>4</v>
      </c>
      <c r="K44" s="6">
        <v>4</v>
      </c>
      <c r="L44" s="6">
        <v>8</v>
      </c>
      <c r="M44" s="6">
        <v>72</v>
      </c>
      <c r="N44" s="6">
        <v>85</v>
      </c>
      <c r="O44" s="6">
        <v>6</v>
      </c>
      <c r="P44" s="9">
        <v>10</v>
      </c>
      <c r="Q44" s="6">
        <v>5506</v>
      </c>
      <c r="R44" s="6">
        <v>6240</v>
      </c>
      <c r="S44" s="6">
        <v>76</v>
      </c>
      <c r="T44" s="6">
        <v>84</v>
      </c>
      <c r="U44" s="6">
        <v>5</v>
      </c>
      <c r="V44" s="6">
        <v>6</v>
      </c>
    </row>
    <row r="45" customHeight="1" spans="1:22">
      <c r="A45" s="11">
        <v>42</v>
      </c>
      <c r="B45" s="55">
        <v>743</v>
      </c>
      <c r="C45" s="55" t="s">
        <v>60</v>
      </c>
      <c r="D45" s="55" t="s">
        <v>46</v>
      </c>
      <c r="E45" s="6">
        <v>1280</v>
      </c>
      <c r="F45" s="6">
        <v>1486</v>
      </c>
      <c r="G45" s="6">
        <v>100</v>
      </c>
      <c r="H45" s="6">
        <v>110</v>
      </c>
      <c r="I45" s="6">
        <v>5</v>
      </c>
      <c r="J45" s="6">
        <v>6</v>
      </c>
      <c r="K45" s="6">
        <v>9</v>
      </c>
      <c r="L45" s="6">
        <v>14</v>
      </c>
      <c r="M45" s="6">
        <v>65</v>
      </c>
      <c r="N45" s="6">
        <v>77</v>
      </c>
      <c r="O45" s="6">
        <v>8</v>
      </c>
      <c r="P45" s="9">
        <v>11</v>
      </c>
      <c r="Q45" s="6">
        <v>1307</v>
      </c>
      <c r="R45" s="6">
        <v>1568</v>
      </c>
      <c r="S45" s="6">
        <v>106</v>
      </c>
      <c r="T45" s="6">
        <v>116</v>
      </c>
      <c r="U45" s="6">
        <v>7</v>
      </c>
      <c r="V45" s="6">
        <v>8</v>
      </c>
    </row>
    <row r="46" customHeight="1" spans="1:22">
      <c r="A46" s="11">
        <v>43</v>
      </c>
      <c r="B46" s="55">
        <v>733</v>
      </c>
      <c r="C46" s="55" t="s">
        <v>61</v>
      </c>
      <c r="D46" s="55" t="s">
        <v>46</v>
      </c>
      <c r="E46" s="6">
        <v>697</v>
      </c>
      <c r="F46" s="6">
        <v>800</v>
      </c>
      <c r="G46" s="6">
        <v>75</v>
      </c>
      <c r="H46" s="6">
        <v>86.25</v>
      </c>
      <c r="I46" s="6">
        <v>3</v>
      </c>
      <c r="J46" s="6">
        <v>4</v>
      </c>
      <c r="K46" s="6">
        <v>7</v>
      </c>
      <c r="L46" s="6">
        <v>11</v>
      </c>
      <c r="M46" s="6">
        <v>47</v>
      </c>
      <c r="N46" s="6">
        <v>52</v>
      </c>
      <c r="O46" s="6">
        <v>4</v>
      </c>
      <c r="P46" s="9">
        <v>7</v>
      </c>
      <c r="Q46" s="6">
        <v>1806</v>
      </c>
      <c r="R46" s="6">
        <v>2167</v>
      </c>
      <c r="S46" s="6">
        <v>70</v>
      </c>
      <c r="T46" s="6">
        <v>76</v>
      </c>
      <c r="U46" s="6">
        <v>5</v>
      </c>
      <c r="V46" s="6">
        <v>6</v>
      </c>
    </row>
    <row r="47" customHeight="1" spans="1:22">
      <c r="A47" s="11">
        <v>44</v>
      </c>
      <c r="B47" s="55">
        <v>750</v>
      </c>
      <c r="C47" s="55" t="s">
        <v>62</v>
      </c>
      <c r="D47" s="55" t="s">
        <v>46</v>
      </c>
      <c r="E47" s="6">
        <v>5807</v>
      </c>
      <c r="F47" s="6">
        <v>6400</v>
      </c>
      <c r="G47" s="6">
        <v>274</v>
      </c>
      <c r="H47" s="6">
        <v>301.4</v>
      </c>
      <c r="I47" s="6">
        <v>17</v>
      </c>
      <c r="J47" s="6">
        <v>20</v>
      </c>
      <c r="K47" s="6">
        <v>60</v>
      </c>
      <c r="L47" s="6">
        <v>63</v>
      </c>
      <c r="M47" s="6">
        <v>177</v>
      </c>
      <c r="N47" s="6">
        <v>191</v>
      </c>
      <c r="O47" s="6">
        <v>30</v>
      </c>
      <c r="P47" s="9">
        <v>35</v>
      </c>
      <c r="Q47" s="6">
        <v>5600</v>
      </c>
      <c r="R47" s="6">
        <v>6720</v>
      </c>
      <c r="S47" s="6">
        <v>510</v>
      </c>
      <c r="T47" s="6">
        <v>622</v>
      </c>
      <c r="U47" s="6">
        <v>17</v>
      </c>
      <c r="V47" s="6">
        <v>20</v>
      </c>
    </row>
    <row r="48" customHeight="1" spans="1:22">
      <c r="A48" s="11">
        <v>45</v>
      </c>
      <c r="B48" s="55">
        <v>753</v>
      </c>
      <c r="C48" s="55" t="s">
        <v>63</v>
      </c>
      <c r="D48" s="55" t="s">
        <v>46</v>
      </c>
      <c r="E48" s="6">
        <v>697</v>
      </c>
      <c r="F48" s="6">
        <v>800</v>
      </c>
      <c r="G48" s="6">
        <v>71</v>
      </c>
      <c r="H48" s="6">
        <v>81.65</v>
      </c>
      <c r="I48" s="6">
        <v>3</v>
      </c>
      <c r="J48" s="6">
        <v>4</v>
      </c>
      <c r="K48" s="6">
        <v>7</v>
      </c>
      <c r="L48" s="6">
        <v>11</v>
      </c>
      <c r="M48" s="6">
        <v>47</v>
      </c>
      <c r="N48" s="6">
        <v>52</v>
      </c>
      <c r="O48" s="6">
        <v>4</v>
      </c>
      <c r="P48" s="9">
        <v>7</v>
      </c>
      <c r="Q48" s="6">
        <v>1307</v>
      </c>
      <c r="R48" s="6">
        <v>1568</v>
      </c>
      <c r="S48" s="6">
        <v>70</v>
      </c>
      <c r="T48" s="6">
        <v>76</v>
      </c>
      <c r="U48" s="6">
        <v>6</v>
      </c>
      <c r="V48" s="6">
        <v>7</v>
      </c>
    </row>
    <row r="49" customHeight="1" spans="1:22">
      <c r="A49" s="11">
        <v>46</v>
      </c>
      <c r="B49" s="55">
        <v>103639</v>
      </c>
      <c r="C49" s="55" t="s">
        <v>64</v>
      </c>
      <c r="D49" s="55" t="s">
        <v>46</v>
      </c>
      <c r="E49" s="6">
        <v>1280</v>
      </c>
      <c r="F49" s="6">
        <v>1486</v>
      </c>
      <c r="G49" s="6">
        <v>94</v>
      </c>
      <c r="H49" s="6">
        <v>103.4</v>
      </c>
      <c r="I49" s="6">
        <v>5</v>
      </c>
      <c r="J49" s="6">
        <v>6</v>
      </c>
      <c r="K49" s="6">
        <v>15</v>
      </c>
      <c r="L49" s="6">
        <v>19</v>
      </c>
      <c r="M49" s="6">
        <v>60</v>
      </c>
      <c r="N49" s="6">
        <v>71</v>
      </c>
      <c r="O49" s="6">
        <v>8</v>
      </c>
      <c r="P49" s="9">
        <v>11</v>
      </c>
      <c r="Q49" s="6">
        <v>3006</v>
      </c>
      <c r="R49" s="6">
        <v>3360</v>
      </c>
      <c r="S49" s="6">
        <v>111</v>
      </c>
      <c r="T49" s="6">
        <v>122</v>
      </c>
      <c r="U49" s="6">
        <v>7</v>
      </c>
      <c r="V49" s="6">
        <v>8</v>
      </c>
    </row>
    <row r="50" customHeight="1" spans="1:22">
      <c r="A50" s="11">
        <v>47</v>
      </c>
      <c r="B50" s="55">
        <v>104430</v>
      </c>
      <c r="C50" s="55" t="s">
        <v>65</v>
      </c>
      <c r="D50" s="55" t="s">
        <v>46</v>
      </c>
      <c r="E50" s="6">
        <v>420</v>
      </c>
      <c r="F50" s="6">
        <v>525</v>
      </c>
      <c r="G50" s="6">
        <v>48</v>
      </c>
      <c r="H50" s="6">
        <v>57.6</v>
      </c>
      <c r="I50" s="6">
        <v>2</v>
      </c>
      <c r="J50" s="6">
        <v>2</v>
      </c>
      <c r="K50" s="6">
        <v>5</v>
      </c>
      <c r="L50" s="6">
        <v>8</v>
      </c>
      <c r="M50" s="6">
        <v>29</v>
      </c>
      <c r="N50" s="6">
        <v>34</v>
      </c>
      <c r="O50" s="6">
        <v>4</v>
      </c>
      <c r="P50" s="9">
        <v>7</v>
      </c>
      <c r="Q50" s="6">
        <v>1006</v>
      </c>
      <c r="R50" s="6">
        <v>1207</v>
      </c>
      <c r="S50" s="6">
        <v>52</v>
      </c>
      <c r="T50" s="6">
        <v>57</v>
      </c>
      <c r="U50" s="6">
        <v>3</v>
      </c>
      <c r="V50" s="6">
        <v>4</v>
      </c>
    </row>
    <row r="51" customHeight="1" spans="1:22">
      <c r="A51" s="11">
        <v>48</v>
      </c>
      <c r="B51" s="55">
        <v>105396</v>
      </c>
      <c r="C51" s="55" t="s">
        <v>66</v>
      </c>
      <c r="D51" s="55" t="s">
        <v>46</v>
      </c>
      <c r="E51" s="6">
        <v>420</v>
      </c>
      <c r="F51" s="6">
        <v>525</v>
      </c>
      <c r="G51" s="6">
        <v>48</v>
      </c>
      <c r="H51" s="6">
        <v>57.6</v>
      </c>
      <c r="I51" s="6">
        <v>2</v>
      </c>
      <c r="J51" s="6">
        <v>2</v>
      </c>
      <c r="K51" s="6">
        <v>5</v>
      </c>
      <c r="L51" s="6">
        <v>8</v>
      </c>
      <c r="M51" s="6">
        <v>29</v>
      </c>
      <c r="N51" s="6">
        <v>34</v>
      </c>
      <c r="O51" s="6">
        <v>4</v>
      </c>
      <c r="P51" s="9">
        <v>7</v>
      </c>
      <c r="Q51" s="6">
        <v>907</v>
      </c>
      <c r="R51" s="6">
        <v>1088</v>
      </c>
      <c r="S51" s="6">
        <v>52</v>
      </c>
      <c r="T51" s="6">
        <v>57</v>
      </c>
      <c r="U51" s="6">
        <v>3</v>
      </c>
      <c r="V51" s="6">
        <v>4</v>
      </c>
    </row>
    <row r="52" customHeight="1" spans="1:22">
      <c r="A52" s="11">
        <v>49</v>
      </c>
      <c r="B52" s="108">
        <v>105751</v>
      </c>
      <c r="C52" s="108" t="s">
        <v>67</v>
      </c>
      <c r="D52" s="108" t="s">
        <v>46</v>
      </c>
      <c r="E52" s="22"/>
      <c r="F52" s="22"/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  <c r="R52" s="6"/>
      <c r="S52" s="22"/>
      <c r="T52" s="22"/>
      <c r="U52" s="6"/>
      <c r="V52" s="6"/>
    </row>
    <row r="53" customHeight="1" spans="1:22">
      <c r="A53" s="11">
        <v>50</v>
      </c>
      <c r="B53" s="108">
        <v>105910</v>
      </c>
      <c r="C53" s="108" t="s">
        <v>68</v>
      </c>
      <c r="D53" s="108" t="s">
        <v>46</v>
      </c>
      <c r="E53" s="22"/>
      <c r="F53" s="22"/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  <c r="R53" s="6"/>
      <c r="S53" s="22"/>
      <c r="T53" s="22"/>
      <c r="U53" s="6"/>
      <c r="V53" s="6"/>
    </row>
    <row r="54" customHeight="1" spans="1:22">
      <c r="A54" s="11">
        <v>51</v>
      </c>
      <c r="B54" s="55">
        <v>308</v>
      </c>
      <c r="C54" s="55" t="s">
        <v>69</v>
      </c>
      <c r="D54" s="55" t="s">
        <v>70</v>
      </c>
      <c r="E54" s="6">
        <v>1712</v>
      </c>
      <c r="F54" s="6">
        <v>2004</v>
      </c>
      <c r="G54" s="6">
        <v>180</v>
      </c>
      <c r="H54" s="6">
        <v>198</v>
      </c>
      <c r="I54" s="6">
        <v>8</v>
      </c>
      <c r="J54" s="6">
        <v>10</v>
      </c>
      <c r="K54" s="6">
        <v>24</v>
      </c>
      <c r="L54" s="6">
        <v>27</v>
      </c>
      <c r="M54" s="6">
        <v>87</v>
      </c>
      <c r="N54" s="6">
        <v>103</v>
      </c>
      <c r="O54" s="6">
        <v>17</v>
      </c>
      <c r="P54" s="9">
        <v>21</v>
      </c>
      <c r="Q54" s="6">
        <v>4156</v>
      </c>
      <c r="R54" s="6">
        <v>4620</v>
      </c>
      <c r="S54" s="6">
        <v>167</v>
      </c>
      <c r="T54" s="6">
        <v>183</v>
      </c>
      <c r="U54" s="6">
        <v>12</v>
      </c>
      <c r="V54" s="6">
        <v>14</v>
      </c>
    </row>
    <row r="55" customHeight="1" spans="1:22">
      <c r="A55" s="11">
        <v>52</v>
      </c>
      <c r="B55" s="55">
        <v>337</v>
      </c>
      <c r="C55" s="55" t="s">
        <v>71</v>
      </c>
      <c r="D55" s="55" t="s">
        <v>70</v>
      </c>
      <c r="E55" s="6">
        <v>11511</v>
      </c>
      <c r="F55" s="6">
        <v>12267</v>
      </c>
      <c r="G55" s="6">
        <v>274</v>
      </c>
      <c r="H55" s="6">
        <v>301.4</v>
      </c>
      <c r="I55" s="6">
        <v>12</v>
      </c>
      <c r="J55" s="6">
        <v>14</v>
      </c>
      <c r="K55" s="6">
        <v>24</v>
      </c>
      <c r="L55" s="6">
        <v>27</v>
      </c>
      <c r="M55" s="6">
        <v>205</v>
      </c>
      <c r="N55" s="6">
        <v>221</v>
      </c>
      <c r="O55" s="6">
        <v>23</v>
      </c>
      <c r="P55" s="9">
        <v>27</v>
      </c>
      <c r="Q55" s="6">
        <v>14616</v>
      </c>
      <c r="R55" s="6">
        <v>15900</v>
      </c>
      <c r="S55" s="6">
        <v>348</v>
      </c>
      <c r="T55" s="6">
        <v>382</v>
      </c>
      <c r="U55" s="6">
        <v>18</v>
      </c>
      <c r="V55" s="6">
        <v>22</v>
      </c>
    </row>
    <row r="56" customHeight="1" spans="1:22">
      <c r="A56" s="11">
        <v>53</v>
      </c>
      <c r="B56" s="55">
        <v>349</v>
      </c>
      <c r="C56" s="55" t="s">
        <v>72</v>
      </c>
      <c r="D56" s="55" t="s">
        <v>70</v>
      </c>
      <c r="E56" s="6">
        <v>1412</v>
      </c>
      <c r="F56" s="6">
        <v>1644</v>
      </c>
      <c r="G56" s="6">
        <v>146</v>
      </c>
      <c r="H56" s="6">
        <v>160.6</v>
      </c>
      <c r="I56" s="6">
        <v>8</v>
      </c>
      <c r="J56" s="6">
        <v>10</v>
      </c>
      <c r="K56" s="115">
        <v>24</v>
      </c>
      <c r="L56" s="115">
        <v>27</v>
      </c>
      <c r="M56" s="6">
        <v>87</v>
      </c>
      <c r="N56" s="6">
        <v>103</v>
      </c>
      <c r="O56" s="6">
        <v>17</v>
      </c>
      <c r="P56" s="9">
        <v>21</v>
      </c>
      <c r="Q56" s="6">
        <v>4506</v>
      </c>
      <c r="R56" s="6">
        <v>5040</v>
      </c>
      <c r="S56" s="6">
        <v>167</v>
      </c>
      <c r="T56" s="6">
        <v>183</v>
      </c>
      <c r="U56" s="6">
        <v>12</v>
      </c>
      <c r="V56" s="6">
        <v>14</v>
      </c>
    </row>
    <row r="57" customHeight="1" spans="1:22">
      <c r="A57" s="11">
        <v>54</v>
      </c>
      <c r="B57" s="55">
        <v>355</v>
      </c>
      <c r="C57" s="55" t="s">
        <v>73</v>
      </c>
      <c r="D57" s="55" t="s">
        <v>70</v>
      </c>
      <c r="E57" s="6">
        <v>2406</v>
      </c>
      <c r="F57" s="6">
        <v>2597</v>
      </c>
      <c r="G57" s="6">
        <v>172</v>
      </c>
      <c r="H57" s="6">
        <v>189.2</v>
      </c>
      <c r="I57" s="6">
        <v>8</v>
      </c>
      <c r="J57" s="6">
        <v>10</v>
      </c>
      <c r="K57" s="6">
        <v>10</v>
      </c>
      <c r="L57" s="6">
        <v>13</v>
      </c>
      <c r="M57" s="6">
        <v>87</v>
      </c>
      <c r="N57" s="6">
        <v>103</v>
      </c>
      <c r="O57" s="6">
        <v>9</v>
      </c>
      <c r="P57" s="9">
        <v>11</v>
      </c>
      <c r="Q57" s="6">
        <v>4126</v>
      </c>
      <c r="R57" s="6">
        <v>4584</v>
      </c>
      <c r="S57" s="6">
        <v>167</v>
      </c>
      <c r="T57" s="6">
        <v>183</v>
      </c>
      <c r="U57" s="6">
        <v>12</v>
      </c>
      <c r="V57" s="6">
        <v>14</v>
      </c>
    </row>
    <row r="58" customHeight="1" spans="1:22">
      <c r="A58" s="11">
        <v>55</v>
      </c>
      <c r="B58" s="55">
        <v>373</v>
      </c>
      <c r="C58" s="55" t="s">
        <v>74</v>
      </c>
      <c r="D58" s="55" t="s">
        <v>70</v>
      </c>
      <c r="E58" s="6">
        <v>1112</v>
      </c>
      <c r="F58" s="6">
        <v>1284</v>
      </c>
      <c r="G58" s="6">
        <v>134</v>
      </c>
      <c r="H58" s="6">
        <v>147.4</v>
      </c>
      <c r="I58" s="6">
        <v>8</v>
      </c>
      <c r="J58" s="6">
        <v>10</v>
      </c>
      <c r="K58" s="6">
        <v>15</v>
      </c>
      <c r="L58" s="6">
        <v>18</v>
      </c>
      <c r="M58" s="6">
        <v>171</v>
      </c>
      <c r="N58" s="6">
        <v>185</v>
      </c>
      <c r="O58" s="6">
        <v>17</v>
      </c>
      <c r="P58" s="9">
        <v>21</v>
      </c>
      <c r="Q58" s="6">
        <v>4206</v>
      </c>
      <c r="R58" s="6">
        <v>4680</v>
      </c>
      <c r="S58" s="6">
        <v>195</v>
      </c>
      <c r="T58" s="6">
        <v>214</v>
      </c>
      <c r="U58" s="6">
        <v>12</v>
      </c>
      <c r="V58" s="6">
        <v>14</v>
      </c>
    </row>
    <row r="59" customHeight="1" spans="1:22">
      <c r="A59" s="11">
        <v>56</v>
      </c>
      <c r="B59" s="55">
        <v>391</v>
      </c>
      <c r="C59" s="55" t="s">
        <v>75</v>
      </c>
      <c r="D59" s="55" t="s">
        <v>70</v>
      </c>
      <c r="E59" s="6">
        <v>1012</v>
      </c>
      <c r="F59" s="6">
        <v>1164</v>
      </c>
      <c r="G59" s="6">
        <v>146</v>
      </c>
      <c r="H59" s="6">
        <v>160.6</v>
      </c>
      <c r="I59" s="6">
        <v>8</v>
      </c>
      <c r="J59" s="6">
        <v>10</v>
      </c>
      <c r="K59" s="6">
        <v>10</v>
      </c>
      <c r="L59" s="6">
        <v>13</v>
      </c>
      <c r="M59" s="6">
        <v>87</v>
      </c>
      <c r="N59" s="6">
        <v>103</v>
      </c>
      <c r="O59" s="6">
        <v>17</v>
      </c>
      <c r="P59" s="9">
        <v>21</v>
      </c>
      <c r="Q59" s="6">
        <v>4206</v>
      </c>
      <c r="R59" s="6">
        <v>4680</v>
      </c>
      <c r="S59" s="6">
        <v>167</v>
      </c>
      <c r="T59" s="6">
        <v>183</v>
      </c>
      <c r="U59" s="6">
        <v>12</v>
      </c>
      <c r="V59" s="6">
        <v>14</v>
      </c>
    </row>
    <row r="60" customHeight="1" spans="1:22">
      <c r="A60" s="11">
        <v>57</v>
      </c>
      <c r="B60" s="55">
        <v>517</v>
      </c>
      <c r="C60" s="55" t="s">
        <v>76</v>
      </c>
      <c r="D60" s="55" t="s">
        <v>70</v>
      </c>
      <c r="E60" s="6">
        <v>1812</v>
      </c>
      <c r="F60" s="6">
        <v>2024</v>
      </c>
      <c r="G60" s="6">
        <v>274</v>
      </c>
      <c r="H60" s="6">
        <v>301.4</v>
      </c>
      <c r="I60" s="6">
        <v>12</v>
      </c>
      <c r="J60" s="6">
        <v>14</v>
      </c>
      <c r="K60" s="6">
        <v>23</v>
      </c>
      <c r="L60" s="6">
        <v>26</v>
      </c>
      <c r="M60" s="6">
        <v>177</v>
      </c>
      <c r="N60" s="6">
        <v>191</v>
      </c>
      <c r="O60" s="6">
        <v>21</v>
      </c>
      <c r="P60" s="9">
        <v>24</v>
      </c>
      <c r="Q60" s="6">
        <v>2856.5</v>
      </c>
      <c r="R60" s="6">
        <v>3428</v>
      </c>
      <c r="S60" s="6">
        <v>209</v>
      </c>
      <c r="T60" s="6">
        <v>229</v>
      </c>
      <c r="U60" s="6">
        <v>15</v>
      </c>
      <c r="V60" s="6">
        <v>18</v>
      </c>
    </row>
    <row r="61" customHeight="1" spans="1:22">
      <c r="A61" s="11">
        <v>58</v>
      </c>
      <c r="B61" s="55">
        <v>511</v>
      </c>
      <c r="C61" s="55" t="s">
        <v>77</v>
      </c>
      <c r="D61" s="55" t="s">
        <v>70</v>
      </c>
      <c r="E61" s="6">
        <v>1532</v>
      </c>
      <c r="F61" s="6">
        <v>1788</v>
      </c>
      <c r="G61" s="6">
        <v>120</v>
      </c>
      <c r="H61" s="6">
        <v>132</v>
      </c>
      <c r="I61" s="6">
        <v>6</v>
      </c>
      <c r="J61" s="6">
        <v>7</v>
      </c>
      <c r="K61" s="6">
        <v>13</v>
      </c>
      <c r="L61" s="6">
        <v>16</v>
      </c>
      <c r="M61" s="6">
        <v>78</v>
      </c>
      <c r="N61" s="6">
        <v>92</v>
      </c>
      <c r="O61" s="6">
        <v>7</v>
      </c>
      <c r="P61" s="9">
        <v>9</v>
      </c>
      <c r="Q61" s="6">
        <v>3006</v>
      </c>
      <c r="R61" s="6">
        <v>3360</v>
      </c>
      <c r="S61" s="6">
        <v>125</v>
      </c>
      <c r="T61" s="6">
        <v>138</v>
      </c>
      <c r="U61" s="6">
        <v>10</v>
      </c>
      <c r="V61" s="6">
        <v>12</v>
      </c>
    </row>
    <row r="62" customHeight="1" spans="1:22">
      <c r="A62" s="11">
        <v>59</v>
      </c>
      <c r="B62" s="55">
        <v>515</v>
      </c>
      <c r="C62" s="55" t="s">
        <v>78</v>
      </c>
      <c r="D62" s="55" t="s">
        <v>70</v>
      </c>
      <c r="E62" s="6">
        <v>1712</v>
      </c>
      <c r="F62" s="6">
        <v>2004</v>
      </c>
      <c r="G62" s="6">
        <v>134</v>
      </c>
      <c r="H62" s="6">
        <v>147.4</v>
      </c>
      <c r="I62" s="6">
        <v>8</v>
      </c>
      <c r="J62" s="6">
        <v>10</v>
      </c>
      <c r="K62" s="6">
        <v>19</v>
      </c>
      <c r="L62" s="6">
        <v>25</v>
      </c>
      <c r="M62" s="6">
        <v>97</v>
      </c>
      <c r="N62" s="6">
        <v>113</v>
      </c>
      <c r="O62" s="6">
        <v>17</v>
      </c>
      <c r="P62" s="9">
        <v>21</v>
      </c>
      <c r="Q62" s="6">
        <v>4206</v>
      </c>
      <c r="R62" s="6">
        <v>4680</v>
      </c>
      <c r="S62" s="6">
        <v>167</v>
      </c>
      <c r="T62" s="6">
        <v>183</v>
      </c>
      <c r="U62" s="6">
        <v>13</v>
      </c>
      <c r="V62" s="6">
        <v>16</v>
      </c>
    </row>
    <row r="63" customHeight="1" spans="1:22">
      <c r="A63" s="11">
        <v>60</v>
      </c>
      <c r="B63" s="55">
        <v>572</v>
      </c>
      <c r="C63" s="55" t="s">
        <v>79</v>
      </c>
      <c r="D63" s="55" t="s">
        <v>70</v>
      </c>
      <c r="E63" s="6">
        <v>1749</v>
      </c>
      <c r="F63" s="6">
        <v>2049</v>
      </c>
      <c r="G63" s="6">
        <v>120</v>
      </c>
      <c r="H63" s="6">
        <v>132</v>
      </c>
      <c r="I63" s="6">
        <v>6</v>
      </c>
      <c r="J63" s="6">
        <v>7</v>
      </c>
      <c r="K63" s="6">
        <v>8</v>
      </c>
      <c r="L63" s="6">
        <v>11</v>
      </c>
      <c r="M63" s="6">
        <v>78</v>
      </c>
      <c r="N63" s="6">
        <v>92</v>
      </c>
      <c r="O63" s="6">
        <v>11</v>
      </c>
      <c r="P63" s="9">
        <v>15</v>
      </c>
      <c r="Q63" s="6">
        <v>3006</v>
      </c>
      <c r="R63" s="6">
        <v>3360</v>
      </c>
      <c r="S63" s="6">
        <v>111</v>
      </c>
      <c r="T63" s="6">
        <v>122</v>
      </c>
      <c r="U63" s="6">
        <v>9</v>
      </c>
      <c r="V63" s="6">
        <v>11</v>
      </c>
    </row>
    <row r="64" customHeight="1" spans="1:22">
      <c r="A64" s="11">
        <v>61</v>
      </c>
      <c r="B64" s="55">
        <v>578</v>
      </c>
      <c r="C64" s="55" t="s">
        <v>80</v>
      </c>
      <c r="D64" s="55" t="s">
        <v>70</v>
      </c>
      <c r="E64" s="6">
        <v>850</v>
      </c>
      <c r="F64" s="6">
        <v>987</v>
      </c>
      <c r="G64" s="6">
        <v>198</v>
      </c>
      <c r="H64" s="6">
        <v>217.8</v>
      </c>
      <c r="I64" s="6">
        <v>8</v>
      </c>
      <c r="J64" s="6">
        <v>10</v>
      </c>
      <c r="K64" s="6">
        <v>12</v>
      </c>
      <c r="L64" s="6">
        <v>15</v>
      </c>
      <c r="M64" s="6">
        <v>87</v>
      </c>
      <c r="N64" s="6">
        <v>103</v>
      </c>
      <c r="O64" s="6">
        <v>9</v>
      </c>
      <c r="P64" s="9">
        <v>11</v>
      </c>
      <c r="Q64" s="6">
        <v>3956</v>
      </c>
      <c r="R64" s="6">
        <v>4380</v>
      </c>
      <c r="S64" s="6">
        <v>195</v>
      </c>
      <c r="T64" s="6">
        <v>214</v>
      </c>
      <c r="U64" s="6">
        <v>12</v>
      </c>
      <c r="V64" s="6">
        <v>14</v>
      </c>
    </row>
    <row r="65" customHeight="1" spans="1:22">
      <c r="A65" s="11">
        <v>62</v>
      </c>
      <c r="B65" s="55">
        <v>723</v>
      </c>
      <c r="C65" s="55" t="s">
        <v>81</v>
      </c>
      <c r="D65" s="55" t="s">
        <v>70</v>
      </c>
      <c r="E65" s="6">
        <v>940</v>
      </c>
      <c r="F65" s="6">
        <v>1097</v>
      </c>
      <c r="G65" s="6">
        <v>71</v>
      </c>
      <c r="H65" s="6">
        <v>81.65</v>
      </c>
      <c r="I65" s="6">
        <v>3</v>
      </c>
      <c r="J65" s="6">
        <v>4</v>
      </c>
      <c r="K65" s="6">
        <v>5</v>
      </c>
      <c r="L65" s="6">
        <v>8</v>
      </c>
      <c r="M65" s="6">
        <v>47</v>
      </c>
      <c r="N65" s="6">
        <v>52</v>
      </c>
      <c r="O65" s="6">
        <v>6</v>
      </c>
      <c r="P65" s="9">
        <v>10</v>
      </c>
      <c r="Q65" s="6">
        <v>1044</v>
      </c>
      <c r="R65" s="6">
        <v>1253</v>
      </c>
      <c r="S65" s="6">
        <v>76</v>
      </c>
      <c r="T65" s="6">
        <v>84</v>
      </c>
      <c r="U65" s="6">
        <v>5</v>
      </c>
      <c r="V65" s="6">
        <v>6</v>
      </c>
    </row>
    <row r="66" customHeight="1" spans="1:22">
      <c r="A66" s="11">
        <v>63</v>
      </c>
      <c r="B66" s="55">
        <v>741</v>
      </c>
      <c r="C66" s="55" t="s">
        <v>82</v>
      </c>
      <c r="D66" s="55" t="s">
        <v>70</v>
      </c>
      <c r="E66" s="6">
        <v>420</v>
      </c>
      <c r="F66" s="6">
        <v>525</v>
      </c>
      <c r="G66" s="6">
        <v>52</v>
      </c>
      <c r="H66" s="6">
        <v>62.4</v>
      </c>
      <c r="I66" s="6">
        <v>2</v>
      </c>
      <c r="J66" s="6">
        <v>2</v>
      </c>
      <c r="K66" s="6">
        <v>5</v>
      </c>
      <c r="L66" s="6">
        <v>8</v>
      </c>
      <c r="M66" s="6">
        <v>34</v>
      </c>
      <c r="N66" s="6">
        <v>39</v>
      </c>
      <c r="O66" s="6">
        <v>4</v>
      </c>
      <c r="P66" s="9">
        <v>7</v>
      </c>
      <c r="Q66" s="6">
        <v>1824</v>
      </c>
      <c r="R66" s="6">
        <v>2189</v>
      </c>
      <c r="S66" s="6">
        <v>52</v>
      </c>
      <c r="T66" s="6">
        <v>57</v>
      </c>
      <c r="U66" s="6">
        <v>4</v>
      </c>
      <c r="V66" s="6">
        <v>5</v>
      </c>
    </row>
    <row r="67" customHeight="1" spans="1:22">
      <c r="A67" s="11">
        <v>64</v>
      </c>
      <c r="B67" s="55">
        <v>742</v>
      </c>
      <c r="C67" s="55" t="s">
        <v>83</v>
      </c>
      <c r="D67" s="55" t="s">
        <v>70</v>
      </c>
      <c r="E67" s="6">
        <v>850</v>
      </c>
      <c r="F67" s="6">
        <v>987</v>
      </c>
      <c r="G67" s="6">
        <v>134</v>
      </c>
      <c r="H67" s="6">
        <v>147.4</v>
      </c>
      <c r="I67" s="6">
        <v>8</v>
      </c>
      <c r="J67" s="6">
        <v>10</v>
      </c>
      <c r="K67" s="6">
        <v>9</v>
      </c>
      <c r="L67" s="6">
        <v>14</v>
      </c>
      <c r="M67" s="6">
        <v>87</v>
      </c>
      <c r="N67" s="6">
        <v>103</v>
      </c>
      <c r="O67" s="6">
        <v>15</v>
      </c>
      <c r="P67" s="9">
        <v>19</v>
      </c>
      <c r="Q67" s="6">
        <v>1365</v>
      </c>
      <c r="R67" s="6">
        <v>1638</v>
      </c>
      <c r="S67" s="6">
        <v>111</v>
      </c>
      <c r="T67" s="6">
        <v>122</v>
      </c>
      <c r="U67" s="6">
        <v>12</v>
      </c>
      <c r="V67" s="6">
        <v>14</v>
      </c>
    </row>
    <row r="68" customHeight="1" spans="1:22">
      <c r="A68" s="11">
        <v>65</v>
      </c>
      <c r="B68" s="55">
        <v>744</v>
      </c>
      <c r="C68" s="55" t="s">
        <v>84</v>
      </c>
      <c r="D68" s="55" t="s">
        <v>70</v>
      </c>
      <c r="E68" s="6">
        <v>850</v>
      </c>
      <c r="F68" s="6">
        <v>987</v>
      </c>
      <c r="G68" s="6">
        <v>344</v>
      </c>
      <c r="H68" s="6">
        <v>378.4</v>
      </c>
      <c r="I68" s="6">
        <v>8</v>
      </c>
      <c r="J68" s="6">
        <v>10</v>
      </c>
      <c r="K68" s="6">
        <v>16</v>
      </c>
      <c r="L68" s="6">
        <v>20</v>
      </c>
      <c r="M68" s="6">
        <v>87</v>
      </c>
      <c r="N68" s="6">
        <v>103</v>
      </c>
      <c r="O68" s="6">
        <v>9</v>
      </c>
      <c r="P68" s="9">
        <v>11</v>
      </c>
      <c r="Q68" s="6">
        <v>4206</v>
      </c>
      <c r="R68" s="6">
        <v>4680</v>
      </c>
      <c r="S68" s="6">
        <v>167</v>
      </c>
      <c r="T68" s="6">
        <v>183</v>
      </c>
      <c r="U68" s="6">
        <v>12</v>
      </c>
      <c r="V68" s="6">
        <v>14</v>
      </c>
    </row>
    <row r="69" customHeight="1" spans="1:22">
      <c r="A69" s="11">
        <v>66</v>
      </c>
      <c r="B69" s="55">
        <v>718</v>
      </c>
      <c r="C69" s="55" t="s">
        <v>85</v>
      </c>
      <c r="D69" s="55" t="s">
        <v>70</v>
      </c>
      <c r="E69" s="6">
        <v>420</v>
      </c>
      <c r="F69" s="6">
        <v>525</v>
      </c>
      <c r="G69" s="6">
        <v>52</v>
      </c>
      <c r="H69" s="6">
        <v>62.4</v>
      </c>
      <c r="I69" s="6">
        <v>2</v>
      </c>
      <c r="J69" s="6">
        <v>2</v>
      </c>
      <c r="K69" s="6">
        <v>5</v>
      </c>
      <c r="L69" s="6">
        <v>8</v>
      </c>
      <c r="M69" s="6">
        <v>34</v>
      </c>
      <c r="N69" s="6">
        <v>39</v>
      </c>
      <c r="O69" s="6">
        <v>4</v>
      </c>
      <c r="P69" s="9">
        <v>7</v>
      </c>
      <c r="Q69" s="6">
        <v>1625</v>
      </c>
      <c r="R69" s="6">
        <v>1942</v>
      </c>
      <c r="S69" s="6">
        <v>52</v>
      </c>
      <c r="T69" s="6">
        <v>57</v>
      </c>
      <c r="U69" s="6">
        <v>4</v>
      </c>
      <c r="V69" s="6">
        <v>5</v>
      </c>
    </row>
    <row r="70" customHeight="1" spans="1:22">
      <c r="A70" s="11">
        <v>67</v>
      </c>
      <c r="B70" s="55">
        <v>747</v>
      </c>
      <c r="C70" s="55" t="s">
        <v>86</v>
      </c>
      <c r="D70" s="55" t="s">
        <v>70</v>
      </c>
      <c r="E70" s="6">
        <v>1905</v>
      </c>
      <c r="F70" s="6">
        <v>2156</v>
      </c>
      <c r="G70" s="6">
        <v>134</v>
      </c>
      <c r="H70" s="6">
        <v>147.4</v>
      </c>
      <c r="I70" s="6">
        <v>8</v>
      </c>
      <c r="J70" s="6">
        <v>10</v>
      </c>
      <c r="K70" s="6">
        <v>15</v>
      </c>
      <c r="L70" s="6">
        <v>19</v>
      </c>
      <c r="M70" s="6">
        <v>87</v>
      </c>
      <c r="N70" s="6">
        <v>103</v>
      </c>
      <c r="O70" s="6">
        <v>9</v>
      </c>
      <c r="P70" s="9">
        <v>11</v>
      </c>
      <c r="Q70" s="6">
        <v>2730</v>
      </c>
      <c r="R70" s="6">
        <v>3276</v>
      </c>
      <c r="S70" s="6">
        <v>111</v>
      </c>
      <c r="T70" s="6">
        <v>122</v>
      </c>
      <c r="U70" s="6">
        <v>12</v>
      </c>
      <c r="V70" s="6">
        <v>14</v>
      </c>
    </row>
    <row r="71" customHeight="1" spans="1:22">
      <c r="A71" s="11">
        <v>68</v>
      </c>
      <c r="B71" s="55">
        <v>102479</v>
      </c>
      <c r="C71" s="55" t="s">
        <v>87</v>
      </c>
      <c r="D71" s="55" t="s">
        <v>70</v>
      </c>
      <c r="E71" s="6">
        <v>1280</v>
      </c>
      <c r="F71" s="6">
        <v>1486</v>
      </c>
      <c r="G71" s="6">
        <v>94</v>
      </c>
      <c r="H71" s="6">
        <v>103.4</v>
      </c>
      <c r="I71" s="6">
        <v>5</v>
      </c>
      <c r="J71" s="6">
        <v>6</v>
      </c>
      <c r="K71" s="6">
        <v>9</v>
      </c>
      <c r="L71" s="6">
        <v>14</v>
      </c>
      <c r="M71" s="6">
        <v>60</v>
      </c>
      <c r="N71" s="6">
        <v>71</v>
      </c>
      <c r="O71" s="6">
        <v>8</v>
      </c>
      <c r="P71" s="9">
        <v>11</v>
      </c>
      <c r="Q71" s="6">
        <v>1307</v>
      </c>
      <c r="R71" s="6">
        <v>1568</v>
      </c>
      <c r="S71" s="6">
        <v>111</v>
      </c>
      <c r="T71" s="6">
        <v>122</v>
      </c>
      <c r="U71" s="6">
        <v>7</v>
      </c>
      <c r="V71" s="6">
        <v>8</v>
      </c>
    </row>
    <row r="72" customHeight="1" spans="1:22">
      <c r="A72" s="11">
        <v>69</v>
      </c>
      <c r="B72" s="55">
        <v>102478</v>
      </c>
      <c r="C72" s="55" t="s">
        <v>88</v>
      </c>
      <c r="D72" s="55" t="s">
        <v>70</v>
      </c>
      <c r="E72" s="6">
        <v>697</v>
      </c>
      <c r="F72" s="6">
        <v>800</v>
      </c>
      <c r="G72" s="6">
        <v>69</v>
      </c>
      <c r="H72" s="6">
        <v>79.35</v>
      </c>
      <c r="I72" s="6">
        <v>3</v>
      </c>
      <c r="J72" s="6">
        <v>4</v>
      </c>
      <c r="K72" s="6">
        <v>7</v>
      </c>
      <c r="L72" s="6">
        <v>11</v>
      </c>
      <c r="M72" s="6">
        <v>42</v>
      </c>
      <c r="N72" s="6">
        <v>47</v>
      </c>
      <c r="O72" s="6">
        <v>4</v>
      </c>
      <c r="P72" s="9">
        <v>7</v>
      </c>
      <c r="Q72" s="6">
        <v>1307</v>
      </c>
      <c r="R72" s="6">
        <v>1568</v>
      </c>
      <c r="S72" s="6">
        <v>70</v>
      </c>
      <c r="T72" s="6">
        <v>76</v>
      </c>
      <c r="U72" s="6">
        <v>5</v>
      </c>
      <c r="V72" s="6">
        <v>6</v>
      </c>
    </row>
    <row r="73" customHeight="1" spans="1:22">
      <c r="A73" s="11">
        <v>70</v>
      </c>
      <c r="B73" s="55">
        <v>102935</v>
      </c>
      <c r="C73" s="55" t="s">
        <v>89</v>
      </c>
      <c r="D73" s="55" t="s">
        <v>70</v>
      </c>
      <c r="E73" s="6">
        <v>1280</v>
      </c>
      <c r="F73" s="6">
        <v>1486</v>
      </c>
      <c r="G73" s="6">
        <v>94</v>
      </c>
      <c r="H73" s="6">
        <v>103.4</v>
      </c>
      <c r="I73" s="6">
        <v>5</v>
      </c>
      <c r="J73" s="6">
        <v>6</v>
      </c>
      <c r="K73" s="6">
        <v>9</v>
      </c>
      <c r="L73" s="6">
        <v>14</v>
      </c>
      <c r="M73" s="6">
        <v>60</v>
      </c>
      <c r="N73" s="6">
        <v>71</v>
      </c>
      <c r="O73" s="6">
        <v>8</v>
      </c>
      <c r="P73" s="9">
        <v>11</v>
      </c>
      <c r="Q73" s="6">
        <v>3096</v>
      </c>
      <c r="R73" s="6">
        <v>3468</v>
      </c>
      <c r="S73" s="6">
        <v>111</v>
      </c>
      <c r="T73" s="6">
        <v>122</v>
      </c>
      <c r="U73" s="6">
        <v>7</v>
      </c>
      <c r="V73" s="6">
        <v>8</v>
      </c>
    </row>
    <row r="74" customHeight="1" spans="1:22">
      <c r="A74" s="11">
        <v>71</v>
      </c>
      <c r="B74" s="55">
        <v>341</v>
      </c>
      <c r="C74" s="55" t="s">
        <v>90</v>
      </c>
      <c r="D74" s="55" t="s">
        <v>91</v>
      </c>
      <c r="E74" s="6">
        <v>3400</v>
      </c>
      <c r="F74" s="6">
        <v>3690</v>
      </c>
      <c r="G74" s="6">
        <v>274</v>
      </c>
      <c r="H74" s="6">
        <v>301.4</v>
      </c>
      <c r="I74" s="6">
        <v>12</v>
      </c>
      <c r="J74" s="6">
        <v>14</v>
      </c>
      <c r="K74" s="6">
        <v>23</v>
      </c>
      <c r="L74" s="6">
        <v>26</v>
      </c>
      <c r="M74" s="6">
        <v>290</v>
      </c>
      <c r="N74" s="6">
        <v>307</v>
      </c>
      <c r="O74" s="6">
        <v>21</v>
      </c>
      <c r="P74" s="9">
        <v>24</v>
      </c>
      <c r="Q74" s="6">
        <v>13306</v>
      </c>
      <c r="R74" s="6">
        <v>14300</v>
      </c>
      <c r="S74" s="6">
        <v>209</v>
      </c>
      <c r="T74" s="6">
        <v>229</v>
      </c>
      <c r="U74" s="6">
        <v>17</v>
      </c>
      <c r="V74" s="6">
        <v>20</v>
      </c>
    </row>
    <row r="75" customHeight="1" spans="1:22">
      <c r="A75" s="11">
        <v>72</v>
      </c>
      <c r="B75" s="55">
        <v>371</v>
      </c>
      <c r="C75" s="55" t="s">
        <v>92</v>
      </c>
      <c r="D75" s="55" t="s">
        <v>91</v>
      </c>
      <c r="E75" s="6">
        <v>697</v>
      </c>
      <c r="F75" s="6">
        <v>800</v>
      </c>
      <c r="G75" s="6">
        <v>89</v>
      </c>
      <c r="H75" s="6">
        <v>102.35</v>
      </c>
      <c r="I75" s="6">
        <v>3</v>
      </c>
      <c r="J75" s="6">
        <v>4</v>
      </c>
      <c r="K75" s="6">
        <v>7</v>
      </c>
      <c r="L75" s="6">
        <v>11</v>
      </c>
      <c r="M75" s="6">
        <v>47</v>
      </c>
      <c r="N75" s="6">
        <v>52</v>
      </c>
      <c r="O75" s="6">
        <v>4</v>
      </c>
      <c r="P75" s="9">
        <v>7</v>
      </c>
      <c r="Q75" s="6">
        <v>2351</v>
      </c>
      <c r="R75" s="6">
        <v>2821</v>
      </c>
      <c r="S75" s="6">
        <v>70</v>
      </c>
      <c r="T75" s="6">
        <v>76</v>
      </c>
      <c r="U75" s="6">
        <v>5</v>
      </c>
      <c r="V75" s="6">
        <v>6</v>
      </c>
    </row>
    <row r="76" customHeight="1" spans="1:22">
      <c r="A76" s="11">
        <v>73</v>
      </c>
      <c r="B76" s="55">
        <v>385</v>
      </c>
      <c r="C76" s="55" t="s">
        <v>93</v>
      </c>
      <c r="D76" s="55" t="s">
        <v>91</v>
      </c>
      <c r="E76" s="6">
        <v>1412</v>
      </c>
      <c r="F76" s="6">
        <v>1644</v>
      </c>
      <c r="G76" s="6">
        <v>190</v>
      </c>
      <c r="H76" s="6">
        <v>209</v>
      </c>
      <c r="I76" s="6">
        <v>10</v>
      </c>
      <c r="J76" s="6">
        <v>12</v>
      </c>
      <c r="K76" s="6">
        <v>17</v>
      </c>
      <c r="L76" s="6">
        <v>22</v>
      </c>
      <c r="M76" s="6">
        <v>123</v>
      </c>
      <c r="N76" s="6">
        <v>133</v>
      </c>
      <c r="O76" s="6">
        <v>19</v>
      </c>
      <c r="P76" s="9">
        <v>22</v>
      </c>
      <c r="Q76" s="6">
        <v>4006</v>
      </c>
      <c r="R76" s="6">
        <v>4440</v>
      </c>
      <c r="S76" s="6">
        <v>195</v>
      </c>
      <c r="T76" s="6">
        <v>214</v>
      </c>
      <c r="U76" s="6">
        <v>17</v>
      </c>
      <c r="V76" s="6">
        <v>20</v>
      </c>
    </row>
    <row r="77" customHeight="1" spans="1:22">
      <c r="A77" s="11">
        <v>74</v>
      </c>
      <c r="B77" s="55">
        <v>539</v>
      </c>
      <c r="C77" s="55" t="s">
        <v>94</v>
      </c>
      <c r="D77" s="55" t="s">
        <v>91</v>
      </c>
      <c r="E77" s="6">
        <v>1554</v>
      </c>
      <c r="F77" s="6">
        <v>1815</v>
      </c>
      <c r="G77" s="6">
        <v>100</v>
      </c>
      <c r="H77" s="6">
        <v>110</v>
      </c>
      <c r="I77" s="6">
        <v>5</v>
      </c>
      <c r="J77" s="6">
        <v>6</v>
      </c>
      <c r="K77" s="6">
        <v>9</v>
      </c>
      <c r="L77" s="6">
        <v>14</v>
      </c>
      <c r="M77" s="6">
        <v>65</v>
      </c>
      <c r="N77" s="6">
        <v>77</v>
      </c>
      <c r="O77" s="6">
        <v>8</v>
      </c>
      <c r="P77" s="9">
        <v>11</v>
      </c>
      <c r="Q77" s="6">
        <v>1661</v>
      </c>
      <c r="R77" s="6">
        <v>1993</v>
      </c>
      <c r="S77" s="6">
        <v>83</v>
      </c>
      <c r="T77" s="6">
        <v>92</v>
      </c>
      <c r="U77" s="6">
        <v>7</v>
      </c>
      <c r="V77" s="6">
        <v>8</v>
      </c>
    </row>
    <row r="78" customHeight="1" spans="1:22">
      <c r="A78" s="11">
        <v>75</v>
      </c>
      <c r="B78" s="55">
        <v>514</v>
      </c>
      <c r="C78" s="55" t="s">
        <v>95</v>
      </c>
      <c r="D78" s="55" t="s">
        <v>91</v>
      </c>
      <c r="E78" s="6">
        <v>3997</v>
      </c>
      <c r="F78" s="6">
        <v>4247</v>
      </c>
      <c r="G78" s="6">
        <v>222</v>
      </c>
      <c r="H78" s="6">
        <v>244.2</v>
      </c>
      <c r="I78" s="6">
        <v>8</v>
      </c>
      <c r="J78" s="6">
        <v>10</v>
      </c>
      <c r="K78" s="6">
        <v>8</v>
      </c>
      <c r="L78" s="6">
        <v>12</v>
      </c>
      <c r="M78" s="6">
        <v>159</v>
      </c>
      <c r="N78" s="6">
        <v>172</v>
      </c>
      <c r="O78" s="6">
        <v>15</v>
      </c>
      <c r="P78" s="9">
        <v>19</v>
      </c>
      <c r="Q78" s="6">
        <v>3406</v>
      </c>
      <c r="R78" s="6">
        <v>3720</v>
      </c>
      <c r="S78" s="6">
        <v>167</v>
      </c>
      <c r="T78" s="6">
        <v>183</v>
      </c>
      <c r="U78" s="6">
        <v>12</v>
      </c>
      <c r="V78" s="6">
        <v>14</v>
      </c>
    </row>
    <row r="79" customHeight="1" spans="1:22">
      <c r="A79" s="11">
        <v>76</v>
      </c>
      <c r="B79" s="55">
        <v>549</v>
      </c>
      <c r="C79" s="55" t="s">
        <v>96</v>
      </c>
      <c r="D79" s="55" t="s">
        <v>91</v>
      </c>
      <c r="E79" s="6">
        <v>1172</v>
      </c>
      <c r="F79" s="6">
        <v>1356</v>
      </c>
      <c r="G79" s="6">
        <v>100</v>
      </c>
      <c r="H79" s="6">
        <v>110</v>
      </c>
      <c r="I79" s="6">
        <v>5</v>
      </c>
      <c r="J79" s="6">
        <v>6</v>
      </c>
      <c r="K79" s="6">
        <v>8</v>
      </c>
      <c r="L79" s="6">
        <v>12</v>
      </c>
      <c r="M79" s="6">
        <v>65</v>
      </c>
      <c r="N79" s="6">
        <v>77</v>
      </c>
      <c r="O79" s="6">
        <v>8</v>
      </c>
      <c r="P79" s="9">
        <v>11</v>
      </c>
      <c r="Q79" s="6">
        <v>2506</v>
      </c>
      <c r="R79" s="6">
        <v>3007</v>
      </c>
      <c r="S79" s="6">
        <v>83</v>
      </c>
      <c r="T79" s="6">
        <v>92</v>
      </c>
      <c r="U79" s="6">
        <v>7</v>
      </c>
      <c r="V79" s="6">
        <v>8</v>
      </c>
    </row>
    <row r="80" customHeight="1" spans="1:22">
      <c r="A80" s="11">
        <v>77</v>
      </c>
      <c r="B80" s="55">
        <v>594</v>
      </c>
      <c r="C80" s="55" t="s">
        <v>97</v>
      </c>
      <c r="D80" s="55" t="s">
        <v>91</v>
      </c>
      <c r="E80" s="6">
        <v>1364</v>
      </c>
      <c r="F80" s="6">
        <v>1587</v>
      </c>
      <c r="G80" s="6">
        <v>71</v>
      </c>
      <c r="H80" s="6">
        <v>81.65</v>
      </c>
      <c r="I80" s="6">
        <v>3</v>
      </c>
      <c r="J80" s="6">
        <v>4</v>
      </c>
      <c r="K80" s="6">
        <v>7</v>
      </c>
      <c r="L80" s="6">
        <v>11</v>
      </c>
      <c r="M80" s="6">
        <v>47</v>
      </c>
      <c r="N80" s="6">
        <v>52</v>
      </c>
      <c r="O80" s="6">
        <v>6</v>
      </c>
      <c r="P80" s="9">
        <v>10</v>
      </c>
      <c r="Q80" s="6">
        <v>2506</v>
      </c>
      <c r="R80" s="6">
        <v>3007</v>
      </c>
      <c r="S80" s="6">
        <v>70</v>
      </c>
      <c r="T80" s="6">
        <v>76</v>
      </c>
      <c r="U80" s="6">
        <v>5</v>
      </c>
      <c r="V80" s="6">
        <v>6</v>
      </c>
    </row>
    <row r="81" customHeight="1" spans="1:22">
      <c r="A81" s="11">
        <v>78</v>
      </c>
      <c r="B81" s="55">
        <v>591</v>
      </c>
      <c r="C81" s="55" t="s">
        <v>98</v>
      </c>
      <c r="D81" s="55" t="s">
        <v>91</v>
      </c>
      <c r="E81" s="6">
        <v>1080</v>
      </c>
      <c r="F81" s="6">
        <v>1246</v>
      </c>
      <c r="G81" s="6">
        <v>100</v>
      </c>
      <c r="H81" s="6">
        <v>110</v>
      </c>
      <c r="I81" s="6">
        <v>5</v>
      </c>
      <c r="J81" s="6">
        <v>6</v>
      </c>
      <c r="K81" s="6">
        <v>9</v>
      </c>
      <c r="L81" s="6">
        <v>14</v>
      </c>
      <c r="M81" s="6">
        <v>84</v>
      </c>
      <c r="N81" s="6">
        <v>99</v>
      </c>
      <c r="O81" s="6">
        <v>6</v>
      </c>
      <c r="P81" s="9">
        <v>8</v>
      </c>
      <c r="Q81" s="6">
        <v>4223</v>
      </c>
      <c r="R81" s="6">
        <v>4700</v>
      </c>
      <c r="S81" s="6">
        <v>83</v>
      </c>
      <c r="T81" s="6">
        <v>92</v>
      </c>
      <c r="U81" s="6">
        <v>7</v>
      </c>
      <c r="V81" s="6">
        <v>8</v>
      </c>
    </row>
    <row r="82" customHeight="1" spans="1:22">
      <c r="A82" s="11">
        <v>79</v>
      </c>
      <c r="B82" s="55">
        <v>716</v>
      </c>
      <c r="C82" s="55" t="s">
        <v>99</v>
      </c>
      <c r="D82" s="55" t="s">
        <v>91</v>
      </c>
      <c r="E82" s="6">
        <v>1064</v>
      </c>
      <c r="F82" s="6">
        <v>1227</v>
      </c>
      <c r="G82" s="6">
        <v>100</v>
      </c>
      <c r="H82" s="6">
        <v>110</v>
      </c>
      <c r="I82" s="6">
        <v>5</v>
      </c>
      <c r="J82" s="6">
        <v>6</v>
      </c>
      <c r="K82" s="6">
        <v>9</v>
      </c>
      <c r="L82" s="6">
        <v>14</v>
      </c>
      <c r="M82" s="6">
        <v>65</v>
      </c>
      <c r="N82" s="6">
        <v>77</v>
      </c>
      <c r="O82" s="6">
        <v>8</v>
      </c>
      <c r="P82" s="9">
        <v>11</v>
      </c>
      <c r="Q82" s="6">
        <v>3170</v>
      </c>
      <c r="R82" s="6">
        <v>3557</v>
      </c>
      <c r="S82" s="6">
        <v>83</v>
      </c>
      <c r="T82" s="6">
        <v>92</v>
      </c>
      <c r="U82" s="6">
        <v>7</v>
      </c>
      <c r="V82" s="6">
        <v>8</v>
      </c>
    </row>
    <row r="83" customHeight="1" spans="1:22">
      <c r="A83" s="11">
        <v>80</v>
      </c>
      <c r="B83" s="55">
        <v>721</v>
      </c>
      <c r="C83" s="55" t="s">
        <v>100</v>
      </c>
      <c r="D83" s="55" t="s">
        <v>91</v>
      </c>
      <c r="E83" s="6">
        <v>1532</v>
      </c>
      <c r="F83" s="6">
        <v>1788</v>
      </c>
      <c r="G83" s="6">
        <v>144</v>
      </c>
      <c r="H83" s="6">
        <v>158.4</v>
      </c>
      <c r="I83" s="6">
        <v>6</v>
      </c>
      <c r="J83" s="6">
        <v>7</v>
      </c>
      <c r="K83" s="6">
        <v>10</v>
      </c>
      <c r="L83" s="6">
        <v>13</v>
      </c>
      <c r="M83" s="6">
        <v>78</v>
      </c>
      <c r="N83" s="6">
        <v>92</v>
      </c>
      <c r="O83" s="6">
        <v>7</v>
      </c>
      <c r="P83" s="9">
        <v>9</v>
      </c>
      <c r="Q83" s="6">
        <v>3329</v>
      </c>
      <c r="R83" s="6">
        <v>3995</v>
      </c>
      <c r="S83" s="6">
        <v>125</v>
      </c>
      <c r="T83" s="6">
        <v>138</v>
      </c>
      <c r="U83" s="6">
        <v>9</v>
      </c>
      <c r="V83" s="6">
        <v>11</v>
      </c>
    </row>
    <row r="84" customHeight="1" spans="1:22">
      <c r="A84" s="11">
        <v>81</v>
      </c>
      <c r="B84" s="55">
        <v>717</v>
      </c>
      <c r="C84" s="55" t="s">
        <v>101</v>
      </c>
      <c r="D84" s="55" t="s">
        <v>91</v>
      </c>
      <c r="E84" s="6">
        <v>1280</v>
      </c>
      <c r="F84" s="6">
        <v>1486</v>
      </c>
      <c r="G84" s="6">
        <v>100</v>
      </c>
      <c r="H84" s="6">
        <v>110</v>
      </c>
      <c r="I84" s="6">
        <v>5</v>
      </c>
      <c r="J84" s="6">
        <v>6</v>
      </c>
      <c r="K84" s="6">
        <v>8</v>
      </c>
      <c r="L84" s="6">
        <v>12</v>
      </c>
      <c r="M84" s="6">
        <v>109</v>
      </c>
      <c r="N84" s="6">
        <v>118</v>
      </c>
      <c r="O84" s="6">
        <v>8</v>
      </c>
      <c r="P84" s="9">
        <v>11</v>
      </c>
      <c r="Q84" s="6">
        <v>2406</v>
      </c>
      <c r="R84" s="6">
        <v>2887</v>
      </c>
      <c r="S84" s="6">
        <v>106</v>
      </c>
      <c r="T84" s="6">
        <v>116</v>
      </c>
      <c r="U84" s="6">
        <v>7</v>
      </c>
      <c r="V84" s="6">
        <v>8</v>
      </c>
    </row>
    <row r="85" customHeight="1" spans="1:22">
      <c r="A85" s="11">
        <v>82</v>
      </c>
      <c r="B85" s="55">
        <v>720</v>
      </c>
      <c r="C85" s="55" t="s">
        <v>102</v>
      </c>
      <c r="D85" s="55" t="s">
        <v>91</v>
      </c>
      <c r="E85" s="6">
        <v>961</v>
      </c>
      <c r="F85" s="6">
        <v>1122</v>
      </c>
      <c r="G85" s="6">
        <v>74</v>
      </c>
      <c r="H85" s="6">
        <v>85.1</v>
      </c>
      <c r="I85" s="6">
        <v>3</v>
      </c>
      <c r="J85" s="6">
        <v>4</v>
      </c>
      <c r="K85" s="6">
        <v>5</v>
      </c>
      <c r="L85" s="6">
        <v>8</v>
      </c>
      <c r="M85" s="6">
        <v>81</v>
      </c>
      <c r="N85" s="6">
        <v>96</v>
      </c>
      <c r="O85" s="6">
        <v>4</v>
      </c>
      <c r="P85" s="9">
        <v>7</v>
      </c>
      <c r="Q85" s="6">
        <v>3488</v>
      </c>
      <c r="R85" s="6">
        <v>3818</v>
      </c>
      <c r="S85" s="6">
        <v>70</v>
      </c>
      <c r="T85" s="6">
        <v>76</v>
      </c>
      <c r="U85" s="6">
        <v>6</v>
      </c>
      <c r="V85" s="6">
        <v>7</v>
      </c>
    </row>
    <row r="86" customHeight="1" spans="1:22">
      <c r="A86" s="11">
        <v>83</v>
      </c>
      <c r="B86" s="55">
        <v>746</v>
      </c>
      <c r="C86" s="55" t="s">
        <v>103</v>
      </c>
      <c r="D86" s="55" t="s">
        <v>91</v>
      </c>
      <c r="E86" s="6">
        <v>2127</v>
      </c>
      <c r="F86" s="6">
        <v>2290</v>
      </c>
      <c r="G86" s="6">
        <v>120</v>
      </c>
      <c r="H86" s="6">
        <v>132</v>
      </c>
      <c r="I86" s="6">
        <v>6</v>
      </c>
      <c r="J86" s="6">
        <v>7</v>
      </c>
      <c r="K86" s="6">
        <v>9</v>
      </c>
      <c r="L86" s="6">
        <v>12</v>
      </c>
      <c r="M86" s="6">
        <v>146</v>
      </c>
      <c r="N86" s="6">
        <v>158</v>
      </c>
      <c r="O86" s="6">
        <v>11</v>
      </c>
      <c r="P86" s="9">
        <v>15</v>
      </c>
      <c r="Q86" s="6">
        <v>1506</v>
      </c>
      <c r="R86" s="6">
        <v>1807</v>
      </c>
      <c r="S86" s="6">
        <v>125</v>
      </c>
      <c r="T86" s="6">
        <v>138</v>
      </c>
      <c r="U86" s="6">
        <v>10</v>
      </c>
      <c r="V86" s="6">
        <v>12</v>
      </c>
    </row>
    <row r="87" customHeight="1" spans="1:22">
      <c r="A87" s="11">
        <v>84</v>
      </c>
      <c r="B87" s="55">
        <v>732</v>
      </c>
      <c r="C87" s="55" t="s">
        <v>104</v>
      </c>
      <c r="D87" s="55" t="s">
        <v>91</v>
      </c>
      <c r="E87" s="6">
        <v>1300</v>
      </c>
      <c r="F87" s="6">
        <v>1510</v>
      </c>
      <c r="G87" s="6">
        <v>71</v>
      </c>
      <c r="H87" s="6">
        <v>81.65</v>
      </c>
      <c r="I87" s="6">
        <v>3</v>
      </c>
      <c r="J87" s="6">
        <v>4</v>
      </c>
      <c r="K87" s="6">
        <v>5</v>
      </c>
      <c r="L87" s="6">
        <v>8</v>
      </c>
      <c r="M87" s="6">
        <v>47</v>
      </c>
      <c r="N87" s="6">
        <v>52</v>
      </c>
      <c r="O87" s="6">
        <v>4</v>
      </c>
      <c r="P87" s="9">
        <v>7</v>
      </c>
      <c r="Q87" s="6">
        <v>4906</v>
      </c>
      <c r="R87" s="6">
        <v>5520</v>
      </c>
      <c r="S87" s="6">
        <v>70</v>
      </c>
      <c r="T87" s="6">
        <v>76</v>
      </c>
      <c r="U87" s="6">
        <v>5</v>
      </c>
      <c r="V87" s="6">
        <v>6</v>
      </c>
    </row>
    <row r="88" customHeight="1" spans="1:22">
      <c r="A88" s="11">
        <v>85</v>
      </c>
      <c r="B88" s="55">
        <v>748</v>
      </c>
      <c r="C88" s="55" t="s">
        <v>105</v>
      </c>
      <c r="D88" s="55" t="s">
        <v>91</v>
      </c>
      <c r="E88" s="6">
        <v>1280</v>
      </c>
      <c r="F88" s="6">
        <v>1486</v>
      </c>
      <c r="G88" s="6">
        <v>100</v>
      </c>
      <c r="H88" s="6">
        <v>110</v>
      </c>
      <c r="I88" s="6">
        <v>5</v>
      </c>
      <c r="J88" s="6">
        <v>6</v>
      </c>
      <c r="K88" s="6">
        <v>7</v>
      </c>
      <c r="L88" s="6">
        <v>11</v>
      </c>
      <c r="M88" s="6">
        <v>65</v>
      </c>
      <c r="N88" s="6">
        <v>77</v>
      </c>
      <c r="O88" s="6">
        <v>8</v>
      </c>
      <c r="P88" s="9">
        <v>11</v>
      </c>
      <c r="Q88" s="6">
        <v>3170</v>
      </c>
      <c r="R88" s="6">
        <v>3557</v>
      </c>
      <c r="S88" s="6">
        <v>83</v>
      </c>
      <c r="T88" s="6">
        <v>92</v>
      </c>
      <c r="U88" s="6">
        <v>7</v>
      </c>
      <c r="V88" s="6">
        <v>8</v>
      </c>
    </row>
    <row r="89" customHeight="1" spans="1:22">
      <c r="A89" s="11">
        <v>86</v>
      </c>
      <c r="B89" s="55">
        <v>102567</v>
      </c>
      <c r="C89" s="55" t="s">
        <v>106</v>
      </c>
      <c r="D89" s="55" t="s">
        <v>91</v>
      </c>
      <c r="E89" s="6">
        <v>697</v>
      </c>
      <c r="F89" s="6">
        <v>800</v>
      </c>
      <c r="G89" s="6">
        <v>69</v>
      </c>
      <c r="H89" s="6">
        <v>79.35</v>
      </c>
      <c r="I89" s="6">
        <v>3</v>
      </c>
      <c r="J89" s="6">
        <v>4</v>
      </c>
      <c r="K89" s="6">
        <v>7</v>
      </c>
      <c r="L89" s="6">
        <v>11</v>
      </c>
      <c r="M89" s="6">
        <v>42</v>
      </c>
      <c r="N89" s="6">
        <v>47</v>
      </c>
      <c r="O89" s="6">
        <v>4</v>
      </c>
      <c r="P89" s="9">
        <v>7</v>
      </c>
      <c r="Q89" s="6">
        <v>1806</v>
      </c>
      <c r="R89" s="6">
        <v>2167</v>
      </c>
      <c r="S89" s="6">
        <v>70</v>
      </c>
      <c r="T89" s="6">
        <v>76</v>
      </c>
      <c r="U89" s="6">
        <v>5</v>
      </c>
      <c r="V89" s="6">
        <v>6</v>
      </c>
    </row>
    <row r="90" customHeight="1" spans="1:22">
      <c r="A90" s="11">
        <v>87</v>
      </c>
      <c r="B90" s="55">
        <v>102564</v>
      </c>
      <c r="C90" s="55" t="s">
        <v>107</v>
      </c>
      <c r="D90" s="55" t="s">
        <v>91</v>
      </c>
      <c r="E90" s="6">
        <v>697</v>
      </c>
      <c r="F90" s="6">
        <v>800</v>
      </c>
      <c r="G90" s="6">
        <v>69</v>
      </c>
      <c r="H90" s="6">
        <v>79.35</v>
      </c>
      <c r="I90" s="6">
        <v>3</v>
      </c>
      <c r="J90" s="6">
        <v>4</v>
      </c>
      <c r="K90" s="6">
        <v>5</v>
      </c>
      <c r="L90" s="6">
        <v>8</v>
      </c>
      <c r="M90" s="6">
        <v>42</v>
      </c>
      <c r="N90" s="6">
        <v>47</v>
      </c>
      <c r="O90" s="6">
        <v>6</v>
      </c>
      <c r="P90" s="9">
        <v>10</v>
      </c>
      <c r="Q90" s="6">
        <v>1806</v>
      </c>
      <c r="R90" s="6">
        <v>2167</v>
      </c>
      <c r="S90" s="6">
        <v>70</v>
      </c>
      <c r="T90" s="6">
        <v>76</v>
      </c>
      <c r="U90" s="6">
        <v>5</v>
      </c>
      <c r="V90" s="6">
        <v>6</v>
      </c>
    </row>
    <row r="91" customHeight="1" spans="1:22">
      <c r="A91" s="11">
        <v>88</v>
      </c>
      <c r="B91" s="55">
        <v>52</v>
      </c>
      <c r="C91" s="55" t="s">
        <v>108</v>
      </c>
      <c r="D91" s="55" t="s">
        <v>109</v>
      </c>
      <c r="E91" s="6">
        <v>1996</v>
      </c>
      <c r="F91" s="6">
        <v>2245</v>
      </c>
      <c r="G91" s="6">
        <v>126</v>
      </c>
      <c r="H91" s="6">
        <v>138.6</v>
      </c>
      <c r="I91" s="6">
        <v>6</v>
      </c>
      <c r="J91" s="6">
        <v>7</v>
      </c>
      <c r="K91" s="6">
        <v>8</v>
      </c>
      <c r="L91" s="6">
        <v>11</v>
      </c>
      <c r="M91" s="6">
        <v>85</v>
      </c>
      <c r="N91" s="6">
        <v>100</v>
      </c>
      <c r="O91" s="6">
        <v>11</v>
      </c>
      <c r="P91" s="9">
        <v>15</v>
      </c>
      <c r="Q91" s="6">
        <v>3033</v>
      </c>
      <c r="R91" s="6">
        <v>3392</v>
      </c>
      <c r="S91" s="6">
        <v>125</v>
      </c>
      <c r="T91" s="6">
        <v>138</v>
      </c>
      <c r="U91" s="6">
        <v>10</v>
      </c>
      <c r="V91" s="6">
        <v>12</v>
      </c>
    </row>
    <row r="92" customHeight="1" spans="1:22">
      <c r="A92" s="11">
        <v>89</v>
      </c>
      <c r="B92" s="55">
        <v>56</v>
      </c>
      <c r="C92" s="55" t="s">
        <v>110</v>
      </c>
      <c r="D92" s="55" t="s">
        <v>109</v>
      </c>
      <c r="E92" s="6">
        <v>3070</v>
      </c>
      <c r="F92" s="6">
        <v>3327</v>
      </c>
      <c r="G92" s="6">
        <v>71</v>
      </c>
      <c r="H92" s="6">
        <v>81.65</v>
      </c>
      <c r="I92" s="6">
        <v>3</v>
      </c>
      <c r="J92" s="6">
        <v>4</v>
      </c>
      <c r="K92" s="6">
        <v>6</v>
      </c>
      <c r="L92" s="6">
        <v>9</v>
      </c>
      <c r="M92" s="6">
        <v>47</v>
      </c>
      <c r="N92" s="6">
        <v>52</v>
      </c>
      <c r="O92" s="6">
        <v>4</v>
      </c>
      <c r="P92" s="9">
        <v>7</v>
      </c>
      <c r="Q92" s="6">
        <v>4906</v>
      </c>
      <c r="R92" s="6">
        <v>5520</v>
      </c>
      <c r="S92" s="6">
        <v>70</v>
      </c>
      <c r="T92" s="6">
        <v>76</v>
      </c>
      <c r="U92" s="6">
        <v>5</v>
      </c>
      <c r="V92" s="6">
        <v>6</v>
      </c>
    </row>
    <row r="93" customHeight="1" spans="1:22">
      <c r="A93" s="11">
        <v>90</v>
      </c>
      <c r="B93" s="55">
        <v>54</v>
      </c>
      <c r="C93" s="55" t="s">
        <v>111</v>
      </c>
      <c r="D93" s="55" t="s">
        <v>109</v>
      </c>
      <c r="E93" s="6">
        <v>1412</v>
      </c>
      <c r="F93" s="6">
        <v>1644</v>
      </c>
      <c r="G93" s="6">
        <v>134</v>
      </c>
      <c r="H93" s="6">
        <v>147.4</v>
      </c>
      <c r="I93" s="6">
        <v>8</v>
      </c>
      <c r="J93" s="6">
        <v>10</v>
      </c>
      <c r="K93" s="6">
        <v>8</v>
      </c>
      <c r="L93" s="6">
        <v>12</v>
      </c>
      <c r="M93" s="6">
        <v>124</v>
      </c>
      <c r="N93" s="6">
        <v>134</v>
      </c>
      <c r="O93" s="6">
        <v>17</v>
      </c>
      <c r="P93" s="9">
        <v>21</v>
      </c>
      <c r="Q93" s="6">
        <v>4506</v>
      </c>
      <c r="R93" s="6">
        <v>5040</v>
      </c>
      <c r="S93" s="6">
        <v>167</v>
      </c>
      <c r="T93" s="6">
        <v>183</v>
      </c>
      <c r="U93" s="6">
        <v>12</v>
      </c>
      <c r="V93" s="6">
        <v>14</v>
      </c>
    </row>
    <row r="94" customHeight="1" spans="1:22">
      <c r="A94" s="11">
        <v>91</v>
      </c>
      <c r="B94" s="55">
        <v>329</v>
      </c>
      <c r="C94" s="55" t="s">
        <v>112</v>
      </c>
      <c r="D94" s="55" t="s">
        <v>109</v>
      </c>
      <c r="E94" s="6">
        <v>1412</v>
      </c>
      <c r="F94" s="6">
        <v>1644</v>
      </c>
      <c r="G94" s="6">
        <v>134</v>
      </c>
      <c r="H94" s="6">
        <v>147.4</v>
      </c>
      <c r="I94" s="6">
        <v>8</v>
      </c>
      <c r="J94" s="6">
        <v>10</v>
      </c>
      <c r="K94" s="6">
        <v>11</v>
      </c>
      <c r="L94" s="6">
        <v>14</v>
      </c>
      <c r="M94" s="6">
        <v>109</v>
      </c>
      <c r="N94" s="6">
        <v>118</v>
      </c>
      <c r="O94" s="6">
        <v>9</v>
      </c>
      <c r="P94" s="9">
        <v>11</v>
      </c>
      <c r="Q94" s="6">
        <v>4506</v>
      </c>
      <c r="R94" s="6">
        <v>5040</v>
      </c>
      <c r="S94" s="6">
        <v>111</v>
      </c>
      <c r="T94" s="6">
        <v>122</v>
      </c>
      <c r="U94" s="6">
        <v>13</v>
      </c>
      <c r="V94" s="6">
        <v>16</v>
      </c>
    </row>
    <row r="95" customHeight="1" spans="1:22">
      <c r="A95" s="11">
        <v>92</v>
      </c>
      <c r="B95" s="55">
        <v>351</v>
      </c>
      <c r="C95" s="55" t="s">
        <v>113</v>
      </c>
      <c r="D95" s="55" t="s">
        <v>109</v>
      </c>
      <c r="E95" s="6">
        <v>1532</v>
      </c>
      <c r="F95" s="6">
        <v>1788</v>
      </c>
      <c r="G95" s="6">
        <v>120</v>
      </c>
      <c r="H95" s="6">
        <v>132</v>
      </c>
      <c r="I95" s="6">
        <v>6</v>
      </c>
      <c r="J95" s="6">
        <v>7</v>
      </c>
      <c r="K95" s="6">
        <v>9</v>
      </c>
      <c r="L95" s="6">
        <v>12</v>
      </c>
      <c r="M95" s="6">
        <v>78</v>
      </c>
      <c r="N95" s="6">
        <v>92</v>
      </c>
      <c r="O95" s="6">
        <v>11</v>
      </c>
      <c r="P95" s="9">
        <v>15</v>
      </c>
      <c r="Q95" s="6">
        <v>4906</v>
      </c>
      <c r="R95" s="6">
        <v>5520</v>
      </c>
      <c r="S95" s="6">
        <v>111</v>
      </c>
      <c r="T95" s="6">
        <v>122</v>
      </c>
      <c r="U95" s="6">
        <v>9</v>
      </c>
      <c r="V95" s="6">
        <v>11</v>
      </c>
    </row>
    <row r="96" customHeight="1" spans="1:22">
      <c r="A96" s="11">
        <v>93</v>
      </c>
      <c r="B96" s="55">
        <v>367</v>
      </c>
      <c r="C96" s="55" t="s">
        <v>114</v>
      </c>
      <c r="D96" s="55" t="s">
        <v>109</v>
      </c>
      <c r="E96" s="6">
        <v>1532</v>
      </c>
      <c r="F96" s="6">
        <v>1788</v>
      </c>
      <c r="G96" s="6">
        <v>120</v>
      </c>
      <c r="H96" s="6">
        <v>132</v>
      </c>
      <c r="I96" s="6">
        <v>6</v>
      </c>
      <c r="J96" s="6">
        <v>7</v>
      </c>
      <c r="K96" s="6">
        <v>10</v>
      </c>
      <c r="L96" s="6">
        <v>13</v>
      </c>
      <c r="M96" s="6">
        <v>78</v>
      </c>
      <c r="N96" s="6">
        <v>92</v>
      </c>
      <c r="O96" s="6">
        <v>11</v>
      </c>
      <c r="P96" s="9">
        <v>15</v>
      </c>
      <c r="Q96" s="6">
        <v>2802</v>
      </c>
      <c r="R96" s="6">
        <v>3115</v>
      </c>
      <c r="S96" s="6">
        <v>125</v>
      </c>
      <c r="T96" s="6">
        <v>138</v>
      </c>
      <c r="U96" s="6">
        <v>9</v>
      </c>
      <c r="V96" s="6">
        <v>11</v>
      </c>
    </row>
    <row r="97" customHeight="1" spans="1:22">
      <c r="A97" s="11">
        <v>94</v>
      </c>
      <c r="B97" s="55">
        <v>587</v>
      </c>
      <c r="C97" s="55" t="s">
        <v>115</v>
      </c>
      <c r="D97" s="55" t="s">
        <v>109</v>
      </c>
      <c r="E97" s="6">
        <v>1532</v>
      </c>
      <c r="F97" s="6">
        <v>1788</v>
      </c>
      <c r="G97" s="6">
        <v>139</v>
      </c>
      <c r="H97" s="6">
        <v>152.9</v>
      </c>
      <c r="I97" s="6">
        <v>6</v>
      </c>
      <c r="J97" s="6">
        <v>7</v>
      </c>
      <c r="K97" s="6">
        <v>10</v>
      </c>
      <c r="L97" s="6">
        <v>13</v>
      </c>
      <c r="M97" s="6">
        <v>78</v>
      </c>
      <c r="N97" s="6">
        <v>92</v>
      </c>
      <c r="O97" s="6">
        <v>7</v>
      </c>
      <c r="P97" s="9">
        <v>9</v>
      </c>
      <c r="Q97" s="6">
        <v>3506</v>
      </c>
      <c r="R97" s="6">
        <v>3840</v>
      </c>
      <c r="S97" s="6">
        <v>111</v>
      </c>
      <c r="T97" s="6">
        <v>122</v>
      </c>
      <c r="U97" s="6">
        <v>9</v>
      </c>
      <c r="V97" s="6">
        <v>11</v>
      </c>
    </row>
    <row r="98" customHeight="1" spans="1:22">
      <c r="A98" s="11">
        <v>95</v>
      </c>
      <c r="B98" s="55">
        <v>704</v>
      </c>
      <c r="C98" s="55" t="s">
        <v>116</v>
      </c>
      <c r="D98" s="55" t="s">
        <v>109</v>
      </c>
      <c r="E98" s="6">
        <v>1532</v>
      </c>
      <c r="F98" s="6">
        <v>1788</v>
      </c>
      <c r="G98" s="6">
        <v>120</v>
      </c>
      <c r="H98" s="6">
        <v>132</v>
      </c>
      <c r="I98" s="6">
        <v>6</v>
      </c>
      <c r="J98" s="6">
        <v>7</v>
      </c>
      <c r="K98" s="6">
        <v>9</v>
      </c>
      <c r="L98" s="6">
        <v>12</v>
      </c>
      <c r="M98" s="6">
        <v>78</v>
      </c>
      <c r="N98" s="6">
        <v>92</v>
      </c>
      <c r="O98" s="6">
        <v>11</v>
      </c>
      <c r="P98" s="9">
        <v>15</v>
      </c>
      <c r="Q98" s="6">
        <v>2543</v>
      </c>
      <c r="R98" s="6">
        <v>3043</v>
      </c>
      <c r="S98" s="6">
        <v>111</v>
      </c>
      <c r="T98" s="6">
        <v>122</v>
      </c>
      <c r="U98" s="6">
        <v>9</v>
      </c>
      <c r="V98" s="6">
        <v>11</v>
      </c>
    </row>
    <row r="99" customHeight="1" spans="1:22">
      <c r="A99" s="11">
        <v>96</v>
      </c>
      <c r="B99" s="55">
        <v>706</v>
      </c>
      <c r="C99" s="55" t="s">
        <v>117</v>
      </c>
      <c r="D99" s="55" t="s">
        <v>109</v>
      </c>
      <c r="E99" s="6">
        <v>697</v>
      </c>
      <c r="F99" s="6">
        <v>800</v>
      </c>
      <c r="G99" s="6">
        <v>71</v>
      </c>
      <c r="H99" s="6">
        <v>81.65</v>
      </c>
      <c r="I99" s="6">
        <v>3</v>
      </c>
      <c r="J99" s="6">
        <v>4</v>
      </c>
      <c r="K99" s="6">
        <v>7</v>
      </c>
      <c r="L99" s="6">
        <v>11</v>
      </c>
      <c r="M99" s="6">
        <v>47</v>
      </c>
      <c r="N99" s="6">
        <v>52</v>
      </c>
      <c r="O99" s="6">
        <v>4</v>
      </c>
      <c r="P99" s="9">
        <v>7</v>
      </c>
      <c r="Q99" s="6">
        <v>2351</v>
      </c>
      <c r="R99" s="6">
        <v>2821</v>
      </c>
      <c r="S99" s="6">
        <v>70</v>
      </c>
      <c r="T99" s="6">
        <v>76</v>
      </c>
      <c r="U99" s="6">
        <v>5</v>
      </c>
      <c r="V99" s="6">
        <v>6</v>
      </c>
    </row>
    <row r="100" customHeight="1" spans="1:22">
      <c r="A100" s="11">
        <v>97</v>
      </c>
      <c r="B100" s="55">
        <v>710</v>
      </c>
      <c r="C100" s="55" t="s">
        <v>118</v>
      </c>
      <c r="D100" s="55" t="s">
        <v>109</v>
      </c>
      <c r="E100" s="6">
        <v>940</v>
      </c>
      <c r="F100" s="6">
        <v>1097</v>
      </c>
      <c r="G100" s="6">
        <v>71</v>
      </c>
      <c r="H100" s="6">
        <v>81.65</v>
      </c>
      <c r="I100" s="6">
        <v>3</v>
      </c>
      <c r="J100" s="6">
        <v>4</v>
      </c>
      <c r="K100" s="6">
        <v>5</v>
      </c>
      <c r="L100" s="6">
        <v>8</v>
      </c>
      <c r="M100" s="6">
        <v>47</v>
      </c>
      <c r="N100" s="6">
        <v>52</v>
      </c>
      <c r="O100" s="6">
        <v>4</v>
      </c>
      <c r="P100" s="9">
        <v>7</v>
      </c>
      <c r="Q100" s="6">
        <v>2351</v>
      </c>
      <c r="R100" s="6">
        <v>2821</v>
      </c>
      <c r="S100" s="6">
        <v>70</v>
      </c>
      <c r="T100" s="6">
        <v>76</v>
      </c>
      <c r="U100" s="6">
        <v>5</v>
      </c>
      <c r="V100" s="6">
        <v>6</v>
      </c>
    </row>
    <row r="101" customHeight="1" spans="1:22">
      <c r="A101" s="11">
        <v>98</v>
      </c>
      <c r="B101" s="55">
        <v>713</v>
      </c>
      <c r="C101" s="55" t="s">
        <v>119</v>
      </c>
      <c r="D101" s="55" t="s">
        <v>109</v>
      </c>
      <c r="E101" s="6">
        <v>420</v>
      </c>
      <c r="F101" s="6">
        <v>525</v>
      </c>
      <c r="G101" s="6">
        <v>52</v>
      </c>
      <c r="H101" s="6">
        <v>62.4</v>
      </c>
      <c r="I101" s="6">
        <v>2</v>
      </c>
      <c r="J101" s="6">
        <v>2</v>
      </c>
      <c r="K101" s="6">
        <v>5</v>
      </c>
      <c r="L101" s="6">
        <v>8</v>
      </c>
      <c r="M101" s="6">
        <v>34</v>
      </c>
      <c r="N101" s="6">
        <v>39</v>
      </c>
      <c r="O101" s="6">
        <v>4</v>
      </c>
      <c r="P101" s="9">
        <v>7</v>
      </c>
      <c r="Q101" s="6">
        <v>1625.5</v>
      </c>
      <c r="R101" s="6">
        <v>1942</v>
      </c>
      <c r="S101" s="6">
        <v>58</v>
      </c>
      <c r="T101" s="6">
        <v>63</v>
      </c>
      <c r="U101" s="6">
        <v>4</v>
      </c>
      <c r="V101" s="6">
        <v>5</v>
      </c>
    </row>
    <row r="102" customHeight="1" spans="1:22">
      <c r="A102" s="11">
        <v>99</v>
      </c>
      <c r="B102" s="55">
        <v>738</v>
      </c>
      <c r="C102" s="55" t="s">
        <v>120</v>
      </c>
      <c r="D102" s="55" t="s">
        <v>109</v>
      </c>
      <c r="E102" s="6">
        <v>697</v>
      </c>
      <c r="F102" s="6">
        <v>800</v>
      </c>
      <c r="G102" s="6">
        <v>71</v>
      </c>
      <c r="H102" s="6">
        <v>81.65</v>
      </c>
      <c r="I102" s="6">
        <v>3</v>
      </c>
      <c r="J102" s="6">
        <v>4</v>
      </c>
      <c r="K102" s="6">
        <v>7</v>
      </c>
      <c r="L102" s="6">
        <v>11</v>
      </c>
      <c r="M102" s="6">
        <v>47</v>
      </c>
      <c r="N102" s="6">
        <v>52</v>
      </c>
      <c r="O102" s="6">
        <v>6</v>
      </c>
      <c r="P102" s="9">
        <v>10</v>
      </c>
      <c r="Q102" s="6">
        <v>1307</v>
      </c>
      <c r="R102" s="6">
        <v>1568</v>
      </c>
      <c r="S102" s="6">
        <v>70</v>
      </c>
      <c r="T102" s="6">
        <v>76</v>
      </c>
      <c r="U102" s="6">
        <v>5</v>
      </c>
      <c r="V102" s="6">
        <v>6</v>
      </c>
    </row>
    <row r="103" customHeight="1" spans="1:22">
      <c r="A103" s="11">
        <v>100</v>
      </c>
      <c r="B103" s="55">
        <v>754</v>
      </c>
      <c r="C103" s="55" t="s">
        <v>121</v>
      </c>
      <c r="D103" s="55" t="s">
        <v>109</v>
      </c>
      <c r="E103" s="6">
        <v>2222</v>
      </c>
      <c r="F103" s="6">
        <v>2394</v>
      </c>
      <c r="G103" s="6">
        <v>134</v>
      </c>
      <c r="H103" s="6">
        <v>147.4</v>
      </c>
      <c r="I103" s="6">
        <v>8</v>
      </c>
      <c r="J103" s="6">
        <v>10</v>
      </c>
      <c r="K103" s="6">
        <v>9</v>
      </c>
      <c r="L103" s="6">
        <v>14</v>
      </c>
      <c r="M103" s="6">
        <v>87</v>
      </c>
      <c r="N103" s="6">
        <v>103</v>
      </c>
      <c r="O103" s="6">
        <v>17</v>
      </c>
      <c r="P103" s="9">
        <v>21</v>
      </c>
      <c r="Q103" s="6">
        <v>1326</v>
      </c>
      <c r="R103" s="6">
        <v>1591</v>
      </c>
      <c r="S103" s="6">
        <v>167</v>
      </c>
      <c r="T103" s="6">
        <v>183</v>
      </c>
      <c r="U103" s="6">
        <v>13</v>
      </c>
      <c r="V103" s="6">
        <v>16</v>
      </c>
    </row>
    <row r="104" customHeight="1" spans="1:22">
      <c r="A104" s="11">
        <v>101</v>
      </c>
      <c r="B104" s="55">
        <v>101453</v>
      </c>
      <c r="C104" s="55" t="s">
        <v>122</v>
      </c>
      <c r="D104" s="55" t="s">
        <v>109</v>
      </c>
      <c r="E104" s="6">
        <v>850</v>
      </c>
      <c r="F104" s="6">
        <v>987</v>
      </c>
      <c r="G104" s="6">
        <v>115</v>
      </c>
      <c r="H104" s="6">
        <v>126.5</v>
      </c>
      <c r="I104" s="6">
        <v>6</v>
      </c>
      <c r="J104" s="6">
        <v>7</v>
      </c>
      <c r="K104" s="6">
        <v>11</v>
      </c>
      <c r="L104" s="6">
        <v>14</v>
      </c>
      <c r="M104" s="6">
        <v>73</v>
      </c>
      <c r="N104" s="6">
        <v>86</v>
      </c>
      <c r="O104" s="6">
        <v>11</v>
      </c>
      <c r="P104" s="9">
        <v>15</v>
      </c>
      <c r="Q104" s="6">
        <v>1142</v>
      </c>
      <c r="R104" s="6">
        <v>1370</v>
      </c>
      <c r="S104" s="6">
        <v>125</v>
      </c>
      <c r="T104" s="6">
        <v>138</v>
      </c>
      <c r="U104" s="6">
        <v>10</v>
      </c>
      <c r="V104" s="6">
        <v>12</v>
      </c>
    </row>
    <row r="105" s="2" customFormat="1" customHeight="1" spans="1:22">
      <c r="A105" s="11">
        <v>102</v>
      </c>
      <c r="B105" s="55">
        <v>104838</v>
      </c>
      <c r="C105" s="55" t="s">
        <v>123</v>
      </c>
      <c r="D105" s="55" t="s">
        <v>109</v>
      </c>
      <c r="E105" s="6">
        <v>697</v>
      </c>
      <c r="F105" s="6">
        <v>800</v>
      </c>
      <c r="G105" s="6">
        <v>69</v>
      </c>
      <c r="H105" s="6">
        <v>79.35</v>
      </c>
      <c r="I105" s="6">
        <v>3</v>
      </c>
      <c r="J105" s="6">
        <v>4</v>
      </c>
      <c r="K105" s="6">
        <v>5</v>
      </c>
      <c r="L105" s="6">
        <v>8</v>
      </c>
      <c r="M105" s="6">
        <v>35</v>
      </c>
      <c r="N105" s="6">
        <v>40</v>
      </c>
      <c r="O105" s="6">
        <v>6</v>
      </c>
      <c r="P105" s="9">
        <v>10</v>
      </c>
      <c r="Q105" s="6">
        <v>807</v>
      </c>
      <c r="R105" s="6">
        <v>968</v>
      </c>
      <c r="S105" s="6">
        <v>70</v>
      </c>
      <c r="T105" s="6">
        <v>76</v>
      </c>
      <c r="U105" s="6">
        <v>5</v>
      </c>
      <c r="V105" s="6">
        <v>6</v>
      </c>
    </row>
    <row r="106" s="2" customFormat="1" customHeight="1" spans="1:22">
      <c r="A106" s="11">
        <v>103</v>
      </c>
      <c r="B106" s="55">
        <v>104533</v>
      </c>
      <c r="C106" s="55" t="s">
        <v>124</v>
      </c>
      <c r="D106" s="55" t="s">
        <v>109</v>
      </c>
      <c r="E106" s="6">
        <v>697</v>
      </c>
      <c r="F106" s="6">
        <v>800</v>
      </c>
      <c r="G106" s="6">
        <v>69</v>
      </c>
      <c r="H106" s="6">
        <v>79.35</v>
      </c>
      <c r="I106" s="6">
        <v>3</v>
      </c>
      <c r="J106" s="6">
        <v>4</v>
      </c>
      <c r="K106" s="6">
        <v>7</v>
      </c>
      <c r="L106" s="6">
        <v>11</v>
      </c>
      <c r="M106" s="6">
        <v>35</v>
      </c>
      <c r="N106" s="6">
        <v>40</v>
      </c>
      <c r="O106" s="6">
        <v>6</v>
      </c>
      <c r="P106" s="9">
        <v>10</v>
      </c>
      <c r="Q106" s="6">
        <v>3006</v>
      </c>
      <c r="R106" s="6">
        <v>3360</v>
      </c>
      <c r="S106" s="6">
        <v>70</v>
      </c>
      <c r="T106" s="6">
        <v>76</v>
      </c>
      <c r="U106" s="6">
        <v>5</v>
      </c>
      <c r="V106" s="6">
        <v>6</v>
      </c>
    </row>
    <row r="107" s="2" customFormat="1" customHeight="1" spans="1:22">
      <c r="A107" s="11">
        <v>104</v>
      </c>
      <c r="B107" s="55">
        <v>104428</v>
      </c>
      <c r="C107" s="55" t="s">
        <v>125</v>
      </c>
      <c r="D107" s="55" t="s">
        <v>109</v>
      </c>
      <c r="E107" s="6">
        <v>697</v>
      </c>
      <c r="F107" s="6">
        <v>800</v>
      </c>
      <c r="G107" s="6">
        <v>69</v>
      </c>
      <c r="H107" s="6">
        <v>79.35</v>
      </c>
      <c r="I107" s="6">
        <v>3</v>
      </c>
      <c r="J107" s="6">
        <v>4</v>
      </c>
      <c r="K107" s="6">
        <v>7</v>
      </c>
      <c r="L107" s="6">
        <v>11</v>
      </c>
      <c r="M107" s="6">
        <v>29</v>
      </c>
      <c r="N107" s="6">
        <v>34</v>
      </c>
      <c r="O107" s="6">
        <v>6</v>
      </c>
      <c r="P107" s="9">
        <v>10</v>
      </c>
      <c r="Q107" s="6">
        <v>1806</v>
      </c>
      <c r="R107" s="6">
        <v>2167</v>
      </c>
      <c r="S107" s="6">
        <v>76</v>
      </c>
      <c r="T107" s="6">
        <v>84</v>
      </c>
      <c r="U107" s="6">
        <v>5</v>
      </c>
      <c r="V107" s="6">
        <v>6</v>
      </c>
    </row>
    <row r="108" customHeight="1" spans="1:22">
      <c r="A108" s="5"/>
      <c r="B108" s="55"/>
      <c r="C108" s="55"/>
      <c r="D108" s="55"/>
      <c r="E108" s="22">
        <f>SUM(E4:E107)</f>
        <v>187016</v>
      </c>
      <c r="F108" s="22">
        <f t="shared" ref="F108:V108" si="0">SUM(F4:F107)</f>
        <v>208321</v>
      </c>
      <c r="G108" s="22">
        <f t="shared" si="0"/>
        <v>14007</v>
      </c>
      <c r="H108" s="22">
        <f t="shared" si="0"/>
        <v>15510</v>
      </c>
      <c r="I108" s="22">
        <f t="shared" si="0"/>
        <v>647</v>
      </c>
      <c r="J108" s="22">
        <f t="shared" si="0"/>
        <v>786</v>
      </c>
      <c r="K108" s="22">
        <f t="shared" si="0"/>
        <v>1229</v>
      </c>
      <c r="L108" s="22">
        <f t="shared" si="0"/>
        <v>1608</v>
      </c>
      <c r="M108" s="22">
        <f t="shared" si="0"/>
        <v>9360</v>
      </c>
      <c r="N108" s="22">
        <f t="shared" si="0"/>
        <v>10526</v>
      </c>
      <c r="O108" s="22">
        <f t="shared" si="0"/>
        <v>1269</v>
      </c>
      <c r="P108" s="22">
        <f t="shared" si="0"/>
        <v>1621</v>
      </c>
      <c r="Q108" s="22">
        <f t="shared" si="0"/>
        <v>390292</v>
      </c>
      <c r="R108" s="22">
        <f t="shared" si="0"/>
        <v>439314</v>
      </c>
      <c r="S108" s="22">
        <f t="shared" si="0"/>
        <v>13852</v>
      </c>
      <c r="T108" s="22">
        <f t="shared" si="0"/>
        <v>15269</v>
      </c>
      <c r="U108" s="22">
        <f t="shared" si="0"/>
        <v>1028</v>
      </c>
      <c r="V108" s="22">
        <f t="shared" si="0"/>
        <v>1222</v>
      </c>
    </row>
    <row r="109" customHeight="1" spans="6:6">
      <c r="F109" s="23"/>
    </row>
  </sheetData>
  <sortState ref="A4:AD108">
    <sortCondition ref="D4" descending="1"/>
  </sortState>
  <mergeCells count="10">
    <mergeCell ref="A1:V1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N22" sqref="N22:P22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customWidth="1"/>
    <col min="4" max="5" width="8.5" style="26" customWidth="1"/>
    <col min="6" max="6" width="25.25" style="26" customWidth="1"/>
    <col min="7" max="7" width="16.375" style="26" hidden="1" customWidth="1"/>
    <col min="8" max="8" width="19.125" style="58" hidden="1" customWidth="1"/>
    <col min="9" max="9" width="8.5" style="59" customWidth="1"/>
    <col min="10" max="16" width="9" style="25"/>
    <col min="17" max="17" width="15" style="25" customWidth="1"/>
    <col min="18" max="16357" width="9" style="25"/>
  </cols>
  <sheetData>
    <row r="1" ht="38" customHeight="1" spans="1:13">
      <c r="A1" s="63" t="s">
        <v>126</v>
      </c>
      <c r="B1" s="63"/>
      <c r="C1" s="63"/>
      <c r="D1" s="63"/>
      <c r="E1" s="63"/>
      <c r="F1" s="63"/>
      <c r="G1" s="63"/>
      <c r="H1" s="64"/>
      <c r="L1" s="138" t="s">
        <v>127</v>
      </c>
      <c r="M1" s="138"/>
    </row>
    <row r="2" s="24" customFormat="1" ht="28" customHeight="1" spans="1:17">
      <c r="A2" s="33" t="s">
        <v>10</v>
      </c>
      <c r="B2" s="33" t="s">
        <v>128</v>
      </c>
      <c r="C2" s="33" t="s">
        <v>129</v>
      </c>
      <c r="D2" s="33"/>
      <c r="E2" s="33"/>
      <c r="F2" s="33" t="s">
        <v>130</v>
      </c>
      <c r="G2" s="33" t="s">
        <v>131</v>
      </c>
      <c r="H2" s="66" t="s">
        <v>132</v>
      </c>
      <c r="I2" s="65" t="s">
        <v>133</v>
      </c>
      <c r="J2" s="65" t="s">
        <v>134</v>
      </c>
      <c r="K2" s="65" t="s">
        <v>135</v>
      </c>
      <c r="L2" s="65" t="s">
        <v>14</v>
      </c>
      <c r="M2" s="65" t="s">
        <v>15</v>
      </c>
      <c r="N2" s="65" t="s">
        <v>14</v>
      </c>
      <c r="O2" s="65" t="s">
        <v>15</v>
      </c>
      <c r="P2" s="65" t="s">
        <v>136</v>
      </c>
      <c r="Q2" s="65" t="s">
        <v>137</v>
      </c>
    </row>
    <row r="3" customHeight="1" spans="1:17">
      <c r="A3" s="35">
        <v>1</v>
      </c>
      <c r="B3" s="36" t="s">
        <v>138</v>
      </c>
      <c r="C3" s="37"/>
      <c r="D3" s="37"/>
      <c r="E3" s="37"/>
      <c r="F3" s="11" t="s">
        <v>1</v>
      </c>
      <c r="G3" s="37"/>
      <c r="H3" s="38" t="s">
        <v>139</v>
      </c>
      <c r="I3" s="69"/>
      <c r="J3" s="69"/>
      <c r="K3" s="69"/>
      <c r="L3" s="39" t="s">
        <v>140</v>
      </c>
      <c r="M3" s="39" t="s">
        <v>141</v>
      </c>
      <c r="N3" s="78">
        <v>0.15</v>
      </c>
      <c r="O3" s="78">
        <v>0.25</v>
      </c>
      <c r="P3" s="78">
        <v>0.14</v>
      </c>
      <c r="Q3" s="79" t="s">
        <v>142</v>
      </c>
    </row>
    <row r="4" customHeight="1" spans="1:17">
      <c r="A4" s="97">
        <v>2</v>
      </c>
      <c r="B4" s="98" t="s">
        <v>2</v>
      </c>
      <c r="C4" s="98">
        <v>47683</v>
      </c>
      <c r="D4" s="98" t="s">
        <v>143</v>
      </c>
      <c r="E4" s="98" t="str">
        <f>C4&amp;D4</f>
        <v>47683,</v>
      </c>
      <c r="F4" s="98" t="s">
        <v>144</v>
      </c>
      <c r="G4" s="98" t="s">
        <v>145</v>
      </c>
      <c r="H4" s="98" t="s">
        <v>146</v>
      </c>
      <c r="I4" s="88">
        <f>VLOOKUP(C:C,'[5]重点品种（数据原表）'!$D:$J,7,0)</f>
        <v>0.368</v>
      </c>
      <c r="J4" s="69">
        <v>12.5</v>
      </c>
      <c r="K4" s="69">
        <v>19.8</v>
      </c>
      <c r="L4" s="69" t="s">
        <v>147</v>
      </c>
      <c r="M4" s="69" t="s">
        <v>148</v>
      </c>
      <c r="N4" s="78">
        <v>0.05</v>
      </c>
      <c r="O4" s="78">
        <v>0.06</v>
      </c>
      <c r="P4" s="78">
        <v>0.05</v>
      </c>
      <c r="Q4" s="65" t="s">
        <v>149</v>
      </c>
    </row>
    <row r="5" customHeight="1" spans="1:17">
      <c r="A5" s="35"/>
      <c r="B5" s="40"/>
      <c r="C5" s="40">
        <v>171499</v>
      </c>
      <c r="D5" s="98" t="s">
        <v>143</v>
      </c>
      <c r="E5" s="98" t="str">
        <f>C5&amp;D5</f>
        <v>171499,</v>
      </c>
      <c r="F5" s="40" t="s">
        <v>150</v>
      </c>
      <c r="G5" s="40" t="s">
        <v>151</v>
      </c>
      <c r="H5" s="40" t="s">
        <v>152</v>
      </c>
      <c r="I5" s="88">
        <f>VLOOKUP(C:C,'[5]重点品种（数据原表）'!$D:$J,7,0)</f>
        <v>0.595226130653266</v>
      </c>
      <c r="J5" s="69">
        <v>16.11</v>
      </c>
      <c r="K5" s="69">
        <v>39.8</v>
      </c>
      <c r="L5" s="69"/>
      <c r="M5" s="69"/>
      <c r="N5" s="69"/>
      <c r="O5" s="69"/>
      <c r="P5" s="69"/>
      <c r="Q5" s="65"/>
    </row>
    <row r="6" customHeight="1" spans="1:17">
      <c r="A6" s="35"/>
      <c r="B6" s="40"/>
      <c r="C6" s="40">
        <v>58522</v>
      </c>
      <c r="D6" s="98" t="s">
        <v>143</v>
      </c>
      <c r="E6" s="98" t="str">
        <f>C6&amp;D6</f>
        <v>58522,</v>
      </c>
      <c r="F6" s="40" t="s">
        <v>153</v>
      </c>
      <c r="G6" s="40" t="s">
        <v>154</v>
      </c>
      <c r="H6" s="40" t="s">
        <v>155</v>
      </c>
      <c r="I6" s="88">
        <f>VLOOKUP(C:C,'[5]重点品种（数据原表）'!$D:$J,7,0)</f>
        <v>0.486111111111111</v>
      </c>
      <c r="J6" s="69">
        <v>14.8</v>
      </c>
      <c r="K6" s="69">
        <v>28.8</v>
      </c>
      <c r="L6" s="69"/>
      <c r="M6" s="69"/>
      <c r="N6" s="69"/>
      <c r="O6" s="69"/>
      <c r="P6" s="69"/>
      <c r="Q6" s="65"/>
    </row>
    <row r="7" customHeight="1" spans="1:17">
      <c r="A7" s="35"/>
      <c r="B7" s="40"/>
      <c r="C7" s="40">
        <v>175429</v>
      </c>
      <c r="D7" s="98" t="s">
        <v>143</v>
      </c>
      <c r="E7" s="98" t="str">
        <f>C7&amp;D7</f>
        <v>175429,</v>
      </c>
      <c r="F7" s="40" t="s">
        <v>156</v>
      </c>
      <c r="G7" s="40" t="s">
        <v>157</v>
      </c>
      <c r="H7" s="40" t="s">
        <v>158</v>
      </c>
      <c r="I7" s="88">
        <f>VLOOKUP(C:C,'[5]重点品种（数据原表）'!$D:$J,7,0)</f>
        <v>0.638461538461538</v>
      </c>
      <c r="J7" s="69">
        <v>23.5</v>
      </c>
      <c r="K7" s="69">
        <v>65</v>
      </c>
      <c r="L7" s="69"/>
      <c r="M7" s="69"/>
      <c r="N7" s="69"/>
      <c r="O7" s="69"/>
      <c r="P7" s="69"/>
      <c r="Q7" s="65"/>
    </row>
    <row r="8" s="57" customFormat="1" customHeight="1" spans="1:16357">
      <c r="A8" s="35">
        <v>3</v>
      </c>
      <c r="B8" s="40" t="s">
        <v>3</v>
      </c>
      <c r="C8" s="40">
        <v>165176</v>
      </c>
      <c r="D8" s="98" t="s">
        <v>143</v>
      </c>
      <c r="E8" s="98" t="str">
        <f t="shared" ref="E8:E22" si="0">C8&amp;D8</f>
        <v>165176,</v>
      </c>
      <c r="F8" s="40" t="s">
        <v>159</v>
      </c>
      <c r="G8" s="40" t="s">
        <v>160</v>
      </c>
      <c r="H8" s="40" t="s">
        <v>161</v>
      </c>
      <c r="I8" s="88">
        <f>VLOOKUP(C:C,'[5]重点品种（数据原表）'!$D:$J,7,0)</f>
        <v>0.673611111111111</v>
      </c>
      <c r="J8" s="69">
        <v>94</v>
      </c>
      <c r="K8" s="69">
        <v>288</v>
      </c>
      <c r="L8" s="48" t="s">
        <v>162</v>
      </c>
      <c r="M8" s="48" t="s">
        <v>163</v>
      </c>
      <c r="N8" s="79" t="s">
        <v>164</v>
      </c>
      <c r="O8" s="79" t="s">
        <v>165</v>
      </c>
      <c r="P8" s="79" t="s">
        <v>164</v>
      </c>
      <c r="Q8" s="78" t="s">
        <v>166</v>
      </c>
      <c r="R8" s="59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</row>
    <row r="9" customHeight="1" spans="1:17">
      <c r="A9" s="35">
        <v>4</v>
      </c>
      <c r="B9" s="47" t="s">
        <v>4</v>
      </c>
      <c r="C9" s="47">
        <v>148955</v>
      </c>
      <c r="D9" s="98" t="s">
        <v>143</v>
      </c>
      <c r="E9" s="98" t="str">
        <f t="shared" si="0"/>
        <v>148955,</v>
      </c>
      <c r="F9" s="47" t="s">
        <v>167</v>
      </c>
      <c r="G9" s="47" t="s">
        <v>168</v>
      </c>
      <c r="H9" s="47" t="s">
        <v>169</v>
      </c>
      <c r="I9" s="88">
        <f>VLOOKUP(C:C,'[5]重点品种（数据原表）'!$D:$J,7,0)</f>
        <v>0.393939393939394</v>
      </c>
      <c r="J9" s="69">
        <v>120</v>
      </c>
      <c r="K9" s="69">
        <v>198</v>
      </c>
      <c r="L9" s="48" t="s">
        <v>170</v>
      </c>
      <c r="M9" s="48" t="s">
        <v>171</v>
      </c>
      <c r="N9" s="132" t="s">
        <v>164</v>
      </c>
      <c r="O9" s="132" t="s">
        <v>172</v>
      </c>
      <c r="P9" s="89" t="s">
        <v>164</v>
      </c>
      <c r="Q9" s="78" t="s">
        <v>166</v>
      </c>
    </row>
    <row r="10" customHeight="1" spans="1:17">
      <c r="A10" s="35"/>
      <c r="B10" s="47"/>
      <c r="C10" s="47">
        <v>1454</v>
      </c>
      <c r="D10" s="98" t="s">
        <v>143</v>
      </c>
      <c r="E10" s="98" t="str">
        <f t="shared" si="0"/>
        <v>1454,</v>
      </c>
      <c r="F10" s="47" t="s">
        <v>173</v>
      </c>
      <c r="G10" s="47" t="s">
        <v>174</v>
      </c>
      <c r="H10" s="47" t="s">
        <v>169</v>
      </c>
      <c r="I10" s="88">
        <f>VLOOKUP(C:C,'[5]重点品种（数据原表）'!$D:$J,7,0)</f>
        <v>0.259615384615385</v>
      </c>
      <c r="J10" s="69">
        <v>385</v>
      </c>
      <c r="K10" s="69">
        <v>520</v>
      </c>
      <c r="L10" s="48"/>
      <c r="M10" s="48"/>
      <c r="N10" s="134"/>
      <c r="O10" s="134"/>
      <c r="P10" s="139"/>
      <c r="Q10" s="69"/>
    </row>
    <row r="11" customHeight="1" spans="1:17">
      <c r="A11" s="35"/>
      <c r="B11" s="47"/>
      <c r="C11" s="40">
        <v>63764</v>
      </c>
      <c r="D11" s="98" t="s">
        <v>143</v>
      </c>
      <c r="E11" s="98" t="str">
        <f t="shared" si="0"/>
        <v>63764,</v>
      </c>
      <c r="F11" s="40" t="s">
        <v>175</v>
      </c>
      <c r="G11" s="40" t="s">
        <v>176</v>
      </c>
      <c r="H11" s="40" t="s">
        <v>177</v>
      </c>
      <c r="I11" s="88">
        <f>VLOOKUP(C:C,'[5]重点品种（数据原表）'!$D:$J,7,0)</f>
        <v>0.232814814814815</v>
      </c>
      <c r="J11" s="69">
        <v>103.57</v>
      </c>
      <c r="K11" s="69">
        <v>135</v>
      </c>
      <c r="L11" s="48"/>
      <c r="M11" s="48"/>
      <c r="N11" s="82">
        <v>0.03</v>
      </c>
      <c r="O11" s="82">
        <v>0.04</v>
      </c>
      <c r="P11" s="82">
        <v>0.02</v>
      </c>
      <c r="Q11" s="69"/>
    </row>
    <row r="12" s="25" customFormat="1" customHeight="1" spans="1:17">
      <c r="A12" s="35">
        <v>5</v>
      </c>
      <c r="B12" s="35" t="s">
        <v>5</v>
      </c>
      <c r="C12" s="49">
        <v>39103</v>
      </c>
      <c r="D12" s="98" t="s">
        <v>143</v>
      </c>
      <c r="E12" s="98" t="str">
        <f t="shared" si="0"/>
        <v>39103,</v>
      </c>
      <c r="F12" s="49" t="s">
        <v>178</v>
      </c>
      <c r="G12" s="49" t="s">
        <v>179</v>
      </c>
      <c r="H12" s="35" t="s">
        <v>180</v>
      </c>
      <c r="I12" s="88">
        <f>VLOOKUP(C:C,'[5]重点品种（数据原表）'!$D:$J,7,0)</f>
        <v>0.373134328358209</v>
      </c>
      <c r="J12" s="69">
        <v>42</v>
      </c>
      <c r="K12" s="69">
        <v>67</v>
      </c>
      <c r="L12" s="69" t="s">
        <v>181</v>
      </c>
      <c r="M12" s="69" t="s">
        <v>182</v>
      </c>
      <c r="N12" s="78">
        <v>0.04</v>
      </c>
      <c r="O12" s="78">
        <v>0.05</v>
      </c>
      <c r="P12" s="78">
        <v>0.03</v>
      </c>
      <c r="Q12" s="69" t="s">
        <v>166</v>
      </c>
    </row>
    <row r="13" s="25" customFormat="1" customHeight="1" spans="1:17">
      <c r="A13" s="35"/>
      <c r="B13" s="35"/>
      <c r="C13" s="49">
        <v>174232</v>
      </c>
      <c r="D13" s="98" t="s">
        <v>143</v>
      </c>
      <c r="E13" s="98" t="str">
        <f t="shared" si="0"/>
        <v>174232,</v>
      </c>
      <c r="F13" s="51" t="s">
        <v>178</v>
      </c>
      <c r="G13" s="49" t="s">
        <v>183</v>
      </c>
      <c r="H13" s="35" t="s">
        <v>180</v>
      </c>
      <c r="I13" s="88">
        <f>VLOOKUP(C:C,'[5]重点品种（数据原表）'!$D:$J,7,0)</f>
        <v>0.391304347826087</v>
      </c>
      <c r="J13" s="69">
        <v>84</v>
      </c>
      <c r="K13" s="69">
        <v>138</v>
      </c>
      <c r="L13" s="69"/>
      <c r="M13" s="69"/>
      <c r="N13" s="69"/>
      <c r="O13" s="69"/>
      <c r="P13" s="69"/>
      <c r="Q13" s="69"/>
    </row>
    <row r="14" s="25" customFormat="1" customHeight="1" spans="1:17">
      <c r="A14" s="35"/>
      <c r="B14" s="35"/>
      <c r="C14" s="49">
        <v>49939</v>
      </c>
      <c r="D14" s="98" t="s">
        <v>143</v>
      </c>
      <c r="E14" s="98" t="str">
        <f t="shared" si="0"/>
        <v>49939,</v>
      </c>
      <c r="F14" s="49" t="s">
        <v>184</v>
      </c>
      <c r="G14" s="49" t="s">
        <v>185</v>
      </c>
      <c r="H14" s="35" t="s">
        <v>155</v>
      </c>
      <c r="I14" s="88">
        <f>VLOOKUP(C:C,'[5]重点品种（数据原表）'!$D:$J,7,0)</f>
        <v>0.333333333333333</v>
      </c>
      <c r="J14" s="69">
        <v>29</v>
      </c>
      <c r="K14" s="69">
        <v>43.5</v>
      </c>
      <c r="L14" s="69"/>
      <c r="M14" s="69"/>
      <c r="N14" s="69"/>
      <c r="O14" s="69"/>
      <c r="P14" s="69"/>
      <c r="Q14" s="69"/>
    </row>
    <row r="15" customHeight="1" spans="1:17">
      <c r="A15" s="35">
        <v>6</v>
      </c>
      <c r="B15" s="35" t="s">
        <v>186</v>
      </c>
      <c r="C15" s="35">
        <v>133360</v>
      </c>
      <c r="D15" s="98" t="s">
        <v>143</v>
      </c>
      <c r="E15" s="98" t="str">
        <f t="shared" si="0"/>
        <v>133360,</v>
      </c>
      <c r="F15" s="35" t="s">
        <v>187</v>
      </c>
      <c r="G15" s="35" t="s">
        <v>188</v>
      </c>
      <c r="H15" s="35" t="s">
        <v>189</v>
      </c>
      <c r="I15" s="88">
        <f>VLOOKUP(C:C,'[5]重点品种（数据原表）'!$D:$J,7,0)</f>
        <v>0.588972431077694</v>
      </c>
      <c r="J15" s="69">
        <v>16.4</v>
      </c>
      <c r="K15" s="69">
        <v>39.9</v>
      </c>
      <c r="L15" s="48" t="s">
        <v>190</v>
      </c>
      <c r="M15" s="48" t="s">
        <v>191</v>
      </c>
      <c r="N15" s="78">
        <v>0.05</v>
      </c>
      <c r="O15" s="78">
        <v>0.07</v>
      </c>
      <c r="P15" s="78">
        <v>0.04</v>
      </c>
      <c r="Q15" s="78" t="s">
        <v>166</v>
      </c>
    </row>
    <row r="16" customHeight="1" spans="1:17">
      <c r="A16" s="35"/>
      <c r="B16" s="35"/>
      <c r="C16" s="35">
        <v>31440</v>
      </c>
      <c r="D16" s="98" t="s">
        <v>143</v>
      </c>
      <c r="E16" s="98" t="str">
        <f t="shared" si="0"/>
        <v>31440,</v>
      </c>
      <c r="F16" s="35" t="s">
        <v>192</v>
      </c>
      <c r="G16" s="35" t="s">
        <v>193</v>
      </c>
      <c r="H16" s="35" t="s">
        <v>194</v>
      </c>
      <c r="I16" s="88">
        <f>VLOOKUP(C:C,'[5]重点品种（数据原表）'!$D:$J,7,0)</f>
        <v>0.6</v>
      </c>
      <c r="J16" s="69">
        <v>15.2</v>
      </c>
      <c r="K16" s="69">
        <v>38</v>
      </c>
      <c r="L16" s="48"/>
      <c r="M16" s="48"/>
      <c r="N16" s="69"/>
      <c r="O16" s="69"/>
      <c r="P16" s="69"/>
      <c r="Q16" s="69"/>
    </row>
    <row r="17" customHeight="1" spans="1:17">
      <c r="A17" s="35">
        <v>7</v>
      </c>
      <c r="B17" s="47" t="s">
        <v>195</v>
      </c>
      <c r="C17" s="49">
        <v>164949</v>
      </c>
      <c r="D17" s="98" t="s">
        <v>143</v>
      </c>
      <c r="E17" s="98" t="str">
        <f t="shared" si="0"/>
        <v>164949,</v>
      </c>
      <c r="F17" s="49" t="s">
        <v>196</v>
      </c>
      <c r="G17" s="51" t="s">
        <v>197</v>
      </c>
      <c r="H17" s="47" t="s">
        <v>198</v>
      </c>
      <c r="I17" s="88">
        <f>VLOOKUP(C:C,'[5]重点品种（数据原表）'!$D:$J,7,0)</f>
        <v>0.52</v>
      </c>
      <c r="J17" s="69">
        <v>84</v>
      </c>
      <c r="K17" s="69">
        <v>175</v>
      </c>
      <c r="L17" s="55" t="s">
        <v>199</v>
      </c>
      <c r="M17" s="55" t="s">
        <v>200</v>
      </c>
      <c r="N17" s="78">
        <v>0.07</v>
      </c>
      <c r="O17" s="78">
        <v>0.09</v>
      </c>
      <c r="P17" s="78">
        <v>0.05</v>
      </c>
      <c r="Q17" s="78" t="s">
        <v>166</v>
      </c>
    </row>
    <row r="18" customHeight="1" spans="1:17">
      <c r="A18" s="35"/>
      <c r="B18" s="47"/>
      <c r="C18" s="49">
        <v>75138</v>
      </c>
      <c r="D18" s="98" t="s">
        <v>143</v>
      </c>
      <c r="E18" s="98" t="str">
        <f t="shared" si="0"/>
        <v>75138,</v>
      </c>
      <c r="F18" s="49" t="s">
        <v>196</v>
      </c>
      <c r="G18" s="49" t="s">
        <v>201</v>
      </c>
      <c r="H18" s="47" t="s">
        <v>198</v>
      </c>
      <c r="I18" s="88">
        <f>VLOOKUP(C:C,'[5]重点品种（数据原表）'!$D:$J,7,0)</f>
        <v>0.289940828402367</v>
      </c>
      <c r="J18" s="69">
        <v>60</v>
      </c>
      <c r="K18" s="69">
        <v>84.5</v>
      </c>
      <c r="L18" s="55"/>
      <c r="M18" s="55"/>
      <c r="N18" s="69"/>
      <c r="O18" s="69"/>
      <c r="P18" s="69"/>
      <c r="Q18" s="69"/>
    </row>
    <row r="19" customHeight="1" spans="1:17">
      <c r="A19" s="35"/>
      <c r="B19" s="47"/>
      <c r="C19" s="49">
        <v>84174</v>
      </c>
      <c r="D19" s="98" t="s">
        <v>143</v>
      </c>
      <c r="E19" s="98" t="str">
        <f t="shared" si="0"/>
        <v>84174,</v>
      </c>
      <c r="F19" s="49" t="s">
        <v>202</v>
      </c>
      <c r="G19" s="49" t="s">
        <v>203</v>
      </c>
      <c r="H19" s="47" t="s">
        <v>194</v>
      </c>
      <c r="I19" s="88">
        <f>VLOOKUP(C:C,'[5]重点品种（数据原表）'!$D:$J,7,0)</f>
        <v>0.634328358208955</v>
      </c>
      <c r="J19" s="69">
        <v>12.25</v>
      </c>
      <c r="K19" s="69">
        <v>33.5</v>
      </c>
      <c r="L19" s="55"/>
      <c r="M19" s="55"/>
      <c r="N19" s="69"/>
      <c r="O19" s="69"/>
      <c r="P19" s="69"/>
      <c r="Q19" s="69"/>
    </row>
    <row r="20" customHeight="1" spans="1:17">
      <c r="A20" s="35"/>
      <c r="B20" s="47"/>
      <c r="C20" s="49">
        <v>166880</v>
      </c>
      <c r="D20" s="98" t="s">
        <v>143</v>
      </c>
      <c r="E20" s="98" t="str">
        <f t="shared" si="0"/>
        <v>166880,</v>
      </c>
      <c r="F20" s="49" t="s">
        <v>204</v>
      </c>
      <c r="G20" s="49" t="s">
        <v>205</v>
      </c>
      <c r="H20" s="35" t="s">
        <v>206</v>
      </c>
      <c r="I20" s="88">
        <f>VLOOKUP(C:C,'[5]重点品种（数据原表）'!$D:$J,7,0)</f>
        <v>0.55</v>
      </c>
      <c r="J20" s="69">
        <v>89.1</v>
      </c>
      <c r="K20" s="69">
        <v>198</v>
      </c>
      <c r="L20" s="55"/>
      <c r="M20" s="55"/>
      <c r="N20" s="69"/>
      <c r="O20" s="69"/>
      <c r="P20" s="69"/>
      <c r="Q20" s="69"/>
    </row>
    <row r="21" customHeight="1" spans="1:17">
      <c r="A21" s="35"/>
      <c r="B21" s="47"/>
      <c r="C21" s="49">
        <v>21580</v>
      </c>
      <c r="D21" s="98" t="s">
        <v>143</v>
      </c>
      <c r="E21" s="98" t="str">
        <f t="shared" si="0"/>
        <v>21580,</v>
      </c>
      <c r="F21" s="49" t="s">
        <v>207</v>
      </c>
      <c r="G21" s="49" t="s">
        <v>208</v>
      </c>
      <c r="H21" s="35" t="s">
        <v>189</v>
      </c>
      <c r="I21" s="88">
        <f>VLOOKUP(C:C,'[5]重点品种（数据原表）'!$D:$J,7,0)</f>
        <v>0.414736842105263</v>
      </c>
      <c r="J21" s="69">
        <v>55.6</v>
      </c>
      <c r="K21" s="69">
        <v>95</v>
      </c>
      <c r="L21" s="55"/>
      <c r="M21" s="55"/>
      <c r="N21" s="69"/>
      <c r="O21" s="69"/>
      <c r="P21" s="69"/>
      <c r="Q21" s="69"/>
    </row>
    <row r="22" ht="24" customHeight="1" spans="1:17">
      <c r="A22" s="35">
        <v>8</v>
      </c>
      <c r="B22" s="40" t="s">
        <v>9</v>
      </c>
      <c r="C22" s="40">
        <v>119652</v>
      </c>
      <c r="D22" s="98" t="s">
        <v>143</v>
      </c>
      <c r="E22" s="98" t="str">
        <f t="shared" si="0"/>
        <v>119652,</v>
      </c>
      <c r="F22" s="56" t="s">
        <v>209</v>
      </c>
      <c r="G22" s="40" t="s">
        <v>210</v>
      </c>
      <c r="H22" s="40" t="s">
        <v>211</v>
      </c>
      <c r="I22" s="88">
        <f>VLOOKUP(C:C,'[5]重点品种（数据原表）'!$D:$J,7,0)</f>
        <v>0.358620689655172</v>
      </c>
      <c r="J22" s="69">
        <v>46.5</v>
      </c>
      <c r="K22" s="69">
        <v>72.5</v>
      </c>
      <c r="L22" s="69" t="s">
        <v>212</v>
      </c>
      <c r="M22" s="69" t="s">
        <v>213</v>
      </c>
      <c r="N22" s="78" t="s">
        <v>164</v>
      </c>
      <c r="O22" s="78" t="s">
        <v>172</v>
      </c>
      <c r="P22" s="78" t="s">
        <v>164</v>
      </c>
      <c r="Q22" s="69" t="s">
        <v>166</v>
      </c>
    </row>
    <row r="23" s="93" customFormat="1" customHeight="1" spans="1:16357">
      <c r="A23" s="58"/>
      <c r="B23" s="58"/>
      <c r="C23" s="58"/>
      <c r="D23" s="58"/>
      <c r="E23" s="58"/>
      <c r="F23" s="58"/>
      <c r="G23" s="58"/>
      <c r="H23" s="58"/>
      <c r="I23" s="59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  <c r="BRS23" s="103"/>
      <c r="BRT23" s="103"/>
      <c r="BRU23" s="103"/>
      <c r="BRV23" s="103"/>
      <c r="BRW23" s="103"/>
      <c r="BRX23" s="103"/>
      <c r="BRY23" s="103"/>
      <c r="BRZ23" s="103"/>
      <c r="BSA23" s="103"/>
      <c r="BSB23" s="103"/>
      <c r="BSC23" s="103"/>
      <c r="BSD23" s="103"/>
      <c r="BSE23" s="103"/>
      <c r="BSF23" s="103"/>
      <c r="BSG23" s="103"/>
      <c r="BSH23" s="103"/>
      <c r="BSI23" s="103"/>
      <c r="BSJ23" s="103"/>
      <c r="BSK23" s="103"/>
      <c r="BSL23" s="103"/>
      <c r="BSM23" s="103"/>
      <c r="BSN23" s="103"/>
      <c r="BSO23" s="103"/>
      <c r="BSP23" s="103"/>
      <c r="BSQ23" s="103"/>
      <c r="BSR23" s="103"/>
      <c r="BSS23" s="103"/>
      <c r="BST23" s="103"/>
      <c r="BSU23" s="103"/>
      <c r="BSV23" s="103"/>
      <c r="BSW23" s="103"/>
      <c r="BSX23" s="103"/>
      <c r="BSY23" s="103"/>
      <c r="BSZ23" s="103"/>
      <c r="BTA23" s="103"/>
      <c r="BTB23" s="103"/>
      <c r="BTC23" s="103"/>
      <c r="BTD23" s="103"/>
      <c r="BTE23" s="103"/>
      <c r="BTF23" s="103"/>
      <c r="BTG23" s="103"/>
      <c r="BTH23" s="103"/>
      <c r="BTI23" s="103"/>
      <c r="BTJ23" s="103"/>
      <c r="BTK23" s="103"/>
      <c r="BTL23" s="103"/>
      <c r="BTM23" s="103"/>
      <c r="BTN23" s="103"/>
      <c r="BTO23" s="103"/>
      <c r="BTP23" s="103"/>
      <c r="BTQ23" s="103"/>
      <c r="BTR23" s="103"/>
      <c r="BTS23" s="103"/>
      <c r="BTT23" s="103"/>
      <c r="BTU23" s="103"/>
      <c r="BTV23" s="103"/>
      <c r="BTW23" s="103"/>
      <c r="BTX23" s="103"/>
      <c r="BTY23" s="103"/>
      <c r="BTZ23" s="103"/>
      <c r="BUA23" s="103"/>
      <c r="BUB23" s="103"/>
      <c r="BUC23" s="103"/>
      <c r="BUD23" s="103"/>
      <c r="BUE23" s="103"/>
      <c r="BUF23" s="103"/>
      <c r="BUG23" s="103"/>
      <c r="BUH23" s="103"/>
      <c r="BUI23" s="103"/>
      <c r="BUJ23" s="103"/>
      <c r="BUK23" s="103"/>
      <c r="BUL23" s="103"/>
      <c r="BUM23" s="103"/>
      <c r="BUN23" s="103"/>
      <c r="BUO23" s="103"/>
      <c r="BUP23" s="103"/>
      <c r="BUQ23" s="103"/>
      <c r="BUR23" s="103"/>
      <c r="BUS23" s="103"/>
      <c r="BUT23" s="103"/>
      <c r="BUU23" s="103"/>
      <c r="BUV23" s="103"/>
      <c r="BUW23" s="103"/>
      <c r="BUX23" s="103"/>
      <c r="BUY23" s="103"/>
      <c r="BUZ23" s="103"/>
      <c r="BVA23" s="103"/>
      <c r="BVB23" s="103"/>
      <c r="BVC23" s="103"/>
      <c r="BVD23" s="103"/>
      <c r="BVE23" s="103"/>
      <c r="BVF23" s="103"/>
      <c r="BVG23" s="103"/>
      <c r="BVH23" s="103"/>
      <c r="BVI23" s="103"/>
      <c r="BVJ23" s="103"/>
      <c r="BVK23" s="103"/>
      <c r="BVL23" s="103"/>
      <c r="BVM23" s="103"/>
      <c r="BVN23" s="103"/>
      <c r="BVO23" s="103"/>
      <c r="BVP23" s="103"/>
      <c r="BVQ23" s="103"/>
      <c r="BVR23" s="103"/>
      <c r="BVS23" s="103"/>
      <c r="BVT23" s="103"/>
      <c r="BVU23" s="103"/>
      <c r="BVV23" s="103"/>
      <c r="BVW23" s="103"/>
      <c r="BVX23" s="103"/>
      <c r="BVY23" s="103"/>
      <c r="BVZ23" s="103"/>
      <c r="BWA23" s="103"/>
      <c r="BWB23" s="103"/>
      <c r="BWC23" s="103"/>
      <c r="BWD23" s="103"/>
      <c r="BWE23" s="103"/>
      <c r="BWF23" s="103"/>
      <c r="BWG23" s="103"/>
      <c r="BWH23" s="103"/>
      <c r="BWI23" s="103"/>
      <c r="BWJ23" s="103"/>
      <c r="BWK23" s="103"/>
      <c r="BWL23" s="103"/>
      <c r="BWM23" s="103"/>
      <c r="BWN23" s="103"/>
      <c r="BWO23" s="103"/>
      <c r="BWP23" s="103"/>
      <c r="BWQ23" s="103"/>
      <c r="BWR23" s="103"/>
      <c r="BWS23" s="103"/>
      <c r="BWT23" s="103"/>
      <c r="BWU23" s="103"/>
      <c r="BWV23" s="103"/>
      <c r="BWW23" s="103"/>
      <c r="BWX23" s="103"/>
      <c r="BWY23" s="103"/>
      <c r="BWZ23" s="103"/>
      <c r="BXA23" s="103"/>
      <c r="BXB23" s="103"/>
      <c r="BXC23" s="103"/>
      <c r="BXD23" s="103"/>
      <c r="BXE23" s="103"/>
      <c r="BXF23" s="103"/>
      <c r="BXG23" s="103"/>
      <c r="BXH23" s="103"/>
      <c r="BXI23" s="103"/>
      <c r="BXJ23" s="103"/>
      <c r="BXK23" s="103"/>
      <c r="BXL23" s="103"/>
      <c r="BXM23" s="103"/>
      <c r="BXN23" s="103"/>
      <c r="BXO23" s="103"/>
      <c r="BXP23" s="103"/>
      <c r="BXQ23" s="103"/>
      <c r="BXR23" s="103"/>
      <c r="BXS23" s="103"/>
      <c r="BXT23" s="103"/>
      <c r="BXU23" s="103"/>
      <c r="BXV23" s="103"/>
      <c r="BXW23" s="103"/>
      <c r="BXX23" s="103"/>
      <c r="BXY23" s="103"/>
      <c r="BXZ23" s="103"/>
      <c r="BYA23" s="103"/>
      <c r="BYB23" s="103"/>
      <c r="BYC23" s="103"/>
      <c r="BYD23" s="103"/>
      <c r="BYE23" s="103"/>
      <c r="BYF23" s="103"/>
      <c r="BYG23" s="103"/>
      <c r="BYH23" s="103"/>
      <c r="BYI23" s="103"/>
      <c r="BYJ23" s="103"/>
      <c r="BYK23" s="103"/>
      <c r="BYL23" s="103"/>
      <c r="BYM23" s="103"/>
      <c r="BYN23" s="103"/>
      <c r="BYO23" s="103"/>
      <c r="BYP23" s="103"/>
      <c r="BYQ23" s="103"/>
      <c r="BYR23" s="103"/>
      <c r="BYS23" s="103"/>
      <c r="BYT23" s="103"/>
      <c r="BYU23" s="103"/>
      <c r="BYV23" s="103"/>
      <c r="BYW23" s="103"/>
      <c r="BYX23" s="103"/>
      <c r="BYY23" s="103"/>
      <c r="BYZ23" s="103"/>
      <c r="BZA23" s="103"/>
      <c r="BZB23" s="103"/>
      <c r="BZC23" s="103"/>
      <c r="BZD23" s="103"/>
      <c r="BZE23" s="103"/>
      <c r="BZF23" s="103"/>
      <c r="BZG23" s="103"/>
      <c r="BZH23" s="103"/>
      <c r="BZI23" s="103"/>
      <c r="BZJ23" s="103"/>
      <c r="BZK23" s="103"/>
      <c r="BZL23" s="103"/>
      <c r="BZM23" s="103"/>
      <c r="BZN23" s="103"/>
      <c r="BZO23" s="103"/>
      <c r="BZP23" s="103"/>
      <c r="BZQ23" s="103"/>
      <c r="BZR23" s="103"/>
      <c r="BZS23" s="103"/>
      <c r="BZT23" s="103"/>
      <c r="BZU23" s="103"/>
      <c r="BZV23" s="103"/>
      <c r="BZW23" s="103"/>
      <c r="BZX23" s="103"/>
      <c r="BZY23" s="103"/>
      <c r="BZZ23" s="103"/>
      <c r="CAA23" s="103"/>
      <c r="CAB23" s="103"/>
      <c r="CAC23" s="103"/>
      <c r="CAD23" s="103"/>
      <c r="CAE23" s="103"/>
      <c r="CAF23" s="103"/>
      <c r="CAG23" s="103"/>
      <c r="CAH23" s="103"/>
      <c r="CAI23" s="103"/>
      <c r="CAJ23" s="103"/>
      <c r="CAK23" s="103"/>
      <c r="CAL23" s="103"/>
      <c r="CAM23" s="103"/>
      <c r="CAN23" s="103"/>
      <c r="CAO23" s="103"/>
      <c r="CAP23" s="103"/>
      <c r="CAQ23" s="103"/>
      <c r="CAR23" s="103"/>
      <c r="CAS23" s="103"/>
      <c r="CAT23" s="103"/>
      <c r="CAU23" s="103"/>
      <c r="CAV23" s="103"/>
      <c r="CAW23" s="103"/>
      <c r="CAX23" s="103"/>
      <c r="CAY23" s="103"/>
      <c r="CAZ23" s="103"/>
      <c r="CBA23" s="103"/>
      <c r="CBB23" s="103"/>
      <c r="CBC23" s="103"/>
      <c r="CBD23" s="103"/>
      <c r="CBE23" s="103"/>
      <c r="CBF23" s="103"/>
      <c r="CBG23" s="103"/>
      <c r="CBH23" s="103"/>
      <c r="CBI23" s="103"/>
      <c r="CBJ23" s="103"/>
      <c r="CBK23" s="103"/>
      <c r="CBL23" s="103"/>
      <c r="CBM23" s="103"/>
      <c r="CBN23" s="103"/>
      <c r="CBO23" s="103"/>
      <c r="CBP23" s="103"/>
      <c r="CBQ23" s="103"/>
      <c r="CBR23" s="103"/>
      <c r="CBS23" s="103"/>
      <c r="CBT23" s="103"/>
      <c r="CBU23" s="103"/>
      <c r="CBV23" s="103"/>
      <c r="CBW23" s="103"/>
      <c r="CBX23" s="103"/>
      <c r="CBY23" s="103"/>
      <c r="CBZ23" s="103"/>
      <c r="CCA23" s="103"/>
      <c r="CCB23" s="103"/>
      <c r="CCC23" s="103"/>
      <c r="CCD23" s="103"/>
      <c r="CCE23" s="103"/>
      <c r="CCF23" s="103"/>
      <c r="CCG23" s="103"/>
      <c r="CCH23" s="103"/>
      <c r="CCI23" s="103"/>
      <c r="CCJ23" s="103"/>
      <c r="CCK23" s="103"/>
      <c r="CCL23" s="103"/>
      <c r="CCM23" s="103"/>
      <c r="CCN23" s="103"/>
      <c r="CCO23" s="103"/>
      <c r="CCP23" s="103"/>
      <c r="CCQ23" s="103"/>
      <c r="CCR23" s="103"/>
      <c r="CCS23" s="103"/>
      <c r="CCT23" s="103"/>
      <c r="CCU23" s="103"/>
      <c r="CCV23" s="103"/>
      <c r="CCW23" s="103"/>
      <c r="CCX23" s="103"/>
      <c r="CCY23" s="103"/>
      <c r="CCZ23" s="103"/>
      <c r="CDA23" s="103"/>
      <c r="CDB23" s="103"/>
      <c r="CDC23" s="103"/>
      <c r="CDD23" s="103"/>
      <c r="CDE23" s="103"/>
      <c r="CDF23" s="103"/>
      <c r="CDG23" s="103"/>
      <c r="CDH23" s="103"/>
      <c r="CDI23" s="103"/>
      <c r="CDJ23" s="103"/>
      <c r="CDK23" s="103"/>
      <c r="CDL23" s="103"/>
      <c r="CDM23" s="103"/>
      <c r="CDN23" s="103"/>
      <c r="CDO23" s="103"/>
      <c r="CDP23" s="103"/>
      <c r="CDQ23" s="103"/>
      <c r="CDR23" s="103"/>
      <c r="CDS23" s="103"/>
      <c r="CDT23" s="103"/>
      <c r="CDU23" s="103"/>
      <c r="CDV23" s="103"/>
      <c r="CDW23" s="103"/>
      <c r="CDX23" s="103"/>
      <c r="CDY23" s="103"/>
      <c r="CDZ23" s="103"/>
      <c r="CEA23" s="103"/>
      <c r="CEB23" s="103"/>
      <c r="CEC23" s="103"/>
      <c r="CED23" s="103"/>
      <c r="CEE23" s="103"/>
      <c r="CEF23" s="103"/>
      <c r="CEG23" s="103"/>
      <c r="CEH23" s="103"/>
      <c r="CEI23" s="103"/>
      <c r="CEJ23" s="103"/>
      <c r="CEK23" s="103"/>
      <c r="CEL23" s="103"/>
      <c r="CEM23" s="103"/>
      <c r="CEN23" s="103"/>
      <c r="CEO23" s="103"/>
      <c r="CEP23" s="103"/>
      <c r="CEQ23" s="103"/>
      <c r="CER23" s="103"/>
      <c r="CES23" s="103"/>
      <c r="CET23" s="103"/>
      <c r="CEU23" s="103"/>
      <c r="CEV23" s="103"/>
      <c r="CEW23" s="103"/>
      <c r="CEX23" s="103"/>
      <c r="CEY23" s="103"/>
      <c r="CEZ23" s="103"/>
      <c r="CFA23" s="103"/>
      <c r="CFB23" s="103"/>
      <c r="CFC23" s="103"/>
      <c r="CFD23" s="103"/>
      <c r="CFE23" s="103"/>
      <c r="CFF23" s="103"/>
      <c r="CFG23" s="103"/>
      <c r="CFH23" s="103"/>
      <c r="CFI23" s="103"/>
      <c r="CFJ23" s="103"/>
      <c r="CFK23" s="103"/>
      <c r="CFL23" s="103"/>
      <c r="CFM23" s="103"/>
      <c r="CFN23" s="103"/>
      <c r="CFO23" s="103"/>
      <c r="CFP23" s="103"/>
      <c r="CFQ23" s="103"/>
      <c r="CFR23" s="103"/>
      <c r="CFS23" s="103"/>
      <c r="CFT23" s="103"/>
      <c r="CFU23" s="103"/>
      <c r="CFV23" s="103"/>
      <c r="CFW23" s="103"/>
      <c r="CFX23" s="103"/>
      <c r="CFY23" s="103"/>
      <c r="CFZ23" s="103"/>
      <c r="CGA23" s="103"/>
      <c r="CGB23" s="103"/>
      <c r="CGC23" s="103"/>
      <c r="CGD23" s="103"/>
      <c r="CGE23" s="103"/>
      <c r="CGF23" s="103"/>
      <c r="CGG23" s="103"/>
      <c r="CGH23" s="103"/>
      <c r="CGI23" s="103"/>
      <c r="CGJ23" s="103"/>
      <c r="CGK23" s="103"/>
      <c r="CGL23" s="103"/>
      <c r="CGM23" s="103"/>
      <c r="CGN23" s="103"/>
      <c r="CGO23" s="103"/>
      <c r="CGP23" s="103"/>
      <c r="CGQ23" s="103"/>
      <c r="CGR23" s="103"/>
      <c r="CGS23" s="103"/>
      <c r="CGT23" s="103"/>
      <c r="CGU23" s="103"/>
      <c r="CGV23" s="103"/>
      <c r="CGW23" s="103"/>
      <c r="CGX23" s="103"/>
      <c r="CGY23" s="103"/>
      <c r="CGZ23" s="103"/>
      <c r="CHA23" s="103"/>
      <c r="CHB23" s="103"/>
      <c r="CHC23" s="103"/>
      <c r="CHD23" s="103"/>
      <c r="CHE23" s="103"/>
      <c r="CHF23" s="103"/>
      <c r="CHG23" s="103"/>
      <c r="CHH23" s="103"/>
      <c r="CHI23" s="103"/>
      <c r="CHJ23" s="103"/>
      <c r="CHK23" s="103"/>
      <c r="CHL23" s="103"/>
      <c r="CHM23" s="103"/>
      <c r="CHN23" s="103"/>
      <c r="CHO23" s="103"/>
      <c r="CHP23" s="103"/>
      <c r="CHQ23" s="103"/>
      <c r="CHR23" s="103"/>
      <c r="CHS23" s="103"/>
      <c r="CHT23" s="103"/>
      <c r="CHU23" s="103"/>
      <c r="CHV23" s="103"/>
      <c r="CHW23" s="103"/>
      <c r="CHX23" s="103"/>
      <c r="CHY23" s="103"/>
      <c r="CHZ23" s="103"/>
      <c r="CIA23" s="103"/>
      <c r="CIB23" s="103"/>
      <c r="CIC23" s="103"/>
      <c r="CID23" s="103"/>
      <c r="CIE23" s="103"/>
      <c r="CIF23" s="103"/>
      <c r="CIG23" s="103"/>
      <c r="CIH23" s="103"/>
      <c r="CII23" s="103"/>
      <c r="CIJ23" s="103"/>
      <c r="CIK23" s="103"/>
      <c r="CIL23" s="103"/>
      <c r="CIM23" s="103"/>
      <c r="CIN23" s="103"/>
      <c r="CIO23" s="103"/>
      <c r="CIP23" s="103"/>
      <c r="CIQ23" s="103"/>
      <c r="CIR23" s="103"/>
      <c r="CIS23" s="103"/>
      <c r="CIT23" s="103"/>
      <c r="CIU23" s="103"/>
      <c r="CIV23" s="103"/>
      <c r="CIW23" s="103"/>
      <c r="CIX23" s="103"/>
      <c r="CIY23" s="103"/>
      <c r="CIZ23" s="103"/>
      <c r="CJA23" s="103"/>
      <c r="CJB23" s="103"/>
      <c r="CJC23" s="103"/>
      <c r="CJD23" s="103"/>
      <c r="CJE23" s="103"/>
      <c r="CJF23" s="103"/>
      <c r="CJG23" s="103"/>
      <c r="CJH23" s="103"/>
      <c r="CJI23" s="103"/>
      <c r="CJJ23" s="103"/>
      <c r="CJK23" s="103"/>
      <c r="CJL23" s="103"/>
      <c r="CJM23" s="103"/>
      <c r="CJN23" s="103"/>
      <c r="CJO23" s="103"/>
      <c r="CJP23" s="103"/>
      <c r="CJQ23" s="103"/>
      <c r="CJR23" s="103"/>
      <c r="CJS23" s="103"/>
      <c r="CJT23" s="103"/>
      <c r="CJU23" s="103"/>
      <c r="CJV23" s="103"/>
      <c r="CJW23" s="103"/>
      <c r="CJX23" s="103"/>
      <c r="CJY23" s="103"/>
      <c r="CJZ23" s="103"/>
      <c r="CKA23" s="103"/>
      <c r="CKB23" s="103"/>
      <c r="CKC23" s="103"/>
      <c r="CKD23" s="103"/>
      <c r="CKE23" s="103"/>
      <c r="CKF23" s="103"/>
      <c r="CKG23" s="103"/>
      <c r="CKH23" s="103"/>
      <c r="CKI23" s="103"/>
      <c r="CKJ23" s="103"/>
      <c r="CKK23" s="103"/>
      <c r="CKL23" s="103"/>
      <c r="CKM23" s="103"/>
      <c r="CKN23" s="103"/>
      <c r="CKO23" s="103"/>
      <c r="CKP23" s="103"/>
      <c r="CKQ23" s="103"/>
      <c r="CKR23" s="103"/>
      <c r="CKS23" s="103"/>
      <c r="CKT23" s="103"/>
      <c r="CKU23" s="103"/>
      <c r="CKV23" s="103"/>
      <c r="CKW23" s="103"/>
      <c r="CKX23" s="103"/>
      <c r="CKY23" s="103"/>
      <c r="CKZ23" s="103"/>
      <c r="CLA23" s="103"/>
      <c r="CLB23" s="103"/>
      <c r="CLC23" s="103"/>
      <c r="CLD23" s="103"/>
      <c r="CLE23" s="103"/>
      <c r="CLF23" s="103"/>
      <c r="CLG23" s="103"/>
      <c r="CLH23" s="103"/>
      <c r="CLI23" s="103"/>
      <c r="CLJ23" s="103"/>
      <c r="CLK23" s="103"/>
      <c r="CLL23" s="103"/>
      <c r="CLM23" s="103"/>
      <c r="CLN23" s="103"/>
      <c r="CLO23" s="103"/>
      <c r="CLP23" s="103"/>
      <c r="CLQ23" s="103"/>
      <c r="CLR23" s="103"/>
      <c r="CLS23" s="103"/>
      <c r="CLT23" s="103"/>
      <c r="CLU23" s="103"/>
      <c r="CLV23" s="103"/>
      <c r="CLW23" s="103"/>
      <c r="CLX23" s="103"/>
      <c r="CLY23" s="103"/>
      <c r="CLZ23" s="103"/>
      <c r="CMA23" s="103"/>
      <c r="CMB23" s="103"/>
      <c r="CMC23" s="103"/>
      <c r="CMD23" s="103"/>
      <c r="CME23" s="103"/>
      <c r="CMF23" s="103"/>
      <c r="CMG23" s="103"/>
      <c r="CMH23" s="103"/>
      <c r="CMI23" s="103"/>
      <c r="CMJ23" s="103"/>
      <c r="CMK23" s="103"/>
      <c r="CML23" s="103"/>
      <c r="CMM23" s="103"/>
      <c r="CMN23" s="103"/>
      <c r="CMO23" s="103"/>
      <c r="CMP23" s="103"/>
      <c r="CMQ23" s="103"/>
      <c r="CMR23" s="103"/>
      <c r="CMS23" s="103"/>
      <c r="CMT23" s="103"/>
      <c r="CMU23" s="103"/>
      <c r="CMV23" s="103"/>
      <c r="CMW23" s="103"/>
      <c r="CMX23" s="103"/>
      <c r="CMY23" s="103"/>
      <c r="CMZ23" s="103"/>
      <c r="CNA23" s="103"/>
      <c r="CNB23" s="103"/>
      <c r="CNC23" s="103"/>
      <c r="CND23" s="103"/>
      <c r="CNE23" s="103"/>
      <c r="CNF23" s="103"/>
      <c r="CNG23" s="103"/>
      <c r="CNH23" s="103"/>
      <c r="CNI23" s="103"/>
      <c r="CNJ23" s="103"/>
      <c r="CNK23" s="103"/>
      <c r="CNL23" s="103"/>
      <c r="CNM23" s="103"/>
      <c r="CNN23" s="103"/>
      <c r="CNO23" s="103"/>
      <c r="CNP23" s="103"/>
      <c r="CNQ23" s="103"/>
      <c r="CNR23" s="103"/>
      <c r="CNS23" s="103"/>
      <c r="CNT23" s="103"/>
      <c r="CNU23" s="103"/>
      <c r="CNV23" s="103"/>
      <c r="CNW23" s="103"/>
      <c r="CNX23" s="103"/>
      <c r="CNY23" s="103"/>
      <c r="CNZ23" s="103"/>
      <c r="COA23" s="103"/>
      <c r="COB23" s="103"/>
      <c r="COC23" s="103"/>
      <c r="COD23" s="103"/>
      <c r="COE23" s="103"/>
      <c r="COF23" s="103"/>
      <c r="COG23" s="103"/>
      <c r="COH23" s="103"/>
      <c r="COI23" s="103"/>
      <c r="COJ23" s="103"/>
      <c r="COK23" s="103"/>
      <c r="COL23" s="103"/>
      <c r="COM23" s="103"/>
      <c r="CON23" s="103"/>
      <c r="COO23" s="103"/>
      <c r="COP23" s="103"/>
      <c r="COQ23" s="103"/>
      <c r="COR23" s="103"/>
      <c r="COS23" s="103"/>
      <c r="COT23" s="103"/>
      <c r="COU23" s="103"/>
      <c r="COV23" s="103"/>
      <c r="COW23" s="103"/>
      <c r="COX23" s="103"/>
      <c r="COY23" s="103"/>
      <c r="COZ23" s="103"/>
      <c r="CPA23" s="103"/>
      <c r="CPB23" s="103"/>
      <c r="CPC23" s="103"/>
      <c r="CPD23" s="103"/>
      <c r="CPE23" s="103"/>
      <c r="CPF23" s="103"/>
      <c r="CPG23" s="103"/>
      <c r="CPH23" s="103"/>
      <c r="CPI23" s="103"/>
      <c r="CPJ23" s="103"/>
      <c r="CPK23" s="103"/>
      <c r="CPL23" s="103"/>
      <c r="CPM23" s="103"/>
      <c r="CPN23" s="103"/>
      <c r="CPO23" s="103"/>
      <c r="CPP23" s="103"/>
      <c r="CPQ23" s="103"/>
      <c r="CPR23" s="103"/>
      <c r="CPS23" s="103"/>
      <c r="CPT23" s="103"/>
      <c r="CPU23" s="103"/>
      <c r="CPV23" s="103"/>
      <c r="CPW23" s="103"/>
      <c r="CPX23" s="103"/>
      <c r="CPY23" s="103"/>
      <c r="CPZ23" s="103"/>
      <c r="CQA23" s="103"/>
      <c r="CQB23" s="103"/>
      <c r="CQC23" s="103"/>
      <c r="CQD23" s="103"/>
      <c r="CQE23" s="103"/>
      <c r="CQF23" s="103"/>
      <c r="CQG23" s="103"/>
      <c r="CQH23" s="103"/>
      <c r="CQI23" s="103"/>
      <c r="CQJ23" s="103"/>
      <c r="CQK23" s="103"/>
      <c r="CQL23" s="103"/>
      <c r="CQM23" s="103"/>
      <c r="CQN23" s="103"/>
      <c r="CQO23" s="103"/>
      <c r="CQP23" s="103"/>
      <c r="CQQ23" s="103"/>
      <c r="CQR23" s="103"/>
      <c r="CQS23" s="103"/>
      <c r="CQT23" s="103"/>
      <c r="CQU23" s="103"/>
      <c r="CQV23" s="103"/>
      <c r="CQW23" s="103"/>
      <c r="CQX23" s="103"/>
      <c r="CQY23" s="103"/>
      <c r="CQZ23" s="103"/>
      <c r="CRA23" s="103"/>
      <c r="CRB23" s="103"/>
      <c r="CRC23" s="103"/>
      <c r="CRD23" s="103"/>
      <c r="CRE23" s="103"/>
      <c r="CRF23" s="103"/>
      <c r="CRG23" s="103"/>
      <c r="CRH23" s="103"/>
      <c r="CRI23" s="103"/>
      <c r="CRJ23" s="103"/>
      <c r="CRK23" s="103"/>
      <c r="CRL23" s="103"/>
      <c r="CRM23" s="103"/>
      <c r="CRN23" s="103"/>
      <c r="CRO23" s="103"/>
      <c r="CRP23" s="103"/>
      <c r="CRQ23" s="103"/>
      <c r="CRR23" s="103"/>
      <c r="CRS23" s="103"/>
      <c r="CRT23" s="103"/>
      <c r="CRU23" s="103"/>
      <c r="CRV23" s="103"/>
      <c r="CRW23" s="103"/>
      <c r="CRX23" s="103"/>
      <c r="CRY23" s="103"/>
      <c r="CRZ23" s="103"/>
      <c r="CSA23" s="103"/>
      <c r="CSB23" s="103"/>
      <c r="CSC23" s="103"/>
      <c r="CSD23" s="103"/>
      <c r="CSE23" s="103"/>
      <c r="CSF23" s="103"/>
      <c r="CSG23" s="103"/>
      <c r="CSH23" s="103"/>
      <c r="CSI23" s="103"/>
      <c r="CSJ23" s="103"/>
      <c r="CSK23" s="103"/>
      <c r="CSL23" s="103"/>
      <c r="CSM23" s="103"/>
      <c r="CSN23" s="103"/>
      <c r="CSO23" s="103"/>
      <c r="CSP23" s="103"/>
      <c r="CSQ23" s="103"/>
      <c r="CSR23" s="103"/>
      <c r="CSS23" s="103"/>
      <c r="CST23" s="103"/>
      <c r="CSU23" s="103"/>
      <c r="CSV23" s="103"/>
      <c r="CSW23" s="103"/>
      <c r="CSX23" s="103"/>
      <c r="CSY23" s="103"/>
      <c r="CSZ23" s="103"/>
      <c r="CTA23" s="103"/>
      <c r="CTB23" s="103"/>
      <c r="CTC23" s="103"/>
      <c r="CTD23" s="103"/>
      <c r="CTE23" s="103"/>
      <c r="CTF23" s="103"/>
      <c r="CTG23" s="103"/>
      <c r="CTH23" s="103"/>
      <c r="CTI23" s="103"/>
      <c r="CTJ23" s="103"/>
      <c r="CTK23" s="103"/>
      <c r="CTL23" s="103"/>
      <c r="CTM23" s="103"/>
      <c r="CTN23" s="103"/>
      <c r="CTO23" s="103"/>
      <c r="CTP23" s="103"/>
      <c r="CTQ23" s="103"/>
      <c r="CTR23" s="103"/>
      <c r="CTS23" s="103"/>
      <c r="CTT23" s="103"/>
      <c r="CTU23" s="103"/>
      <c r="CTV23" s="103"/>
      <c r="CTW23" s="103"/>
      <c r="CTX23" s="103"/>
      <c r="CTY23" s="103"/>
      <c r="CTZ23" s="103"/>
      <c r="CUA23" s="103"/>
      <c r="CUB23" s="103"/>
      <c r="CUC23" s="103"/>
      <c r="CUD23" s="103"/>
      <c r="CUE23" s="103"/>
      <c r="CUF23" s="103"/>
      <c r="CUG23" s="103"/>
      <c r="CUH23" s="103"/>
      <c r="CUI23" s="103"/>
      <c r="CUJ23" s="103"/>
      <c r="CUK23" s="103"/>
      <c r="CUL23" s="103"/>
      <c r="CUM23" s="103"/>
      <c r="CUN23" s="103"/>
      <c r="CUO23" s="103"/>
      <c r="CUP23" s="103"/>
      <c r="CUQ23" s="103"/>
      <c r="CUR23" s="103"/>
      <c r="CUS23" s="103"/>
      <c r="CUT23" s="103"/>
      <c r="CUU23" s="103"/>
      <c r="CUV23" s="103"/>
      <c r="CUW23" s="103"/>
      <c r="CUX23" s="103"/>
      <c r="CUY23" s="103"/>
      <c r="CUZ23" s="103"/>
      <c r="CVA23" s="103"/>
      <c r="CVB23" s="103"/>
      <c r="CVC23" s="103"/>
      <c r="CVD23" s="103"/>
      <c r="CVE23" s="103"/>
      <c r="CVF23" s="103"/>
      <c r="CVG23" s="103"/>
      <c r="CVH23" s="103"/>
      <c r="CVI23" s="103"/>
      <c r="CVJ23" s="103"/>
      <c r="CVK23" s="103"/>
      <c r="CVL23" s="103"/>
      <c r="CVM23" s="103"/>
      <c r="CVN23" s="103"/>
      <c r="CVO23" s="103"/>
      <c r="CVP23" s="103"/>
      <c r="CVQ23" s="103"/>
      <c r="CVR23" s="103"/>
      <c r="CVS23" s="103"/>
      <c r="CVT23" s="103"/>
      <c r="CVU23" s="103"/>
      <c r="CVV23" s="103"/>
      <c r="CVW23" s="103"/>
      <c r="CVX23" s="103"/>
      <c r="CVY23" s="103"/>
      <c r="CVZ23" s="103"/>
      <c r="CWA23" s="103"/>
      <c r="CWB23" s="103"/>
      <c r="CWC23" s="103"/>
      <c r="CWD23" s="103"/>
      <c r="CWE23" s="103"/>
      <c r="CWF23" s="103"/>
      <c r="CWG23" s="103"/>
      <c r="CWH23" s="103"/>
      <c r="CWI23" s="103"/>
      <c r="CWJ23" s="103"/>
      <c r="CWK23" s="103"/>
      <c r="CWL23" s="103"/>
      <c r="CWM23" s="103"/>
      <c r="CWN23" s="103"/>
      <c r="CWO23" s="103"/>
      <c r="CWP23" s="103"/>
      <c r="CWQ23" s="103"/>
      <c r="CWR23" s="103"/>
      <c r="CWS23" s="103"/>
      <c r="CWT23" s="103"/>
      <c r="CWU23" s="103"/>
      <c r="CWV23" s="103"/>
      <c r="CWW23" s="103"/>
      <c r="CWX23" s="103"/>
      <c r="CWY23" s="103"/>
      <c r="CWZ23" s="103"/>
      <c r="CXA23" s="103"/>
      <c r="CXB23" s="103"/>
      <c r="CXC23" s="103"/>
      <c r="CXD23" s="103"/>
      <c r="CXE23" s="103"/>
      <c r="CXF23" s="103"/>
      <c r="CXG23" s="103"/>
      <c r="CXH23" s="103"/>
      <c r="CXI23" s="103"/>
      <c r="CXJ23" s="103"/>
      <c r="CXK23" s="103"/>
      <c r="CXL23" s="103"/>
      <c r="CXM23" s="103"/>
      <c r="CXN23" s="103"/>
      <c r="CXO23" s="103"/>
      <c r="CXP23" s="103"/>
      <c r="CXQ23" s="103"/>
      <c r="CXR23" s="103"/>
      <c r="CXS23" s="103"/>
      <c r="CXT23" s="103"/>
      <c r="CXU23" s="103"/>
      <c r="CXV23" s="103"/>
      <c r="CXW23" s="103"/>
      <c r="CXX23" s="103"/>
      <c r="CXY23" s="103"/>
      <c r="CXZ23" s="103"/>
      <c r="CYA23" s="103"/>
      <c r="CYB23" s="103"/>
      <c r="CYC23" s="103"/>
      <c r="CYD23" s="103"/>
      <c r="CYE23" s="103"/>
      <c r="CYF23" s="103"/>
      <c r="CYG23" s="103"/>
      <c r="CYH23" s="103"/>
      <c r="CYI23" s="103"/>
      <c r="CYJ23" s="103"/>
      <c r="CYK23" s="103"/>
      <c r="CYL23" s="103"/>
      <c r="CYM23" s="103"/>
      <c r="CYN23" s="103"/>
      <c r="CYO23" s="103"/>
      <c r="CYP23" s="103"/>
      <c r="CYQ23" s="103"/>
      <c r="CYR23" s="103"/>
      <c r="CYS23" s="103"/>
      <c r="CYT23" s="103"/>
      <c r="CYU23" s="103"/>
      <c r="CYV23" s="103"/>
      <c r="CYW23" s="103"/>
      <c r="CYX23" s="103"/>
      <c r="CYY23" s="103"/>
      <c r="CYZ23" s="103"/>
      <c r="CZA23" s="103"/>
      <c r="CZB23" s="103"/>
      <c r="CZC23" s="103"/>
      <c r="CZD23" s="103"/>
      <c r="CZE23" s="103"/>
      <c r="CZF23" s="103"/>
      <c r="CZG23" s="103"/>
      <c r="CZH23" s="103"/>
      <c r="CZI23" s="103"/>
      <c r="CZJ23" s="103"/>
      <c r="CZK23" s="103"/>
      <c r="CZL23" s="103"/>
      <c r="CZM23" s="103"/>
      <c r="CZN23" s="103"/>
      <c r="CZO23" s="103"/>
      <c r="CZP23" s="103"/>
      <c r="CZQ23" s="103"/>
      <c r="CZR23" s="103"/>
      <c r="CZS23" s="103"/>
      <c r="CZT23" s="103"/>
      <c r="CZU23" s="103"/>
      <c r="CZV23" s="103"/>
      <c r="CZW23" s="103"/>
      <c r="CZX23" s="103"/>
      <c r="CZY23" s="103"/>
      <c r="CZZ23" s="103"/>
      <c r="DAA23" s="103"/>
      <c r="DAB23" s="103"/>
      <c r="DAC23" s="103"/>
      <c r="DAD23" s="103"/>
      <c r="DAE23" s="103"/>
      <c r="DAF23" s="103"/>
      <c r="DAG23" s="103"/>
      <c r="DAH23" s="103"/>
      <c r="DAI23" s="103"/>
      <c r="DAJ23" s="103"/>
      <c r="DAK23" s="103"/>
      <c r="DAL23" s="103"/>
      <c r="DAM23" s="103"/>
      <c r="DAN23" s="103"/>
      <c r="DAO23" s="103"/>
      <c r="DAP23" s="103"/>
      <c r="DAQ23" s="103"/>
      <c r="DAR23" s="103"/>
      <c r="DAS23" s="103"/>
      <c r="DAT23" s="103"/>
      <c r="DAU23" s="103"/>
      <c r="DAV23" s="103"/>
      <c r="DAW23" s="103"/>
      <c r="DAX23" s="103"/>
      <c r="DAY23" s="103"/>
      <c r="DAZ23" s="103"/>
      <c r="DBA23" s="103"/>
      <c r="DBB23" s="103"/>
      <c r="DBC23" s="103"/>
      <c r="DBD23" s="103"/>
      <c r="DBE23" s="103"/>
      <c r="DBF23" s="103"/>
      <c r="DBG23" s="103"/>
      <c r="DBH23" s="103"/>
      <c r="DBI23" s="103"/>
      <c r="DBJ23" s="103"/>
      <c r="DBK23" s="103"/>
      <c r="DBL23" s="103"/>
      <c r="DBM23" s="103"/>
      <c r="DBN23" s="103"/>
      <c r="DBO23" s="103"/>
      <c r="DBP23" s="103"/>
      <c r="DBQ23" s="103"/>
      <c r="DBR23" s="103"/>
      <c r="DBS23" s="103"/>
      <c r="DBT23" s="103"/>
      <c r="DBU23" s="103"/>
      <c r="DBV23" s="103"/>
      <c r="DBW23" s="103"/>
      <c r="DBX23" s="103"/>
      <c r="DBY23" s="103"/>
      <c r="DBZ23" s="103"/>
      <c r="DCA23" s="103"/>
      <c r="DCB23" s="103"/>
      <c r="DCC23" s="103"/>
      <c r="DCD23" s="103"/>
      <c r="DCE23" s="103"/>
      <c r="DCF23" s="103"/>
      <c r="DCG23" s="103"/>
      <c r="DCH23" s="103"/>
      <c r="DCI23" s="103"/>
      <c r="DCJ23" s="103"/>
      <c r="DCK23" s="103"/>
      <c r="DCL23" s="103"/>
      <c r="DCM23" s="103"/>
      <c r="DCN23" s="103"/>
      <c r="DCO23" s="103"/>
      <c r="DCP23" s="103"/>
      <c r="DCQ23" s="103"/>
      <c r="DCR23" s="103"/>
      <c r="DCS23" s="103"/>
      <c r="DCT23" s="103"/>
      <c r="DCU23" s="103"/>
      <c r="DCV23" s="103"/>
      <c r="DCW23" s="103"/>
      <c r="DCX23" s="103"/>
      <c r="DCY23" s="103"/>
      <c r="DCZ23" s="103"/>
      <c r="DDA23" s="103"/>
      <c r="DDB23" s="103"/>
      <c r="DDC23" s="103"/>
      <c r="DDD23" s="103"/>
      <c r="DDE23" s="103"/>
      <c r="DDF23" s="103"/>
      <c r="DDG23" s="103"/>
      <c r="DDH23" s="103"/>
      <c r="DDI23" s="103"/>
      <c r="DDJ23" s="103"/>
      <c r="DDK23" s="103"/>
      <c r="DDL23" s="103"/>
      <c r="DDM23" s="103"/>
      <c r="DDN23" s="103"/>
      <c r="DDO23" s="103"/>
      <c r="DDP23" s="103"/>
      <c r="DDQ23" s="103"/>
      <c r="DDR23" s="103"/>
      <c r="DDS23" s="103"/>
      <c r="DDT23" s="103"/>
      <c r="DDU23" s="103"/>
      <c r="DDV23" s="103"/>
      <c r="DDW23" s="103"/>
      <c r="DDX23" s="103"/>
      <c r="DDY23" s="103"/>
      <c r="DDZ23" s="103"/>
      <c r="DEA23" s="103"/>
      <c r="DEB23" s="103"/>
      <c r="DEC23" s="103"/>
      <c r="DED23" s="103"/>
      <c r="DEE23" s="103"/>
      <c r="DEF23" s="103"/>
      <c r="DEG23" s="103"/>
      <c r="DEH23" s="103"/>
      <c r="DEI23" s="103"/>
      <c r="DEJ23" s="103"/>
      <c r="DEK23" s="103"/>
      <c r="DEL23" s="103"/>
      <c r="DEM23" s="103"/>
      <c r="DEN23" s="103"/>
      <c r="DEO23" s="103"/>
      <c r="DEP23" s="103"/>
      <c r="DEQ23" s="103"/>
      <c r="DER23" s="103"/>
      <c r="DES23" s="103"/>
      <c r="DET23" s="103"/>
      <c r="DEU23" s="103"/>
      <c r="DEV23" s="103"/>
      <c r="DEW23" s="103"/>
      <c r="DEX23" s="103"/>
      <c r="DEY23" s="103"/>
      <c r="DEZ23" s="103"/>
      <c r="DFA23" s="103"/>
      <c r="DFB23" s="103"/>
      <c r="DFC23" s="103"/>
      <c r="DFD23" s="103"/>
      <c r="DFE23" s="103"/>
      <c r="DFF23" s="103"/>
      <c r="DFG23" s="103"/>
      <c r="DFH23" s="103"/>
      <c r="DFI23" s="103"/>
      <c r="DFJ23" s="103"/>
      <c r="DFK23" s="103"/>
      <c r="DFL23" s="103"/>
      <c r="DFM23" s="103"/>
      <c r="DFN23" s="103"/>
      <c r="DFO23" s="103"/>
      <c r="DFP23" s="103"/>
      <c r="DFQ23" s="103"/>
      <c r="DFR23" s="103"/>
      <c r="DFS23" s="103"/>
      <c r="DFT23" s="103"/>
      <c r="DFU23" s="103"/>
      <c r="DFV23" s="103"/>
      <c r="DFW23" s="103"/>
      <c r="DFX23" s="103"/>
      <c r="DFY23" s="103"/>
      <c r="DFZ23" s="103"/>
      <c r="DGA23" s="103"/>
      <c r="DGB23" s="103"/>
      <c r="DGC23" s="103"/>
      <c r="DGD23" s="103"/>
      <c r="DGE23" s="103"/>
      <c r="DGF23" s="103"/>
      <c r="DGG23" s="103"/>
      <c r="DGH23" s="103"/>
      <c r="DGI23" s="103"/>
      <c r="DGJ23" s="103"/>
      <c r="DGK23" s="103"/>
      <c r="DGL23" s="103"/>
      <c r="DGM23" s="103"/>
      <c r="DGN23" s="103"/>
      <c r="DGO23" s="103"/>
      <c r="DGP23" s="103"/>
      <c r="DGQ23" s="103"/>
      <c r="DGR23" s="103"/>
      <c r="DGS23" s="103"/>
      <c r="DGT23" s="103"/>
      <c r="DGU23" s="103"/>
      <c r="DGV23" s="103"/>
      <c r="DGW23" s="103"/>
      <c r="DGX23" s="103"/>
      <c r="DGY23" s="103"/>
      <c r="DGZ23" s="103"/>
      <c r="DHA23" s="103"/>
      <c r="DHB23" s="103"/>
      <c r="DHC23" s="103"/>
      <c r="DHD23" s="103"/>
      <c r="DHE23" s="103"/>
      <c r="DHF23" s="103"/>
      <c r="DHG23" s="103"/>
      <c r="DHH23" s="103"/>
      <c r="DHI23" s="103"/>
      <c r="DHJ23" s="103"/>
      <c r="DHK23" s="103"/>
      <c r="DHL23" s="103"/>
      <c r="DHM23" s="103"/>
      <c r="DHN23" s="103"/>
      <c r="DHO23" s="103"/>
      <c r="DHP23" s="103"/>
      <c r="DHQ23" s="103"/>
      <c r="DHR23" s="103"/>
      <c r="DHS23" s="103"/>
      <c r="DHT23" s="103"/>
      <c r="DHU23" s="103"/>
      <c r="DHV23" s="103"/>
      <c r="DHW23" s="103"/>
      <c r="DHX23" s="103"/>
      <c r="DHY23" s="103"/>
      <c r="DHZ23" s="103"/>
      <c r="DIA23" s="103"/>
      <c r="DIB23" s="103"/>
      <c r="DIC23" s="103"/>
      <c r="DID23" s="103"/>
      <c r="DIE23" s="103"/>
      <c r="DIF23" s="103"/>
      <c r="DIG23" s="103"/>
      <c r="DIH23" s="103"/>
      <c r="DII23" s="103"/>
      <c r="DIJ23" s="103"/>
      <c r="DIK23" s="103"/>
      <c r="DIL23" s="103"/>
      <c r="DIM23" s="103"/>
      <c r="DIN23" s="103"/>
      <c r="DIO23" s="103"/>
      <c r="DIP23" s="103"/>
      <c r="DIQ23" s="103"/>
      <c r="DIR23" s="103"/>
      <c r="DIS23" s="103"/>
      <c r="DIT23" s="103"/>
      <c r="DIU23" s="103"/>
      <c r="DIV23" s="103"/>
      <c r="DIW23" s="103"/>
      <c r="DIX23" s="103"/>
      <c r="DIY23" s="103"/>
      <c r="DIZ23" s="103"/>
      <c r="DJA23" s="103"/>
      <c r="DJB23" s="103"/>
      <c r="DJC23" s="103"/>
      <c r="DJD23" s="103"/>
      <c r="DJE23" s="103"/>
      <c r="DJF23" s="103"/>
      <c r="DJG23" s="103"/>
      <c r="DJH23" s="103"/>
      <c r="DJI23" s="103"/>
      <c r="DJJ23" s="103"/>
      <c r="DJK23" s="103"/>
      <c r="DJL23" s="103"/>
      <c r="DJM23" s="103"/>
      <c r="DJN23" s="103"/>
      <c r="DJO23" s="103"/>
      <c r="DJP23" s="103"/>
      <c r="DJQ23" s="103"/>
      <c r="DJR23" s="103"/>
      <c r="DJS23" s="103"/>
      <c r="DJT23" s="103"/>
      <c r="DJU23" s="103"/>
      <c r="DJV23" s="103"/>
      <c r="DJW23" s="103"/>
      <c r="DJX23" s="103"/>
      <c r="DJY23" s="103"/>
      <c r="DJZ23" s="103"/>
      <c r="DKA23" s="103"/>
      <c r="DKB23" s="103"/>
      <c r="DKC23" s="103"/>
      <c r="DKD23" s="103"/>
      <c r="DKE23" s="103"/>
      <c r="DKF23" s="103"/>
      <c r="DKG23" s="103"/>
      <c r="DKH23" s="103"/>
      <c r="DKI23" s="103"/>
      <c r="DKJ23" s="103"/>
      <c r="DKK23" s="103"/>
      <c r="DKL23" s="103"/>
      <c r="DKM23" s="103"/>
      <c r="DKN23" s="103"/>
      <c r="DKO23" s="103"/>
      <c r="DKP23" s="103"/>
      <c r="DKQ23" s="103"/>
      <c r="DKR23" s="103"/>
      <c r="DKS23" s="103"/>
      <c r="DKT23" s="103"/>
      <c r="DKU23" s="103"/>
      <c r="DKV23" s="103"/>
      <c r="DKW23" s="103"/>
      <c r="DKX23" s="103"/>
      <c r="DKY23" s="103"/>
      <c r="DKZ23" s="103"/>
      <c r="DLA23" s="103"/>
      <c r="DLB23" s="103"/>
      <c r="DLC23" s="103"/>
      <c r="DLD23" s="103"/>
      <c r="DLE23" s="103"/>
      <c r="DLF23" s="103"/>
      <c r="DLG23" s="103"/>
      <c r="DLH23" s="103"/>
      <c r="DLI23" s="103"/>
      <c r="DLJ23" s="103"/>
      <c r="DLK23" s="103"/>
      <c r="DLL23" s="103"/>
      <c r="DLM23" s="103"/>
      <c r="DLN23" s="103"/>
      <c r="DLO23" s="103"/>
      <c r="DLP23" s="103"/>
      <c r="DLQ23" s="103"/>
      <c r="DLR23" s="103"/>
      <c r="DLS23" s="103"/>
      <c r="DLT23" s="103"/>
      <c r="DLU23" s="103"/>
      <c r="DLV23" s="103"/>
      <c r="DLW23" s="103"/>
      <c r="DLX23" s="103"/>
      <c r="DLY23" s="103"/>
      <c r="DLZ23" s="103"/>
      <c r="DMA23" s="103"/>
      <c r="DMB23" s="103"/>
      <c r="DMC23" s="103"/>
      <c r="DMD23" s="103"/>
      <c r="DME23" s="103"/>
      <c r="DMF23" s="103"/>
      <c r="DMG23" s="103"/>
      <c r="DMH23" s="103"/>
      <c r="DMI23" s="103"/>
      <c r="DMJ23" s="103"/>
      <c r="DMK23" s="103"/>
      <c r="DML23" s="103"/>
      <c r="DMM23" s="103"/>
      <c r="DMN23" s="103"/>
      <c r="DMO23" s="103"/>
      <c r="DMP23" s="103"/>
      <c r="DMQ23" s="103"/>
      <c r="DMR23" s="103"/>
      <c r="DMS23" s="103"/>
      <c r="DMT23" s="103"/>
      <c r="DMU23" s="103"/>
      <c r="DMV23" s="103"/>
      <c r="DMW23" s="103"/>
      <c r="DMX23" s="103"/>
      <c r="DMY23" s="103"/>
      <c r="DMZ23" s="103"/>
      <c r="DNA23" s="103"/>
      <c r="DNB23" s="103"/>
      <c r="DNC23" s="103"/>
      <c r="DND23" s="103"/>
      <c r="DNE23" s="103"/>
      <c r="DNF23" s="103"/>
      <c r="DNG23" s="103"/>
      <c r="DNH23" s="103"/>
      <c r="DNI23" s="103"/>
      <c r="DNJ23" s="103"/>
      <c r="DNK23" s="103"/>
      <c r="DNL23" s="103"/>
      <c r="DNM23" s="103"/>
      <c r="DNN23" s="103"/>
      <c r="DNO23" s="103"/>
      <c r="DNP23" s="103"/>
      <c r="DNQ23" s="103"/>
      <c r="DNR23" s="103"/>
      <c r="DNS23" s="103"/>
      <c r="DNT23" s="103"/>
      <c r="DNU23" s="103"/>
      <c r="DNV23" s="103"/>
      <c r="DNW23" s="103"/>
      <c r="DNX23" s="103"/>
      <c r="DNY23" s="103"/>
      <c r="DNZ23" s="103"/>
      <c r="DOA23" s="103"/>
      <c r="DOB23" s="103"/>
      <c r="DOC23" s="103"/>
      <c r="DOD23" s="103"/>
      <c r="DOE23" s="103"/>
      <c r="DOF23" s="103"/>
      <c r="DOG23" s="103"/>
      <c r="DOH23" s="103"/>
      <c r="DOI23" s="103"/>
      <c r="DOJ23" s="103"/>
      <c r="DOK23" s="103"/>
      <c r="DOL23" s="103"/>
      <c r="DOM23" s="103"/>
      <c r="DON23" s="103"/>
      <c r="DOO23" s="103"/>
      <c r="DOP23" s="103"/>
      <c r="DOQ23" s="103"/>
      <c r="DOR23" s="103"/>
      <c r="DOS23" s="103"/>
      <c r="DOT23" s="103"/>
      <c r="DOU23" s="103"/>
      <c r="DOV23" s="103"/>
      <c r="DOW23" s="103"/>
      <c r="DOX23" s="103"/>
      <c r="DOY23" s="103"/>
      <c r="DOZ23" s="103"/>
      <c r="DPA23" s="103"/>
      <c r="DPB23" s="103"/>
      <c r="DPC23" s="103"/>
      <c r="DPD23" s="103"/>
      <c r="DPE23" s="103"/>
      <c r="DPF23" s="103"/>
      <c r="DPG23" s="103"/>
      <c r="DPH23" s="103"/>
      <c r="DPI23" s="103"/>
      <c r="DPJ23" s="103"/>
      <c r="DPK23" s="103"/>
      <c r="DPL23" s="103"/>
      <c r="DPM23" s="103"/>
      <c r="DPN23" s="103"/>
      <c r="DPO23" s="103"/>
      <c r="DPP23" s="103"/>
      <c r="DPQ23" s="103"/>
      <c r="DPR23" s="103"/>
      <c r="DPS23" s="103"/>
      <c r="DPT23" s="103"/>
      <c r="DPU23" s="103"/>
      <c r="DPV23" s="103"/>
      <c r="DPW23" s="103"/>
      <c r="DPX23" s="103"/>
      <c r="DPY23" s="103"/>
      <c r="DPZ23" s="103"/>
      <c r="DQA23" s="103"/>
      <c r="DQB23" s="103"/>
      <c r="DQC23" s="103"/>
      <c r="DQD23" s="103"/>
      <c r="DQE23" s="103"/>
      <c r="DQF23" s="103"/>
      <c r="DQG23" s="103"/>
      <c r="DQH23" s="103"/>
      <c r="DQI23" s="103"/>
      <c r="DQJ23" s="103"/>
      <c r="DQK23" s="103"/>
      <c r="DQL23" s="103"/>
      <c r="DQM23" s="103"/>
      <c r="DQN23" s="103"/>
      <c r="DQO23" s="103"/>
      <c r="DQP23" s="103"/>
      <c r="DQQ23" s="103"/>
      <c r="DQR23" s="103"/>
      <c r="DQS23" s="103"/>
      <c r="DQT23" s="103"/>
      <c r="DQU23" s="103"/>
      <c r="DQV23" s="103"/>
      <c r="DQW23" s="103"/>
      <c r="DQX23" s="103"/>
      <c r="DQY23" s="103"/>
      <c r="DQZ23" s="103"/>
      <c r="DRA23" s="103"/>
      <c r="DRB23" s="103"/>
      <c r="DRC23" s="103"/>
      <c r="DRD23" s="103"/>
      <c r="DRE23" s="103"/>
      <c r="DRF23" s="103"/>
      <c r="DRG23" s="103"/>
      <c r="DRH23" s="103"/>
      <c r="DRI23" s="103"/>
      <c r="DRJ23" s="103"/>
      <c r="DRK23" s="103"/>
      <c r="DRL23" s="103"/>
      <c r="DRM23" s="103"/>
      <c r="DRN23" s="103"/>
      <c r="DRO23" s="103"/>
      <c r="DRP23" s="103"/>
      <c r="DRQ23" s="103"/>
      <c r="DRR23" s="103"/>
      <c r="DRS23" s="103"/>
      <c r="DRT23" s="103"/>
      <c r="DRU23" s="103"/>
      <c r="DRV23" s="103"/>
      <c r="DRW23" s="103"/>
      <c r="DRX23" s="103"/>
      <c r="DRY23" s="103"/>
      <c r="DRZ23" s="103"/>
      <c r="DSA23" s="103"/>
      <c r="DSB23" s="103"/>
      <c r="DSC23" s="103"/>
      <c r="DSD23" s="103"/>
      <c r="DSE23" s="103"/>
      <c r="DSF23" s="103"/>
      <c r="DSG23" s="103"/>
      <c r="DSH23" s="103"/>
      <c r="DSI23" s="103"/>
      <c r="DSJ23" s="103"/>
      <c r="DSK23" s="103"/>
      <c r="DSL23" s="103"/>
      <c r="DSM23" s="103"/>
      <c r="DSN23" s="103"/>
      <c r="DSO23" s="103"/>
      <c r="DSP23" s="103"/>
      <c r="DSQ23" s="103"/>
      <c r="DSR23" s="103"/>
      <c r="DSS23" s="103"/>
      <c r="DST23" s="103"/>
      <c r="DSU23" s="103"/>
      <c r="DSV23" s="103"/>
      <c r="DSW23" s="103"/>
      <c r="DSX23" s="103"/>
      <c r="DSY23" s="103"/>
      <c r="DSZ23" s="103"/>
      <c r="DTA23" s="103"/>
      <c r="DTB23" s="103"/>
      <c r="DTC23" s="103"/>
      <c r="DTD23" s="103"/>
      <c r="DTE23" s="103"/>
      <c r="DTF23" s="103"/>
      <c r="DTG23" s="103"/>
      <c r="DTH23" s="103"/>
      <c r="DTI23" s="103"/>
      <c r="DTJ23" s="103"/>
      <c r="DTK23" s="103"/>
      <c r="DTL23" s="103"/>
      <c r="DTM23" s="103"/>
      <c r="DTN23" s="103"/>
      <c r="DTO23" s="103"/>
      <c r="DTP23" s="103"/>
      <c r="DTQ23" s="103"/>
      <c r="DTR23" s="103"/>
      <c r="DTS23" s="103"/>
      <c r="DTT23" s="103"/>
      <c r="DTU23" s="103"/>
      <c r="DTV23" s="103"/>
      <c r="DTW23" s="103"/>
      <c r="DTX23" s="103"/>
      <c r="DTY23" s="103"/>
      <c r="DTZ23" s="103"/>
      <c r="DUA23" s="103"/>
      <c r="DUB23" s="103"/>
      <c r="DUC23" s="103"/>
      <c r="DUD23" s="103"/>
      <c r="DUE23" s="103"/>
      <c r="DUF23" s="103"/>
      <c r="DUG23" s="103"/>
      <c r="DUH23" s="103"/>
      <c r="DUI23" s="103"/>
      <c r="DUJ23" s="103"/>
      <c r="DUK23" s="103"/>
      <c r="DUL23" s="103"/>
      <c r="DUM23" s="103"/>
      <c r="DUN23" s="103"/>
      <c r="DUO23" s="103"/>
      <c r="DUP23" s="103"/>
      <c r="DUQ23" s="103"/>
      <c r="DUR23" s="103"/>
      <c r="DUS23" s="103"/>
      <c r="DUT23" s="103"/>
      <c r="DUU23" s="103"/>
      <c r="DUV23" s="103"/>
      <c r="DUW23" s="103"/>
      <c r="DUX23" s="103"/>
      <c r="DUY23" s="103"/>
      <c r="DUZ23" s="103"/>
      <c r="DVA23" s="103"/>
      <c r="DVB23" s="103"/>
      <c r="DVC23" s="103"/>
      <c r="DVD23" s="103"/>
      <c r="DVE23" s="103"/>
      <c r="DVF23" s="103"/>
      <c r="DVG23" s="103"/>
      <c r="DVH23" s="103"/>
      <c r="DVI23" s="103"/>
      <c r="DVJ23" s="103"/>
      <c r="DVK23" s="103"/>
      <c r="DVL23" s="103"/>
      <c r="DVM23" s="103"/>
      <c r="DVN23" s="103"/>
      <c r="DVO23" s="103"/>
      <c r="DVP23" s="103"/>
      <c r="DVQ23" s="103"/>
      <c r="DVR23" s="103"/>
      <c r="DVS23" s="103"/>
      <c r="DVT23" s="103"/>
      <c r="DVU23" s="103"/>
      <c r="DVV23" s="103"/>
      <c r="DVW23" s="103"/>
      <c r="DVX23" s="103"/>
      <c r="DVY23" s="103"/>
      <c r="DVZ23" s="103"/>
      <c r="DWA23" s="103"/>
      <c r="DWB23" s="103"/>
      <c r="DWC23" s="103"/>
      <c r="DWD23" s="103"/>
      <c r="DWE23" s="103"/>
      <c r="DWF23" s="103"/>
      <c r="DWG23" s="103"/>
      <c r="DWH23" s="103"/>
      <c r="DWI23" s="103"/>
      <c r="DWJ23" s="103"/>
      <c r="DWK23" s="103"/>
      <c r="DWL23" s="103"/>
      <c r="DWM23" s="103"/>
      <c r="DWN23" s="103"/>
      <c r="DWO23" s="103"/>
      <c r="DWP23" s="103"/>
      <c r="DWQ23" s="103"/>
      <c r="DWR23" s="103"/>
      <c r="DWS23" s="103"/>
      <c r="DWT23" s="103"/>
      <c r="DWU23" s="103"/>
      <c r="DWV23" s="103"/>
      <c r="DWW23" s="103"/>
      <c r="DWX23" s="103"/>
      <c r="DWY23" s="103"/>
      <c r="DWZ23" s="103"/>
      <c r="DXA23" s="103"/>
      <c r="DXB23" s="103"/>
      <c r="DXC23" s="103"/>
      <c r="DXD23" s="103"/>
      <c r="DXE23" s="103"/>
      <c r="DXF23" s="103"/>
      <c r="DXG23" s="103"/>
      <c r="DXH23" s="103"/>
      <c r="DXI23" s="103"/>
      <c r="DXJ23" s="103"/>
      <c r="DXK23" s="103"/>
      <c r="DXL23" s="103"/>
      <c r="DXM23" s="103"/>
      <c r="DXN23" s="103"/>
      <c r="DXO23" s="103"/>
      <c r="DXP23" s="103"/>
      <c r="DXQ23" s="103"/>
      <c r="DXR23" s="103"/>
      <c r="DXS23" s="103"/>
      <c r="DXT23" s="103"/>
      <c r="DXU23" s="103"/>
      <c r="DXV23" s="103"/>
      <c r="DXW23" s="103"/>
      <c r="DXX23" s="103"/>
      <c r="DXY23" s="103"/>
      <c r="DXZ23" s="103"/>
      <c r="DYA23" s="103"/>
      <c r="DYB23" s="103"/>
      <c r="DYC23" s="103"/>
      <c r="DYD23" s="103"/>
      <c r="DYE23" s="103"/>
      <c r="DYF23" s="103"/>
      <c r="DYG23" s="103"/>
      <c r="DYH23" s="103"/>
      <c r="DYI23" s="103"/>
      <c r="DYJ23" s="103"/>
      <c r="DYK23" s="103"/>
      <c r="DYL23" s="103"/>
      <c r="DYM23" s="103"/>
      <c r="DYN23" s="103"/>
      <c r="DYO23" s="103"/>
      <c r="DYP23" s="103"/>
      <c r="DYQ23" s="103"/>
      <c r="DYR23" s="103"/>
      <c r="DYS23" s="103"/>
      <c r="DYT23" s="103"/>
      <c r="DYU23" s="103"/>
      <c r="DYV23" s="103"/>
      <c r="DYW23" s="103"/>
      <c r="DYX23" s="103"/>
      <c r="DYY23" s="103"/>
      <c r="DYZ23" s="103"/>
      <c r="DZA23" s="103"/>
      <c r="DZB23" s="103"/>
      <c r="DZC23" s="103"/>
      <c r="DZD23" s="103"/>
      <c r="DZE23" s="103"/>
      <c r="DZF23" s="103"/>
      <c r="DZG23" s="103"/>
      <c r="DZH23" s="103"/>
      <c r="DZI23" s="103"/>
      <c r="DZJ23" s="103"/>
      <c r="DZK23" s="103"/>
      <c r="DZL23" s="103"/>
      <c r="DZM23" s="103"/>
      <c r="DZN23" s="103"/>
      <c r="DZO23" s="103"/>
      <c r="DZP23" s="103"/>
      <c r="DZQ23" s="103"/>
      <c r="DZR23" s="103"/>
      <c r="DZS23" s="103"/>
      <c r="DZT23" s="103"/>
      <c r="DZU23" s="103"/>
      <c r="DZV23" s="103"/>
      <c r="DZW23" s="103"/>
      <c r="DZX23" s="103"/>
      <c r="DZY23" s="103"/>
      <c r="DZZ23" s="103"/>
      <c r="EAA23" s="103"/>
      <c r="EAB23" s="103"/>
      <c r="EAC23" s="103"/>
      <c r="EAD23" s="103"/>
      <c r="EAE23" s="103"/>
      <c r="EAF23" s="103"/>
      <c r="EAG23" s="103"/>
      <c r="EAH23" s="103"/>
      <c r="EAI23" s="103"/>
      <c r="EAJ23" s="103"/>
      <c r="EAK23" s="103"/>
      <c r="EAL23" s="103"/>
      <c r="EAM23" s="103"/>
      <c r="EAN23" s="103"/>
      <c r="EAO23" s="103"/>
      <c r="EAP23" s="103"/>
      <c r="EAQ23" s="103"/>
      <c r="EAR23" s="103"/>
      <c r="EAS23" s="103"/>
      <c r="EAT23" s="103"/>
      <c r="EAU23" s="103"/>
      <c r="EAV23" s="103"/>
      <c r="EAW23" s="103"/>
      <c r="EAX23" s="103"/>
      <c r="EAY23" s="103"/>
      <c r="EAZ23" s="103"/>
      <c r="EBA23" s="103"/>
      <c r="EBB23" s="103"/>
      <c r="EBC23" s="103"/>
      <c r="EBD23" s="103"/>
      <c r="EBE23" s="103"/>
      <c r="EBF23" s="103"/>
      <c r="EBG23" s="103"/>
      <c r="EBH23" s="103"/>
      <c r="EBI23" s="103"/>
      <c r="EBJ23" s="103"/>
      <c r="EBK23" s="103"/>
      <c r="EBL23" s="103"/>
      <c r="EBM23" s="103"/>
      <c r="EBN23" s="103"/>
      <c r="EBO23" s="103"/>
      <c r="EBP23" s="103"/>
      <c r="EBQ23" s="103"/>
      <c r="EBR23" s="103"/>
      <c r="EBS23" s="103"/>
      <c r="EBT23" s="103"/>
      <c r="EBU23" s="103"/>
      <c r="EBV23" s="103"/>
      <c r="EBW23" s="103"/>
      <c r="EBX23" s="103"/>
      <c r="EBY23" s="103"/>
      <c r="EBZ23" s="103"/>
      <c r="ECA23" s="103"/>
      <c r="ECB23" s="103"/>
      <c r="ECC23" s="103"/>
      <c r="ECD23" s="103"/>
      <c r="ECE23" s="103"/>
      <c r="ECF23" s="103"/>
      <c r="ECG23" s="103"/>
      <c r="ECH23" s="103"/>
      <c r="ECI23" s="103"/>
      <c r="ECJ23" s="103"/>
      <c r="ECK23" s="103"/>
      <c r="ECL23" s="103"/>
      <c r="ECM23" s="103"/>
      <c r="ECN23" s="103"/>
      <c r="ECO23" s="103"/>
      <c r="ECP23" s="103"/>
      <c r="ECQ23" s="103"/>
      <c r="ECR23" s="103"/>
      <c r="ECS23" s="103"/>
      <c r="ECT23" s="103"/>
      <c r="ECU23" s="103"/>
      <c r="ECV23" s="103"/>
      <c r="ECW23" s="103"/>
      <c r="ECX23" s="103"/>
      <c r="ECY23" s="103"/>
      <c r="ECZ23" s="103"/>
      <c r="EDA23" s="103"/>
      <c r="EDB23" s="103"/>
      <c r="EDC23" s="103"/>
      <c r="EDD23" s="103"/>
      <c r="EDE23" s="103"/>
      <c r="EDF23" s="103"/>
      <c r="EDG23" s="103"/>
      <c r="EDH23" s="103"/>
      <c r="EDI23" s="103"/>
      <c r="EDJ23" s="103"/>
      <c r="EDK23" s="103"/>
      <c r="EDL23" s="103"/>
      <c r="EDM23" s="103"/>
      <c r="EDN23" s="103"/>
      <c r="EDO23" s="103"/>
      <c r="EDP23" s="103"/>
      <c r="EDQ23" s="103"/>
      <c r="EDR23" s="103"/>
      <c r="EDS23" s="103"/>
      <c r="EDT23" s="103"/>
      <c r="EDU23" s="103"/>
      <c r="EDV23" s="103"/>
      <c r="EDW23" s="103"/>
      <c r="EDX23" s="103"/>
      <c r="EDY23" s="103"/>
      <c r="EDZ23" s="103"/>
      <c r="EEA23" s="103"/>
      <c r="EEB23" s="103"/>
      <c r="EEC23" s="103"/>
      <c r="EED23" s="103"/>
      <c r="EEE23" s="103"/>
      <c r="EEF23" s="103"/>
      <c r="EEG23" s="103"/>
      <c r="EEH23" s="103"/>
      <c r="EEI23" s="103"/>
      <c r="EEJ23" s="103"/>
      <c r="EEK23" s="103"/>
      <c r="EEL23" s="103"/>
      <c r="EEM23" s="103"/>
      <c r="EEN23" s="103"/>
      <c r="EEO23" s="103"/>
      <c r="EEP23" s="103"/>
      <c r="EEQ23" s="103"/>
      <c r="EER23" s="103"/>
      <c r="EES23" s="103"/>
      <c r="EET23" s="103"/>
      <c r="EEU23" s="103"/>
      <c r="EEV23" s="103"/>
      <c r="EEW23" s="103"/>
      <c r="EEX23" s="103"/>
      <c r="EEY23" s="103"/>
      <c r="EEZ23" s="103"/>
      <c r="EFA23" s="103"/>
      <c r="EFB23" s="103"/>
      <c r="EFC23" s="103"/>
      <c r="EFD23" s="103"/>
      <c r="EFE23" s="103"/>
      <c r="EFF23" s="103"/>
      <c r="EFG23" s="103"/>
      <c r="EFH23" s="103"/>
      <c r="EFI23" s="103"/>
      <c r="EFJ23" s="103"/>
      <c r="EFK23" s="103"/>
      <c r="EFL23" s="103"/>
      <c r="EFM23" s="103"/>
      <c r="EFN23" s="103"/>
      <c r="EFO23" s="103"/>
      <c r="EFP23" s="103"/>
      <c r="EFQ23" s="103"/>
      <c r="EFR23" s="103"/>
      <c r="EFS23" s="103"/>
      <c r="EFT23" s="103"/>
      <c r="EFU23" s="103"/>
      <c r="EFV23" s="103"/>
      <c r="EFW23" s="103"/>
      <c r="EFX23" s="103"/>
      <c r="EFY23" s="103"/>
      <c r="EFZ23" s="103"/>
      <c r="EGA23" s="103"/>
      <c r="EGB23" s="103"/>
      <c r="EGC23" s="103"/>
      <c r="EGD23" s="103"/>
      <c r="EGE23" s="103"/>
      <c r="EGF23" s="103"/>
      <c r="EGG23" s="103"/>
      <c r="EGH23" s="103"/>
      <c r="EGI23" s="103"/>
      <c r="EGJ23" s="103"/>
      <c r="EGK23" s="103"/>
      <c r="EGL23" s="103"/>
      <c r="EGM23" s="103"/>
      <c r="EGN23" s="103"/>
      <c r="EGO23" s="103"/>
      <c r="EGP23" s="103"/>
      <c r="EGQ23" s="103"/>
      <c r="EGR23" s="103"/>
      <c r="EGS23" s="103"/>
      <c r="EGT23" s="103"/>
      <c r="EGU23" s="103"/>
      <c r="EGV23" s="103"/>
      <c r="EGW23" s="103"/>
      <c r="EGX23" s="103"/>
      <c r="EGY23" s="103"/>
      <c r="EGZ23" s="103"/>
      <c r="EHA23" s="103"/>
      <c r="EHB23" s="103"/>
      <c r="EHC23" s="103"/>
      <c r="EHD23" s="103"/>
      <c r="EHE23" s="103"/>
      <c r="EHF23" s="103"/>
      <c r="EHG23" s="103"/>
      <c r="EHH23" s="103"/>
      <c r="EHI23" s="103"/>
      <c r="EHJ23" s="103"/>
      <c r="EHK23" s="103"/>
      <c r="EHL23" s="103"/>
      <c r="EHM23" s="103"/>
      <c r="EHN23" s="103"/>
      <c r="EHO23" s="103"/>
      <c r="EHP23" s="103"/>
      <c r="EHQ23" s="103"/>
      <c r="EHR23" s="103"/>
      <c r="EHS23" s="103"/>
      <c r="EHT23" s="103"/>
      <c r="EHU23" s="103"/>
      <c r="EHV23" s="103"/>
      <c r="EHW23" s="103"/>
      <c r="EHX23" s="103"/>
      <c r="EHY23" s="103"/>
      <c r="EHZ23" s="103"/>
      <c r="EIA23" s="103"/>
      <c r="EIB23" s="103"/>
      <c r="EIC23" s="103"/>
      <c r="EID23" s="103"/>
      <c r="EIE23" s="103"/>
      <c r="EIF23" s="103"/>
      <c r="EIG23" s="103"/>
      <c r="EIH23" s="103"/>
      <c r="EII23" s="103"/>
      <c r="EIJ23" s="103"/>
      <c r="EIK23" s="103"/>
      <c r="EIL23" s="103"/>
      <c r="EIM23" s="103"/>
      <c r="EIN23" s="103"/>
      <c r="EIO23" s="103"/>
      <c r="EIP23" s="103"/>
      <c r="EIQ23" s="103"/>
      <c r="EIR23" s="103"/>
      <c r="EIS23" s="103"/>
      <c r="EIT23" s="103"/>
      <c r="EIU23" s="103"/>
      <c r="EIV23" s="103"/>
      <c r="EIW23" s="103"/>
      <c r="EIX23" s="103"/>
      <c r="EIY23" s="103"/>
      <c r="EIZ23" s="103"/>
      <c r="EJA23" s="103"/>
      <c r="EJB23" s="103"/>
      <c r="EJC23" s="103"/>
      <c r="EJD23" s="103"/>
      <c r="EJE23" s="103"/>
      <c r="EJF23" s="103"/>
      <c r="EJG23" s="103"/>
      <c r="EJH23" s="103"/>
      <c r="EJI23" s="103"/>
      <c r="EJJ23" s="103"/>
      <c r="EJK23" s="103"/>
      <c r="EJL23" s="103"/>
      <c r="EJM23" s="103"/>
      <c r="EJN23" s="103"/>
      <c r="EJO23" s="103"/>
      <c r="EJP23" s="103"/>
      <c r="EJQ23" s="103"/>
      <c r="EJR23" s="103"/>
      <c r="EJS23" s="103"/>
      <c r="EJT23" s="103"/>
      <c r="EJU23" s="103"/>
      <c r="EJV23" s="103"/>
      <c r="EJW23" s="103"/>
      <c r="EJX23" s="103"/>
      <c r="EJY23" s="103"/>
      <c r="EJZ23" s="103"/>
      <c r="EKA23" s="103"/>
      <c r="EKB23" s="103"/>
      <c r="EKC23" s="103"/>
      <c r="EKD23" s="103"/>
      <c r="EKE23" s="103"/>
      <c r="EKF23" s="103"/>
      <c r="EKG23" s="103"/>
      <c r="EKH23" s="103"/>
      <c r="EKI23" s="103"/>
      <c r="EKJ23" s="103"/>
      <c r="EKK23" s="103"/>
      <c r="EKL23" s="103"/>
      <c r="EKM23" s="103"/>
      <c r="EKN23" s="103"/>
      <c r="EKO23" s="103"/>
      <c r="EKP23" s="103"/>
      <c r="EKQ23" s="103"/>
      <c r="EKR23" s="103"/>
      <c r="EKS23" s="103"/>
      <c r="EKT23" s="103"/>
      <c r="EKU23" s="103"/>
      <c r="EKV23" s="103"/>
      <c r="EKW23" s="103"/>
      <c r="EKX23" s="103"/>
      <c r="EKY23" s="103"/>
      <c r="EKZ23" s="103"/>
      <c r="ELA23" s="103"/>
      <c r="ELB23" s="103"/>
      <c r="ELC23" s="103"/>
      <c r="ELD23" s="103"/>
      <c r="ELE23" s="103"/>
      <c r="ELF23" s="103"/>
      <c r="ELG23" s="103"/>
      <c r="ELH23" s="103"/>
      <c r="ELI23" s="103"/>
      <c r="ELJ23" s="103"/>
      <c r="ELK23" s="103"/>
      <c r="ELL23" s="103"/>
      <c r="ELM23" s="103"/>
      <c r="ELN23" s="103"/>
      <c r="ELO23" s="103"/>
      <c r="ELP23" s="103"/>
      <c r="ELQ23" s="103"/>
      <c r="ELR23" s="103"/>
      <c r="ELS23" s="103"/>
      <c r="ELT23" s="103"/>
      <c r="ELU23" s="103"/>
      <c r="ELV23" s="103"/>
      <c r="ELW23" s="103"/>
      <c r="ELX23" s="103"/>
      <c r="ELY23" s="103"/>
      <c r="ELZ23" s="103"/>
      <c r="EMA23" s="103"/>
      <c r="EMB23" s="103"/>
      <c r="EMC23" s="103"/>
      <c r="EMD23" s="103"/>
      <c r="EME23" s="103"/>
      <c r="EMF23" s="103"/>
      <c r="EMG23" s="103"/>
      <c r="EMH23" s="103"/>
      <c r="EMI23" s="103"/>
      <c r="EMJ23" s="103"/>
      <c r="EMK23" s="103"/>
      <c r="EML23" s="103"/>
      <c r="EMM23" s="103"/>
      <c r="EMN23" s="103"/>
      <c r="EMO23" s="103"/>
      <c r="EMP23" s="103"/>
      <c r="EMQ23" s="103"/>
      <c r="EMR23" s="103"/>
      <c r="EMS23" s="103"/>
      <c r="EMT23" s="103"/>
      <c r="EMU23" s="103"/>
      <c r="EMV23" s="103"/>
      <c r="EMW23" s="103"/>
      <c r="EMX23" s="103"/>
      <c r="EMY23" s="103"/>
      <c r="EMZ23" s="103"/>
      <c r="ENA23" s="103"/>
      <c r="ENB23" s="103"/>
      <c r="ENC23" s="103"/>
      <c r="END23" s="103"/>
      <c r="ENE23" s="103"/>
      <c r="ENF23" s="103"/>
      <c r="ENG23" s="103"/>
      <c r="ENH23" s="103"/>
      <c r="ENI23" s="103"/>
      <c r="ENJ23" s="103"/>
      <c r="ENK23" s="103"/>
      <c r="ENL23" s="103"/>
      <c r="ENM23" s="103"/>
      <c r="ENN23" s="103"/>
      <c r="ENO23" s="103"/>
      <c r="ENP23" s="103"/>
      <c r="ENQ23" s="103"/>
      <c r="ENR23" s="103"/>
      <c r="ENS23" s="103"/>
      <c r="ENT23" s="103"/>
      <c r="ENU23" s="103"/>
      <c r="ENV23" s="103"/>
      <c r="ENW23" s="103"/>
      <c r="ENX23" s="103"/>
      <c r="ENY23" s="103"/>
      <c r="ENZ23" s="103"/>
      <c r="EOA23" s="103"/>
      <c r="EOB23" s="103"/>
      <c r="EOC23" s="103"/>
      <c r="EOD23" s="103"/>
      <c r="EOE23" s="103"/>
      <c r="EOF23" s="103"/>
      <c r="EOG23" s="103"/>
      <c r="EOH23" s="103"/>
      <c r="EOI23" s="103"/>
      <c r="EOJ23" s="103"/>
      <c r="EOK23" s="103"/>
      <c r="EOL23" s="103"/>
      <c r="EOM23" s="103"/>
      <c r="EON23" s="103"/>
      <c r="EOO23" s="103"/>
      <c r="EOP23" s="103"/>
      <c r="EOQ23" s="103"/>
      <c r="EOR23" s="103"/>
      <c r="EOS23" s="103"/>
      <c r="EOT23" s="103"/>
      <c r="EOU23" s="103"/>
      <c r="EOV23" s="103"/>
      <c r="EOW23" s="103"/>
      <c r="EOX23" s="103"/>
      <c r="EOY23" s="103"/>
      <c r="EOZ23" s="103"/>
      <c r="EPA23" s="103"/>
      <c r="EPB23" s="103"/>
      <c r="EPC23" s="103"/>
      <c r="EPD23" s="103"/>
      <c r="EPE23" s="103"/>
      <c r="EPF23" s="103"/>
      <c r="EPG23" s="103"/>
      <c r="EPH23" s="103"/>
      <c r="EPI23" s="103"/>
      <c r="EPJ23" s="103"/>
      <c r="EPK23" s="103"/>
      <c r="EPL23" s="103"/>
      <c r="EPM23" s="103"/>
      <c r="EPN23" s="103"/>
      <c r="EPO23" s="103"/>
      <c r="EPP23" s="103"/>
      <c r="EPQ23" s="103"/>
      <c r="EPR23" s="103"/>
      <c r="EPS23" s="103"/>
      <c r="EPT23" s="103"/>
      <c r="EPU23" s="103"/>
      <c r="EPV23" s="103"/>
      <c r="EPW23" s="103"/>
      <c r="EPX23" s="103"/>
      <c r="EPY23" s="103"/>
      <c r="EPZ23" s="103"/>
      <c r="EQA23" s="103"/>
      <c r="EQB23" s="103"/>
      <c r="EQC23" s="103"/>
      <c r="EQD23" s="103"/>
      <c r="EQE23" s="103"/>
      <c r="EQF23" s="103"/>
      <c r="EQG23" s="103"/>
      <c r="EQH23" s="103"/>
      <c r="EQI23" s="103"/>
      <c r="EQJ23" s="103"/>
      <c r="EQK23" s="103"/>
      <c r="EQL23" s="103"/>
      <c r="EQM23" s="103"/>
      <c r="EQN23" s="103"/>
      <c r="EQO23" s="103"/>
      <c r="EQP23" s="103"/>
      <c r="EQQ23" s="103"/>
      <c r="EQR23" s="103"/>
      <c r="EQS23" s="103"/>
      <c r="EQT23" s="103"/>
      <c r="EQU23" s="103"/>
      <c r="EQV23" s="103"/>
      <c r="EQW23" s="103"/>
      <c r="EQX23" s="103"/>
      <c r="EQY23" s="103"/>
      <c r="EQZ23" s="103"/>
      <c r="ERA23" s="103"/>
      <c r="ERB23" s="103"/>
      <c r="ERC23" s="103"/>
      <c r="ERD23" s="103"/>
      <c r="ERE23" s="103"/>
      <c r="ERF23" s="103"/>
      <c r="ERG23" s="103"/>
      <c r="ERH23" s="103"/>
      <c r="ERI23" s="103"/>
      <c r="ERJ23" s="103"/>
      <c r="ERK23" s="103"/>
      <c r="ERL23" s="103"/>
      <c r="ERM23" s="103"/>
      <c r="ERN23" s="103"/>
      <c r="ERO23" s="103"/>
      <c r="ERP23" s="103"/>
      <c r="ERQ23" s="103"/>
      <c r="ERR23" s="103"/>
      <c r="ERS23" s="103"/>
      <c r="ERT23" s="103"/>
      <c r="ERU23" s="103"/>
      <c r="ERV23" s="103"/>
      <c r="ERW23" s="103"/>
      <c r="ERX23" s="103"/>
      <c r="ERY23" s="103"/>
      <c r="ERZ23" s="103"/>
      <c r="ESA23" s="103"/>
      <c r="ESB23" s="103"/>
      <c r="ESC23" s="103"/>
      <c r="ESD23" s="103"/>
      <c r="ESE23" s="103"/>
      <c r="ESF23" s="103"/>
      <c r="ESG23" s="103"/>
      <c r="ESH23" s="103"/>
      <c r="ESI23" s="103"/>
      <c r="ESJ23" s="103"/>
      <c r="ESK23" s="103"/>
      <c r="ESL23" s="103"/>
      <c r="ESM23" s="103"/>
      <c r="ESN23" s="103"/>
      <c r="ESO23" s="103"/>
      <c r="ESP23" s="103"/>
      <c r="ESQ23" s="103"/>
      <c r="ESR23" s="103"/>
      <c r="ESS23" s="103"/>
      <c r="EST23" s="103"/>
      <c r="ESU23" s="103"/>
      <c r="ESV23" s="103"/>
      <c r="ESW23" s="103"/>
      <c r="ESX23" s="103"/>
      <c r="ESY23" s="103"/>
      <c r="ESZ23" s="103"/>
      <c r="ETA23" s="103"/>
      <c r="ETB23" s="103"/>
      <c r="ETC23" s="103"/>
      <c r="ETD23" s="103"/>
      <c r="ETE23" s="103"/>
      <c r="ETF23" s="103"/>
      <c r="ETG23" s="103"/>
      <c r="ETH23" s="103"/>
      <c r="ETI23" s="103"/>
      <c r="ETJ23" s="103"/>
      <c r="ETK23" s="103"/>
      <c r="ETL23" s="103"/>
      <c r="ETM23" s="103"/>
      <c r="ETN23" s="103"/>
      <c r="ETO23" s="103"/>
      <c r="ETP23" s="103"/>
      <c r="ETQ23" s="103"/>
      <c r="ETR23" s="103"/>
      <c r="ETS23" s="103"/>
      <c r="ETT23" s="103"/>
      <c r="ETU23" s="103"/>
      <c r="ETV23" s="103"/>
      <c r="ETW23" s="103"/>
      <c r="ETX23" s="103"/>
      <c r="ETY23" s="103"/>
      <c r="ETZ23" s="103"/>
      <c r="EUA23" s="103"/>
      <c r="EUB23" s="103"/>
      <c r="EUC23" s="103"/>
      <c r="EUD23" s="103"/>
      <c r="EUE23" s="103"/>
      <c r="EUF23" s="103"/>
      <c r="EUG23" s="103"/>
      <c r="EUH23" s="103"/>
      <c r="EUI23" s="103"/>
      <c r="EUJ23" s="103"/>
      <c r="EUK23" s="103"/>
      <c r="EUL23" s="103"/>
      <c r="EUM23" s="103"/>
      <c r="EUN23" s="103"/>
      <c r="EUO23" s="103"/>
      <c r="EUP23" s="103"/>
      <c r="EUQ23" s="103"/>
      <c r="EUR23" s="103"/>
      <c r="EUS23" s="103"/>
      <c r="EUT23" s="103"/>
      <c r="EUU23" s="103"/>
      <c r="EUV23" s="103"/>
      <c r="EUW23" s="103"/>
      <c r="EUX23" s="103"/>
      <c r="EUY23" s="103"/>
      <c r="EUZ23" s="103"/>
      <c r="EVA23" s="103"/>
      <c r="EVB23" s="103"/>
      <c r="EVC23" s="103"/>
      <c r="EVD23" s="103"/>
      <c r="EVE23" s="103"/>
      <c r="EVF23" s="103"/>
      <c r="EVG23" s="103"/>
      <c r="EVH23" s="103"/>
      <c r="EVI23" s="103"/>
      <c r="EVJ23" s="103"/>
      <c r="EVK23" s="103"/>
      <c r="EVL23" s="103"/>
      <c r="EVM23" s="103"/>
      <c r="EVN23" s="103"/>
      <c r="EVO23" s="103"/>
      <c r="EVP23" s="103"/>
      <c r="EVQ23" s="103"/>
      <c r="EVR23" s="103"/>
      <c r="EVS23" s="103"/>
      <c r="EVT23" s="103"/>
      <c r="EVU23" s="103"/>
      <c r="EVV23" s="103"/>
      <c r="EVW23" s="103"/>
      <c r="EVX23" s="103"/>
      <c r="EVY23" s="103"/>
      <c r="EVZ23" s="103"/>
      <c r="EWA23" s="103"/>
      <c r="EWB23" s="103"/>
      <c r="EWC23" s="103"/>
      <c r="EWD23" s="103"/>
      <c r="EWE23" s="103"/>
      <c r="EWF23" s="103"/>
      <c r="EWG23" s="103"/>
      <c r="EWH23" s="103"/>
      <c r="EWI23" s="103"/>
      <c r="EWJ23" s="103"/>
      <c r="EWK23" s="103"/>
      <c r="EWL23" s="103"/>
      <c r="EWM23" s="103"/>
      <c r="EWN23" s="103"/>
      <c r="EWO23" s="103"/>
      <c r="EWP23" s="103"/>
      <c r="EWQ23" s="103"/>
      <c r="EWR23" s="103"/>
      <c r="EWS23" s="103"/>
      <c r="EWT23" s="103"/>
      <c r="EWU23" s="103"/>
      <c r="EWV23" s="103"/>
      <c r="EWW23" s="103"/>
      <c r="EWX23" s="103"/>
      <c r="EWY23" s="103"/>
      <c r="EWZ23" s="103"/>
      <c r="EXA23" s="103"/>
      <c r="EXB23" s="103"/>
      <c r="EXC23" s="103"/>
      <c r="EXD23" s="103"/>
      <c r="EXE23" s="103"/>
      <c r="EXF23" s="103"/>
      <c r="EXG23" s="103"/>
      <c r="EXH23" s="103"/>
      <c r="EXI23" s="103"/>
      <c r="EXJ23" s="103"/>
      <c r="EXK23" s="103"/>
      <c r="EXL23" s="103"/>
      <c r="EXM23" s="103"/>
      <c r="EXN23" s="103"/>
      <c r="EXO23" s="103"/>
      <c r="EXP23" s="103"/>
      <c r="EXQ23" s="103"/>
      <c r="EXR23" s="103"/>
      <c r="EXS23" s="103"/>
      <c r="EXT23" s="103"/>
      <c r="EXU23" s="103"/>
      <c r="EXV23" s="103"/>
      <c r="EXW23" s="103"/>
      <c r="EXX23" s="103"/>
      <c r="EXY23" s="103"/>
      <c r="EXZ23" s="103"/>
      <c r="EYA23" s="103"/>
      <c r="EYB23" s="103"/>
      <c r="EYC23" s="103"/>
      <c r="EYD23" s="103"/>
      <c r="EYE23" s="103"/>
      <c r="EYF23" s="103"/>
      <c r="EYG23" s="103"/>
      <c r="EYH23" s="103"/>
      <c r="EYI23" s="103"/>
      <c r="EYJ23" s="103"/>
      <c r="EYK23" s="103"/>
      <c r="EYL23" s="103"/>
      <c r="EYM23" s="103"/>
      <c r="EYN23" s="103"/>
      <c r="EYO23" s="103"/>
      <c r="EYP23" s="103"/>
      <c r="EYQ23" s="103"/>
      <c r="EYR23" s="103"/>
      <c r="EYS23" s="103"/>
      <c r="EYT23" s="103"/>
      <c r="EYU23" s="103"/>
      <c r="EYV23" s="103"/>
      <c r="EYW23" s="103"/>
      <c r="EYX23" s="103"/>
      <c r="EYY23" s="103"/>
      <c r="EYZ23" s="103"/>
      <c r="EZA23" s="103"/>
      <c r="EZB23" s="103"/>
      <c r="EZC23" s="103"/>
      <c r="EZD23" s="103"/>
      <c r="EZE23" s="103"/>
      <c r="EZF23" s="103"/>
      <c r="EZG23" s="103"/>
      <c r="EZH23" s="103"/>
      <c r="EZI23" s="103"/>
      <c r="EZJ23" s="103"/>
      <c r="EZK23" s="103"/>
      <c r="EZL23" s="103"/>
      <c r="EZM23" s="103"/>
      <c r="EZN23" s="103"/>
      <c r="EZO23" s="103"/>
      <c r="EZP23" s="103"/>
      <c r="EZQ23" s="103"/>
      <c r="EZR23" s="103"/>
      <c r="EZS23" s="103"/>
      <c r="EZT23" s="103"/>
      <c r="EZU23" s="103"/>
      <c r="EZV23" s="103"/>
      <c r="EZW23" s="103"/>
      <c r="EZX23" s="103"/>
      <c r="EZY23" s="103"/>
      <c r="EZZ23" s="103"/>
      <c r="FAA23" s="103"/>
      <c r="FAB23" s="103"/>
      <c r="FAC23" s="103"/>
      <c r="FAD23" s="103"/>
      <c r="FAE23" s="103"/>
      <c r="FAF23" s="103"/>
      <c r="FAG23" s="103"/>
      <c r="FAH23" s="103"/>
      <c r="FAI23" s="103"/>
      <c r="FAJ23" s="103"/>
      <c r="FAK23" s="103"/>
      <c r="FAL23" s="103"/>
      <c r="FAM23" s="103"/>
      <c r="FAN23" s="103"/>
      <c r="FAO23" s="103"/>
      <c r="FAP23" s="103"/>
      <c r="FAQ23" s="103"/>
      <c r="FAR23" s="103"/>
      <c r="FAS23" s="103"/>
      <c r="FAT23" s="103"/>
      <c r="FAU23" s="103"/>
      <c r="FAV23" s="103"/>
      <c r="FAW23" s="103"/>
      <c r="FAX23" s="103"/>
      <c r="FAY23" s="103"/>
      <c r="FAZ23" s="103"/>
      <c r="FBA23" s="103"/>
      <c r="FBB23" s="103"/>
      <c r="FBC23" s="103"/>
      <c r="FBD23" s="103"/>
      <c r="FBE23" s="103"/>
      <c r="FBF23" s="103"/>
      <c r="FBG23" s="103"/>
      <c r="FBH23" s="103"/>
      <c r="FBI23" s="103"/>
      <c r="FBJ23" s="103"/>
      <c r="FBK23" s="103"/>
      <c r="FBL23" s="103"/>
      <c r="FBM23" s="103"/>
      <c r="FBN23" s="103"/>
      <c r="FBO23" s="103"/>
      <c r="FBP23" s="103"/>
      <c r="FBQ23" s="103"/>
      <c r="FBR23" s="103"/>
      <c r="FBS23" s="103"/>
      <c r="FBT23" s="103"/>
      <c r="FBU23" s="103"/>
      <c r="FBV23" s="103"/>
      <c r="FBW23" s="103"/>
      <c r="FBX23" s="103"/>
      <c r="FBY23" s="103"/>
      <c r="FBZ23" s="103"/>
      <c r="FCA23" s="103"/>
      <c r="FCB23" s="103"/>
      <c r="FCC23" s="103"/>
      <c r="FCD23" s="103"/>
      <c r="FCE23" s="103"/>
      <c r="FCF23" s="103"/>
      <c r="FCG23" s="103"/>
      <c r="FCH23" s="103"/>
      <c r="FCI23" s="103"/>
      <c r="FCJ23" s="103"/>
      <c r="FCK23" s="103"/>
      <c r="FCL23" s="103"/>
      <c r="FCM23" s="103"/>
      <c r="FCN23" s="103"/>
      <c r="FCO23" s="103"/>
      <c r="FCP23" s="103"/>
      <c r="FCQ23" s="103"/>
      <c r="FCR23" s="103"/>
      <c r="FCS23" s="103"/>
      <c r="FCT23" s="103"/>
      <c r="FCU23" s="103"/>
      <c r="FCV23" s="103"/>
      <c r="FCW23" s="103"/>
      <c r="FCX23" s="103"/>
      <c r="FCY23" s="103"/>
      <c r="FCZ23" s="103"/>
      <c r="FDA23" s="103"/>
      <c r="FDB23" s="103"/>
      <c r="FDC23" s="103"/>
      <c r="FDD23" s="103"/>
      <c r="FDE23" s="103"/>
      <c r="FDF23" s="103"/>
      <c r="FDG23" s="103"/>
      <c r="FDH23" s="103"/>
      <c r="FDI23" s="103"/>
      <c r="FDJ23" s="103"/>
      <c r="FDK23" s="103"/>
      <c r="FDL23" s="103"/>
      <c r="FDM23" s="103"/>
      <c r="FDN23" s="103"/>
      <c r="FDO23" s="103"/>
      <c r="FDP23" s="103"/>
      <c r="FDQ23" s="103"/>
      <c r="FDR23" s="103"/>
      <c r="FDS23" s="103"/>
      <c r="FDT23" s="103"/>
      <c r="FDU23" s="103"/>
      <c r="FDV23" s="103"/>
      <c r="FDW23" s="103"/>
      <c r="FDX23" s="103"/>
      <c r="FDY23" s="103"/>
      <c r="FDZ23" s="103"/>
      <c r="FEA23" s="103"/>
      <c r="FEB23" s="103"/>
      <c r="FEC23" s="103"/>
      <c r="FED23" s="103"/>
      <c r="FEE23" s="103"/>
      <c r="FEF23" s="103"/>
      <c r="FEG23" s="103"/>
      <c r="FEH23" s="103"/>
      <c r="FEI23" s="103"/>
      <c r="FEJ23" s="103"/>
      <c r="FEK23" s="103"/>
      <c r="FEL23" s="103"/>
      <c r="FEM23" s="103"/>
      <c r="FEN23" s="103"/>
      <c r="FEO23" s="103"/>
      <c r="FEP23" s="103"/>
      <c r="FEQ23" s="103"/>
      <c r="FER23" s="103"/>
      <c r="FES23" s="103"/>
      <c r="FET23" s="103"/>
      <c r="FEU23" s="103"/>
      <c r="FEV23" s="103"/>
      <c r="FEW23" s="103"/>
      <c r="FEX23" s="103"/>
      <c r="FEY23" s="103"/>
      <c r="FEZ23" s="103"/>
      <c r="FFA23" s="103"/>
      <c r="FFB23" s="103"/>
      <c r="FFC23" s="103"/>
      <c r="FFD23" s="103"/>
      <c r="FFE23" s="103"/>
      <c r="FFF23" s="103"/>
      <c r="FFG23" s="103"/>
      <c r="FFH23" s="103"/>
      <c r="FFI23" s="103"/>
      <c r="FFJ23" s="103"/>
      <c r="FFK23" s="103"/>
      <c r="FFL23" s="103"/>
      <c r="FFM23" s="103"/>
      <c r="FFN23" s="103"/>
      <c r="FFO23" s="103"/>
      <c r="FFP23" s="103"/>
      <c r="FFQ23" s="103"/>
      <c r="FFR23" s="103"/>
      <c r="FFS23" s="103"/>
      <c r="FFT23" s="103"/>
      <c r="FFU23" s="103"/>
      <c r="FFV23" s="103"/>
      <c r="FFW23" s="103"/>
      <c r="FFX23" s="103"/>
      <c r="FFY23" s="103"/>
      <c r="FFZ23" s="103"/>
      <c r="FGA23" s="103"/>
      <c r="FGB23" s="103"/>
      <c r="FGC23" s="103"/>
      <c r="FGD23" s="103"/>
      <c r="FGE23" s="103"/>
      <c r="FGF23" s="103"/>
      <c r="FGG23" s="103"/>
      <c r="FGH23" s="103"/>
      <c r="FGI23" s="103"/>
      <c r="FGJ23" s="103"/>
      <c r="FGK23" s="103"/>
      <c r="FGL23" s="103"/>
      <c r="FGM23" s="103"/>
      <c r="FGN23" s="103"/>
      <c r="FGO23" s="103"/>
      <c r="FGP23" s="103"/>
      <c r="FGQ23" s="103"/>
      <c r="FGR23" s="103"/>
      <c r="FGS23" s="103"/>
      <c r="FGT23" s="103"/>
      <c r="FGU23" s="103"/>
      <c r="FGV23" s="103"/>
      <c r="FGW23" s="103"/>
      <c r="FGX23" s="103"/>
      <c r="FGY23" s="103"/>
      <c r="FGZ23" s="103"/>
      <c r="FHA23" s="103"/>
      <c r="FHB23" s="103"/>
      <c r="FHC23" s="103"/>
      <c r="FHD23" s="103"/>
      <c r="FHE23" s="103"/>
      <c r="FHF23" s="103"/>
      <c r="FHG23" s="103"/>
      <c r="FHH23" s="103"/>
      <c r="FHI23" s="103"/>
      <c r="FHJ23" s="103"/>
      <c r="FHK23" s="103"/>
      <c r="FHL23" s="103"/>
      <c r="FHM23" s="103"/>
      <c r="FHN23" s="103"/>
      <c r="FHO23" s="103"/>
      <c r="FHP23" s="103"/>
      <c r="FHQ23" s="103"/>
      <c r="FHR23" s="103"/>
      <c r="FHS23" s="103"/>
      <c r="FHT23" s="103"/>
      <c r="FHU23" s="103"/>
      <c r="FHV23" s="103"/>
      <c r="FHW23" s="103"/>
      <c r="FHX23" s="103"/>
      <c r="FHY23" s="103"/>
      <c r="FHZ23" s="103"/>
      <c r="FIA23" s="103"/>
      <c r="FIB23" s="103"/>
      <c r="FIC23" s="103"/>
      <c r="FID23" s="103"/>
      <c r="FIE23" s="103"/>
      <c r="FIF23" s="103"/>
      <c r="FIG23" s="103"/>
      <c r="FIH23" s="103"/>
      <c r="FII23" s="103"/>
      <c r="FIJ23" s="103"/>
      <c r="FIK23" s="103"/>
      <c r="FIL23" s="103"/>
      <c r="FIM23" s="103"/>
      <c r="FIN23" s="103"/>
      <c r="FIO23" s="103"/>
      <c r="FIP23" s="103"/>
      <c r="FIQ23" s="103"/>
      <c r="FIR23" s="103"/>
      <c r="FIS23" s="103"/>
      <c r="FIT23" s="103"/>
      <c r="FIU23" s="103"/>
      <c r="FIV23" s="103"/>
      <c r="FIW23" s="103"/>
      <c r="FIX23" s="103"/>
      <c r="FIY23" s="103"/>
      <c r="FIZ23" s="103"/>
      <c r="FJA23" s="103"/>
      <c r="FJB23" s="103"/>
      <c r="FJC23" s="103"/>
      <c r="FJD23" s="103"/>
      <c r="FJE23" s="103"/>
      <c r="FJF23" s="103"/>
      <c r="FJG23" s="103"/>
      <c r="FJH23" s="103"/>
      <c r="FJI23" s="103"/>
      <c r="FJJ23" s="103"/>
      <c r="FJK23" s="103"/>
      <c r="FJL23" s="103"/>
      <c r="FJM23" s="103"/>
      <c r="FJN23" s="103"/>
      <c r="FJO23" s="103"/>
      <c r="FJP23" s="103"/>
      <c r="FJQ23" s="103"/>
      <c r="FJR23" s="103"/>
      <c r="FJS23" s="103"/>
      <c r="FJT23" s="103"/>
      <c r="FJU23" s="103"/>
      <c r="FJV23" s="103"/>
      <c r="FJW23" s="103"/>
      <c r="FJX23" s="103"/>
      <c r="FJY23" s="103"/>
      <c r="FJZ23" s="103"/>
      <c r="FKA23" s="103"/>
      <c r="FKB23" s="103"/>
      <c r="FKC23" s="103"/>
      <c r="FKD23" s="103"/>
      <c r="FKE23" s="103"/>
      <c r="FKF23" s="103"/>
      <c r="FKG23" s="103"/>
      <c r="FKH23" s="103"/>
      <c r="FKI23" s="103"/>
      <c r="FKJ23" s="103"/>
      <c r="FKK23" s="103"/>
      <c r="FKL23" s="103"/>
      <c r="FKM23" s="103"/>
      <c r="FKN23" s="103"/>
      <c r="FKO23" s="103"/>
      <c r="FKP23" s="103"/>
      <c r="FKQ23" s="103"/>
      <c r="FKR23" s="103"/>
      <c r="FKS23" s="103"/>
      <c r="FKT23" s="103"/>
      <c r="FKU23" s="103"/>
      <c r="FKV23" s="103"/>
      <c r="FKW23" s="103"/>
      <c r="FKX23" s="103"/>
      <c r="FKY23" s="103"/>
      <c r="FKZ23" s="103"/>
      <c r="FLA23" s="103"/>
      <c r="FLB23" s="103"/>
      <c r="FLC23" s="103"/>
      <c r="FLD23" s="103"/>
      <c r="FLE23" s="103"/>
      <c r="FLF23" s="103"/>
      <c r="FLG23" s="103"/>
      <c r="FLH23" s="103"/>
      <c r="FLI23" s="103"/>
      <c r="FLJ23" s="103"/>
      <c r="FLK23" s="103"/>
      <c r="FLL23" s="103"/>
      <c r="FLM23" s="103"/>
      <c r="FLN23" s="103"/>
      <c r="FLO23" s="103"/>
      <c r="FLP23" s="103"/>
      <c r="FLQ23" s="103"/>
      <c r="FLR23" s="103"/>
      <c r="FLS23" s="103"/>
      <c r="FLT23" s="103"/>
      <c r="FLU23" s="103"/>
      <c r="FLV23" s="103"/>
      <c r="FLW23" s="103"/>
      <c r="FLX23" s="103"/>
      <c r="FLY23" s="103"/>
      <c r="FLZ23" s="103"/>
      <c r="FMA23" s="103"/>
      <c r="FMB23" s="103"/>
      <c r="FMC23" s="103"/>
      <c r="FMD23" s="103"/>
      <c r="FME23" s="103"/>
      <c r="FMF23" s="103"/>
      <c r="FMG23" s="103"/>
      <c r="FMH23" s="103"/>
      <c r="FMI23" s="103"/>
      <c r="FMJ23" s="103"/>
      <c r="FMK23" s="103"/>
      <c r="FML23" s="103"/>
      <c r="FMM23" s="103"/>
      <c r="FMN23" s="103"/>
      <c r="FMO23" s="103"/>
      <c r="FMP23" s="103"/>
      <c r="FMQ23" s="103"/>
      <c r="FMR23" s="103"/>
      <c r="FMS23" s="103"/>
      <c r="FMT23" s="103"/>
      <c r="FMU23" s="103"/>
      <c r="FMV23" s="103"/>
      <c r="FMW23" s="103"/>
      <c r="FMX23" s="103"/>
      <c r="FMY23" s="103"/>
      <c r="FMZ23" s="103"/>
      <c r="FNA23" s="103"/>
      <c r="FNB23" s="103"/>
      <c r="FNC23" s="103"/>
      <c r="FND23" s="103"/>
      <c r="FNE23" s="103"/>
      <c r="FNF23" s="103"/>
      <c r="FNG23" s="103"/>
      <c r="FNH23" s="103"/>
      <c r="FNI23" s="103"/>
      <c r="FNJ23" s="103"/>
      <c r="FNK23" s="103"/>
      <c r="FNL23" s="103"/>
      <c r="FNM23" s="103"/>
      <c r="FNN23" s="103"/>
      <c r="FNO23" s="103"/>
      <c r="FNP23" s="103"/>
      <c r="FNQ23" s="103"/>
      <c r="FNR23" s="103"/>
      <c r="FNS23" s="103"/>
      <c r="FNT23" s="103"/>
      <c r="FNU23" s="103"/>
      <c r="FNV23" s="103"/>
      <c r="FNW23" s="103"/>
      <c r="FNX23" s="103"/>
      <c r="FNY23" s="103"/>
      <c r="FNZ23" s="103"/>
      <c r="FOA23" s="103"/>
      <c r="FOB23" s="103"/>
      <c r="FOC23" s="103"/>
      <c r="FOD23" s="103"/>
      <c r="FOE23" s="103"/>
      <c r="FOF23" s="103"/>
      <c r="FOG23" s="103"/>
      <c r="FOH23" s="103"/>
      <c r="FOI23" s="103"/>
      <c r="FOJ23" s="103"/>
      <c r="FOK23" s="103"/>
      <c r="FOL23" s="103"/>
      <c r="FOM23" s="103"/>
      <c r="FON23" s="103"/>
      <c r="FOO23" s="103"/>
      <c r="FOP23" s="103"/>
      <c r="FOQ23" s="103"/>
      <c r="FOR23" s="103"/>
      <c r="FOS23" s="103"/>
      <c r="FOT23" s="103"/>
      <c r="FOU23" s="103"/>
      <c r="FOV23" s="103"/>
      <c r="FOW23" s="103"/>
      <c r="FOX23" s="103"/>
      <c r="FOY23" s="103"/>
      <c r="FOZ23" s="103"/>
      <c r="FPA23" s="103"/>
      <c r="FPB23" s="103"/>
      <c r="FPC23" s="103"/>
      <c r="FPD23" s="103"/>
      <c r="FPE23" s="103"/>
      <c r="FPF23" s="103"/>
      <c r="FPG23" s="103"/>
      <c r="FPH23" s="103"/>
      <c r="FPI23" s="103"/>
      <c r="FPJ23" s="103"/>
      <c r="FPK23" s="103"/>
      <c r="FPL23" s="103"/>
      <c r="FPM23" s="103"/>
      <c r="FPN23" s="103"/>
      <c r="FPO23" s="103"/>
      <c r="FPP23" s="103"/>
      <c r="FPQ23" s="103"/>
      <c r="FPR23" s="103"/>
      <c r="FPS23" s="103"/>
      <c r="FPT23" s="103"/>
      <c r="FPU23" s="103"/>
      <c r="FPV23" s="103"/>
      <c r="FPW23" s="103"/>
      <c r="FPX23" s="103"/>
      <c r="FPY23" s="103"/>
      <c r="FPZ23" s="103"/>
      <c r="FQA23" s="103"/>
      <c r="FQB23" s="103"/>
      <c r="FQC23" s="103"/>
      <c r="FQD23" s="103"/>
      <c r="FQE23" s="103"/>
      <c r="FQF23" s="103"/>
      <c r="FQG23" s="103"/>
      <c r="FQH23" s="103"/>
      <c r="FQI23" s="103"/>
      <c r="FQJ23" s="103"/>
      <c r="FQK23" s="103"/>
      <c r="FQL23" s="103"/>
      <c r="FQM23" s="103"/>
      <c r="FQN23" s="103"/>
      <c r="FQO23" s="103"/>
      <c r="FQP23" s="103"/>
      <c r="FQQ23" s="103"/>
      <c r="FQR23" s="103"/>
      <c r="FQS23" s="103"/>
      <c r="FQT23" s="103"/>
      <c r="FQU23" s="103"/>
      <c r="FQV23" s="103"/>
      <c r="FQW23" s="103"/>
      <c r="FQX23" s="103"/>
      <c r="FQY23" s="103"/>
      <c r="FQZ23" s="103"/>
      <c r="FRA23" s="103"/>
      <c r="FRB23" s="103"/>
      <c r="FRC23" s="103"/>
      <c r="FRD23" s="103"/>
      <c r="FRE23" s="103"/>
      <c r="FRF23" s="103"/>
      <c r="FRG23" s="103"/>
      <c r="FRH23" s="103"/>
      <c r="FRI23" s="103"/>
      <c r="FRJ23" s="103"/>
      <c r="FRK23" s="103"/>
      <c r="FRL23" s="103"/>
      <c r="FRM23" s="103"/>
      <c r="FRN23" s="103"/>
      <c r="FRO23" s="103"/>
      <c r="FRP23" s="103"/>
      <c r="FRQ23" s="103"/>
      <c r="FRR23" s="103"/>
      <c r="FRS23" s="103"/>
      <c r="FRT23" s="103"/>
      <c r="FRU23" s="103"/>
      <c r="FRV23" s="103"/>
      <c r="FRW23" s="103"/>
      <c r="FRX23" s="103"/>
      <c r="FRY23" s="103"/>
      <c r="FRZ23" s="103"/>
      <c r="FSA23" s="103"/>
      <c r="FSB23" s="103"/>
      <c r="FSC23" s="103"/>
      <c r="FSD23" s="103"/>
      <c r="FSE23" s="103"/>
      <c r="FSF23" s="103"/>
      <c r="FSG23" s="103"/>
      <c r="FSH23" s="103"/>
      <c r="FSI23" s="103"/>
      <c r="FSJ23" s="103"/>
      <c r="FSK23" s="103"/>
      <c r="FSL23" s="103"/>
      <c r="FSM23" s="103"/>
      <c r="FSN23" s="103"/>
      <c r="FSO23" s="103"/>
      <c r="FSP23" s="103"/>
      <c r="FSQ23" s="103"/>
      <c r="FSR23" s="103"/>
      <c r="FSS23" s="103"/>
      <c r="FST23" s="103"/>
      <c r="FSU23" s="103"/>
      <c r="FSV23" s="103"/>
      <c r="FSW23" s="103"/>
      <c r="FSX23" s="103"/>
      <c r="FSY23" s="103"/>
      <c r="FSZ23" s="103"/>
      <c r="FTA23" s="103"/>
      <c r="FTB23" s="103"/>
      <c r="FTC23" s="103"/>
      <c r="FTD23" s="103"/>
      <c r="FTE23" s="103"/>
      <c r="FTF23" s="103"/>
      <c r="FTG23" s="103"/>
      <c r="FTH23" s="103"/>
      <c r="FTI23" s="103"/>
      <c r="FTJ23" s="103"/>
      <c r="FTK23" s="103"/>
      <c r="FTL23" s="103"/>
      <c r="FTM23" s="103"/>
      <c r="FTN23" s="103"/>
      <c r="FTO23" s="103"/>
      <c r="FTP23" s="103"/>
      <c r="FTQ23" s="103"/>
      <c r="FTR23" s="103"/>
      <c r="FTS23" s="103"/>
      <c r="FTT23" s="103"/>
      <c r="FTU23" s="103"/>
      <c r="FTV23" s="103"/>
      <c r="FTW23" s="103"/>
      <c r="FTX23" s="103"/>
      <c r="FTY23" s="103"/>
      <c r="FTZ23" s="103"/>
      <c r="FUA23" s="103"/>
      <c r="FUB23" s="103"/>
      <c r="FUC23" s="103"/>
      <c r="FUD23" s="103"/>
      <c r="FUE23" s="103"/>
      <c r="FUF23" s="103"/>
      <c r="FUG23" s="103"/>
      <c r="FUH23" s="103"/>
      <c r="FUI23" s="103"/>
      <c r="FUJ23" s="103"/>
      <c r="FUK23" s="103"/>
      <c r="FUL23" s="103"/>
      <c r="FUM23" s="103"/>
      <c r="FUN23" s="103"/>
      <c r="FUO23" s="103"/>
      <c r="FUP23" s="103"/>
      <c r="FUQ23" s="103"/>
      <c r="FUR23" s="103"/>
      <c r="FUS23" s="103"/>
      <c r="FUT23" s="103"/>
      <c r="FUU23" s="103"/>
      <c r="FUV23" s="103"/>
      <c r="FUW23" s="103"/>
      <c r="FUX23" s="103"/>
      <c r="FUY23" s="103"/>
      <c r="FUZ23" s="103"/>
      <c r="FVA23" s="103"/>
      <c r="FVB23" s="103"/>
      <c r="FVC23" s="103"/>
      <c r="FVD23" s="103"/>
      <c r="FVE23" s="103"/>
      <c r="FVF23" s="103"/>
      <c r="FVG23" s="103"/>
      <c r="FVH23" s="103"/>
      <c r="FVI23" s="103"/>
      <c r="FVJ23" s="103"/>
      <c r="FVK23" s="103"/>
      <c r="FVL23" s="103"/>
      <c r="FVM23" s="103"/>
      <c r="FVN23" s="103"/>
      <c r="FVO23" s="103"/>
      <c r="FVP23" s="103"/>
      <c r="FVQ23" s="103"/>
      <c r="FVR23" s="103"/>
      <c r="FVS23" s="103"/>
      <c r="FVT23" s="103"/>
      <c r="FVU23" s="103"/>
      <c r="FVV23" s="103"/>
      <c r="FVW23" s="103"/>
      <c r="FVX23" s="103"/>
      <c r="FVY23" s="103"/>
      <c r="FVZ23" s="103"/>
      <c r="FWA23" s="103"/>
      <c r="FWB23" s="103"/>
      <c r="FWC23" s="103"/>
      <c r="FWD23" s="103"/>
      <c r="FWE23" s="103"/>
      <c r="FWF23" s="103"/>
      <c r="FWG23" s="103"/>
      <c r="FWH23" s="103"/>
      <c r="FWI23" s="103"/>
      <c r="FWJ23" s="103"/>
      <c r="FWK23" s="103"/>
      <c r="FWL23" s="103"/>
      <c r="FWM23" s="103"/>
      <c r="FWN23" s="103"/>
      <c r="FWO23" s="103"/>
      <c r="FWP23" s="103"/>
      <c r="FWQ23" s="103"/>
      <c r="FWR23" s="103"/>
      <c r="FWS23" s="103"/>
      <c r="FWT23" s="103"/>
      <c r="FWU23" s="103"/>
      <c r="FWV23" s="103"/>
      <c r="FWW23" s="103"/>
      <c r="FWX23" s="103"/>
      <c r="FWY23" s="103"/>
      <c r="FWZ23" s="103"/>
      <c r="FXA23" s="103"/>
      <c r="FXB23" s="103"/>
      <c r="FXC23" s="103"/>
      <c r="FXD23" s="103"/>
      <c r="FXE23" s="103"/>
      <c r="FXF23" s="103"/>
      <c r="FXG23" s="103"/>
      <c r="FXH23" s="103"/>
      <c r="FXI23" s="103"/>
      <c r="FXJ23" s="103"/>
      <c r="FXK23" s="103"/>
      <c r="FXL23" s="103"/>
      <c r="FXM23" s="103"/>
      <c r="FXN23" s="103"/>
      <c r="FXO23" s="103"/>
      <c r="FXP23" s="103"/>
      <c r="FXQ23" s="103"/>
      <c r="FXR23" s="103"/>
      <c r="FXS23" s="103"/>
      <c r="FXT23" s="103"/>
      <c r="FXU23" s="103"/>
      <c r="FXV23" s="103"/>
      <c r="FXW23" s="103"/>
      <c r="FXX23" s="103"/>
      <c r="FXY23" s="103"/>
      <c r="FXZ23" s="103"/>
      <c r="FYA23" s="103"/>
      <c r="FYB23" s="103"/>
      <c r="FYC23" s="103"/>
      <c r="FYD23" s="103"/>
      <c r="FYE23" s="103"/>
      <c r="FYF23" s="103"/>
      <c r="FYG23" s="103"/>
      <c r="FYH23" s="103"/>
      <c r="FYI23" s="103"/>
      <c r="FYJ23" s="103"/>
      <c r="FYK23" s="103"/>
      <c r="FYL23" s="103"/>
      <c r="FYM23" s="103"/>
      <c r="FYN23" s="103"/>
      <c r="FYO23" s="103"/>
      <c r="FYP23" s="103"/>
      <c r="FYQ23" s="103"/>
      <c r="FYR23" s="103"/>
      <c r="FYS23" s="103"/>
      <c r="FYT23" s="103"/>
      <c r="FYU23" s="103"/>
      <c r="FYV23" s="103"/>
      <c r="FYW23" s="103"/>
      <c r="FYX23" s="103"/>
      <c r="FYY23" s="103"/>
      <c r="FYZ23" s="103"/>
      <c r="FZA23" s="103"/>
      <c r="FZB23" s="103"/>
      <c r="FZC23" s="103"/>
      <c r="FZD23" s="103"/>
      <c r="FZE23" s="103"/>
      <c r="FZF23" s="103"/>
      <c r="FZG23" s="103"/>
      <c r="FZH23" s="103"/>
      <c r="FZI23" s="103"/>
      <c r="FZJ23" s="103"/>
      <c r="FZK23" s="103"/>
      <c r="FZL23" s="103"/>
      <c r="FZM23" s="103"/>
      <c r="FZN23" s="103"/>
      <c r="FZO23" s="103"/>
      <c r="FZP23" s="103"/>
      <c r="FZQ23" s="103"/>
      <c r="FZR23" s="103"/>
      <c r="FZS23" s="103"/>
      <c r="FZT23" s="103"/>
      <c r="FZU23" s="103"/>
      <c r="FZV23" s="103"/>
      <c r="FZW23" s="103"/>
      <c r="FZX23" s="103"/>
      <c r="FZY23" s="103"/>
      <c r="FZZ23" s="103"/>
      <c r="GAA23" s="103"/>
      <c r="GAB23" s="103"/>
      <c r="GAC23" s="103"/>
      <c r="GAD23" s="103"/>
      <c r="GAE23" s="103"/>
      <c r="GAF23" s="103"/>
      <c r="GAG23" s="103"/>
      <c r="GAH23" s="103"/>
      <c r="GAI23" s="103"/>
      <c r="GAJ23" s="103"/>
      <c r="GAK23" s="103"/>
      <c r="GAL23" s="103"/>
      <c r="GAM23" s="103"/>
      <c r="GAN23" s="103"/>
      <c r="GAO23" s="103"/>
      <c r="GAP23" s="103"/>
      <c r="GAQ23" s="103"/>
      <c r="GAR23" s="103"/>
      <c r="GAS23" s="103"/>
      <c r="GAT23" s="103"/>
      <c r="GAU23" s="103"/>
      <c r="GAV23" s="103"/>
      <c r="GAW23" s="103"/>
      <c r="GAX23" s="103"/>
      <c r="GAY23" s="103"/>
      <c r="GAZ23" s="103"/>
      <c r="GBA23" s="103"/>
      <c r="GBB23" s="103"/>
      <c r="GBC23" s="103"/>
      <c r="GBD23" s="103"/>
      <c r="GBE23" s="103"/>
      <c r="GBF23" s="103"/>
      <c r="GBG23" s="103"/>
      <c r="GBH23" s="103"/>
      <c r="GBI23" s="103"/>
      <c r="GBJ23" s="103"/>
      <c r="GBK23" s="103"/>
      <c r="GBL23" s="103"/>
      <c r="GBM23" s="103"/>
      <c r="GBN23" s="103"/>
      <c r="GBO23" s="103"/>
      <c r="GBP23" s="103"/>
      <c r="GBQ23" s="103"/>
      <c r="GBR23" s="103"/>
      <c r="GBS23" s="103"/>
      <c r="GBT23" s="103"/>
      <c r="GBU23" s="103"/>
      <c r="GBV23" s="103"/>
      <c r="GBW23" s="103"/>
      <c r="GBX23" s="103"/>
      <c r="GBY23" s="103"/>
      <c r="GBZ23" s="103"/>
      <c r="GCA23" s="103"/>
      <c r="GCB23" s="103"/>
      <c r="GCC23" s="103"/>
      <c r="GCD23" s="103"/>
      <c r="GCE23" s="103"/>
      <c r="GCF23" s="103"/>
      <c r="GCG23" s="103"/>
      <c r="GCH23" s="103"/>
      <c r="GCI23" s="103"/>
      <c r="GCJ23" s="103"/>
      <c r="GCK23" s="103"/>
      <c r="GCL23" s="103"/>
      <c r="GCM23" s="103"/>
      <c r="GCN23" s="103"/>
      <c r="GCO23" s="103"/>
      <c r="GCP23" s="103"/>
      <c r="GCQ23" s="103"/>
      <c r="GCR23" s="103"/>
      <c r="GCS23" s="103"/>
      <c r="GCT23" s="103"/>
      <c r="GCU23" s="103"/>
      <c r="GCV23" s="103"/>
      <c r="GCW23" s="103"/>
      <c r="GCX23" s="103"/>
      <c r="GCY23" s="103"/>
      <c r="GCZ23" s="103"/>
      <c r="GDA23" s="103"/>
      <c r="GDB23" s="103"/>
      <c r="GDC23" s="103"/>
      <c r="GDD23" s="103"/>
      <c r="GDE23" s="103"/>
      <c r="GDF23" s="103"/>
      <c r="GDG23" s="103"/>
      <c r="GDH23" s="103"/>
      <c r="GDI23" s="103"/>
      <c r="GDJ23" s="103"/>
      <c r="GDK23" s="103"/>
      <c r="GDL23" s="103"/>
      <c r="GDM23" s="103"/>
      <c r="GDN23" s="103"/>
      <c r="GDO23" s="103"/>
      <c r="GDP23" s="103"/>
      <c r="GDQ23" s="103"/>
      <c r="GDR23" s="103"/>
      <c r="GDS23" s="103"/>
      <c r="GDT23" s="103"/>
      <c r="GDU23" s="103"/>
      <c r="GDV23" s="103"/>
      <c r="GDW23" s="103"/>
      <c r="GDX23" s="103"/>
      <c r="GDY23" s="103"/>
      <c r="GDZ23" s="103"/>
      <c r="GEA23" s="103"/>
      <c r="GEB23" s="103"/>
      <c r="GEC23" s="103"/>
      <c r="GED23" s="103"/>
      <c r="GEE23" s="103"/>
      <c r="GEF23" s="103"/>
      <c r="GEG23" s="103"/>
      <c r="GEH23" s="103"/>
      <c r="GEI23" s="103"/>
      <c r="GEJ23" s="103"/>
      <c r="GEK23" s="103"/>
      <c r="GEL23" s="103"/>
      <c r="GEM23" s="103"/>
      <c r="GEN23" s="103"/>
      <c r="GEO23" s="103"/>
      <c r="GEP23" s="103"/>
      <c r="GEQ23" s="103"/>
      <c r="GER23" s="103"/>
      <c r="GES23" s="103"/>
      <c r="GET23" s="103"/>
      <c r="GEU23" s="103"/>
      <c r="GEV23" s="103"/>
      <c r="GEW23" s="103"/>
      <c r="GEX23" s="103"/>
      <c r="GEY23" s="103"/>
      <c r="GEZ23" s="103"/>
      <c r="GFA23" s="103"/>
      <c r="GFB23" s="103"/>
      <c r="GFC23" s="103"/>
      <c r="GFD23" s="103"/>
      <c r="GFE23" s="103"/>
      <c r="GFF23" s="103"/>
      <c r="GFG23" s="103"/>
      <c r="GFH23" s="103"/>
      <c r="GFI23" s="103"/>
      <c r="GFJ23" s="103"/>
      <c r="GFK23" s="103"/>
      <c r="GFL23" s="103"/>
      <c r="GFM23" s="103"/>
      <c r="GFN23" s="103"/>
      <c r="GFO23" s="103"/>
      <c r="GFP23" s="103"/>
      <c r="GFQ23" s="103"/>
      <c r="GFR23" s="103"/>
      <c r="GFS23" s="103"/>
      <c r="GFT23" s="103"/>
      <c r="GFU23" s="103"/>
      <c r="GFV23" s="103"/>
      <c r="GFW23" s="103"/>
      <c r="GFX23" s="103"/>
      <c r="GFY23" s="103"/>
      <c r="GFZ23" s="103"/>
      <c r="GGA23" s="103"/>
      <c r="GGB23" s="103"/>
      <c r="GGC23" s="103"/>
      <c r="GGD23" s="103"/>
      <c r="GGE23" s="103"/>
      <c r="GGF23" s="103"/>
      <c r="GGG23" s="103"/>
      <c r="GGH23" s="103"/>
      <c r="GGI23" s="103"/>
      <c r="GGJ23" s="103"/>
      <c r="GGK23" s="103"/>
      <c r="GGL23" s="103"/>
      <c r="GGM23" s="103"/>
      <c r="GGN23" s="103"/>
      <c r="GGO23" s="103"/>
      <c r="GGP23" s="103"/>
      <c r="GGQ23" s="103"/>
      <c r="GGR23" s="103"/>
      <c r="GGS23" s="103"/>
      <c r="GGT23" s="103"/>
      <c r="GGU23" s="103"/>
      <c r="GGV23" s="103"/>
      <c r="GGW23" s="103"/>
      <c r="GGX23" s="103"/>
      <c r="GGY23" s="103"/>
      <c r="GGZ23" s="103"/>
      <c r="GHA23" s="103"/>
      <c r="GHB23" s="103"/>
      <c r="GHC23" s="103"/>
      <c r="GHD23" s="103"/>
      <c r="GHE23" s="103"/>
      <c r="GHF23" s="103"/>
      <c r="GHG23" s="103"/>
      <c r="GHH23" s="103"/>
      <c r="GHI23" s="103"/>
      <c r="GHJ23" s="103"/>
      <c r="GHK23" s="103"/>
      <c r="GHL23" s="103"/>
      <c r="GHM23" s="103"/>
      <c r="GHN23" s="103"/>
      <c r="GHO23" s="103"/>
      <c r="GHP23" s="103"/>
      <c r="GHQ23" s="103"/>
      <c r="GHR23" s="103"/>
      <c r="GHS23" s="103"/>
      <c r="GHT23" s="103"/>
      <c r="GHU23" s="103"/>
      <c r="GHV23" s="103"/>
      <c r="GHW23" s="103"/>
      <c r="GHX23" s="103"/>
      <c r="GHY23" s="103"/>
      <c r="GHZ23" s="103"/>
      <c r="GIA23" s="103"/>
      <c r="GIB23" s="103"/>
      <c r="GIC23" s="103"/>
      <c r="GID23" s="103"/>
      <c r="GIE23" s="103"/>
      <c r="GIF23" s="103"/>
      <c r="GIG23" s="103"/>
      <c r="GIH23" s="103"/>
      <c r="GII23" s="103"/>
      <c r="GIJ23" s="103"/>
      <c r="GIK23" s="103"/>
      <c r="GIL23" s="103"/>
      <c r="GIM23" s="103"/>
      <c r="GIN23" s="103"/>
      <c r="GIO23" s="103"/>
      <c r="GIP23" s="103"/>
      <c r="GIQ23" s="103"/>
      <c r="GIR23" s="103"/>
      <c r="GIS23" s="103"/>
      <c r="GIT23" s="103"/>
      <c r="GIU23" s="103"/>
      <c r="GIV23" s="103"/>
      <c r="GIW23" s="103"/>
      <c r="GIX23" s="103"/>
      <c r="GIY23" s="103"/>
      <c r="GIZ23" s="103"/>
      <c r="GJA23" s="103"/>
      <c r="GJB23" s="103"/>
      <c r="GJC23" s="103"/>
      <c r="GJD23" s="103"/>
      <c r="GJE23" s="103"/>
      <c r="GJF23" s="103"/>
      <c r="GJG23" s="103"/>
      <c r="GJH23" s="103"/>
      <c r="GJI23" s="103"/>
      <c r="GJJ23" s="103"/>
      <c r="GJK23" s="103"/>
      <c r="GJL23" s="103"/>
      <c r="GJM23" s="103"/>
      <c r="GJN23" s="103"/>
      <c r="GJO23" s="103"/>
      <c r="GJP23" s="103"/>
      <c r="GJQ23" s="103"/>
      <c r="GJR23" s="103"/>
      <c r="GJS23" s="103"/>
      <c r="GJT23" s="103"/>
      <c r="GJU23" s="103"/>
      <c r="GJV23" s="103"/>
      <c r="GJW23" s="103"/>
      <c r="GJX23" s="103"/>
      <c r="GJY23" s="103"/>
      <c r="GJZ23" s="103"/>
      <c r="GKA23" s="103"/>
      <c r="GKB23" s="103"/>
      <c r="GKC23" s="103"/>
      <c r="GKD23" s="103"/>
      <c r="GKE23" s="103"/>
      <c r="GKF23" s="103"/>
      <c r="GKG23" s="103"/>
      <c r="GKH23" s="103"/>
      <c r="GKI23" s="103"/>
      <c r="GKJ23" s="103"/>
      <c r="GKK23" s="103"/>
      <c r="GKL23" s="103"/>
      <c r="GKM23" s="103"/>
      <c r="GKN23" s="103"/>
      <c r="GKO23" s="103"/>
      <c r="GKP23" s="103"/>
      <c r="GKQ23" s="103"/>
      <c r="GKR23" s="103"/>
      <c r="GKS23" s="103"/>
      <c r="GKT23" s="103"/>
      <c r="GKU23" s="103"/>
      <c r="GKV23" s="103"/>
      <c r="GKW23" s="103"/>
      <c r="GKX23" s="103"/>
      <c r="GKY23" s="103"/>
      <c r="GKZ23" s="103"/>
      <c r="GLA23" s="103"/>
      <c r="GLB23" s="103"/>
      <c r="GLC23" s="103"/>
      <c r="GLD23" s="103"/>
      <c r="GLE23" s="103"/>
      <c r="GLF23" s="103"/>
      <c r="GLG23" s="103"/>
      <c r="GLH23" s="103"/>
      <c r="GLI23" s="103"/>
      <c r="GLJ23" s="103"/>
      <c r="GLK23" s="103"/>
      <c r="GLL23" s="103"/>
      <c r="GLM23" s="103"/>
      <c r="GLN23" s="103"/>
      <c r="GLO23" s="103"/>
      <c r="GLP23" s="103"/>
      <c r="GLQ23" s="103"/>
      <c r="GLR23" s="103"/>
      <c r="GLS23" s="103"/>
      <c r="GLT23" s="103"/>
      <c r="GLU23" s="103"/>
      <c r="GLV23" s="103"/>
      <c r="GLW23" s="103"/>
      <c r="GLX23" s="103"/>
      <c r="GLY23" s="103"/>
      <c r="GLZ23" s="103"/>
      <c r="GMA23" s="103"/>
      <c r="GMB23" s="103"/>
      <c r="GMC23" s="103"/>
      <c r="GMD23" s="103"/>
      <c r="GME23" s="103"/>
      <c r="GMF23" s="103"/>
      <c r="GMG23" s="103"/>
      <c r="GMH23" s="103"/>
      <c r="GMI23" s="103"/>
      <c r="GMJ23" s="103"/>
      <c r="GMK23" s="103"/>
      <c r="GML23" s="103"/>
      <c r="GMM23" s="103"/>
      <c r="GMN23" s="103"/>
      <c r="GMO23" s="103"/>
      <c r="GMP23" s="103"/>
      <c r="GMQ23" s="103"/>
      <c r="GMR23" s="103"/>
      <c r="GMS23" s="103"/>
      <c r="GMT23" s="103"/>
      <c r="GMU23" s="103"/>
      <c r="GMV23" s="103"/>
      <c r="GMW23" s="103"/>
      <c r="GMX23" s="103"/>
      <c r="GMY23" s="103"/>
      <c r="GMZ23" s="103"/>
      <c r="GNA23" s="103"/>
      <c r="GNB23" s="103"/>
      <c r="GNC23" s="103"/>
      <c r="GND23" s="103"/>
      <c r="GNE23" s="103"/>
      <c r="GNF23" s="103"/>
      <c r="GNG23" s="103"/>
      <c r="GNH23" s="103"/>
      <c r="GNI23" s="103"/>
      <c r="GNJ23" s="103"/>
      <c r="GNK23" s="103"/>
      <c r="GNL23" s="103"/>
      <c r="GNM23" s="103"/>
      <c r="GNN23" s="103"/>
      <c r="GNO23" s="103"/>
      <c r="GNP23" s="103"/>
      <c r="GNQ23" s="103"/>
      <c r="GNR23" s="103"/>
      <c r="GNS23" s="103"/>
      <c r="GNT23" s="103"/>
      <c r="GNU23" s="103"/>
      <c r="GNV23" s="103"/>
      <c r="GNW23" s="103"/>
      <c r="GNX23" s="103"/>
      <c r="GNY23" s="103"/>
      <c r="GNZ23" s="103"/>
      <c r="GOA23" s="103"/>
      <c r="GOB23" s="103"/>
      <c r="GOC23" s="103"/>
      <c r="GOD23" s="103"/>
      <c r="GOE23" s="103"/>
      <c r="GOF23" s="103"/>
      <c r="GOG23" s="103"/>
      <c r="GOH23" s="103"/>
      <c r="GOI23" s="103"/>
      <c r="GOJ23" s="103"/>
      <c r="GOK23" s="103"/>
      <c r="GOL23" s="103"/>
      <c r="GOM23" s="103"/>
      <c r="GON23" s="103"/>
      <c r="GOO23" s="103"/>
      <c r="GOP23" s="103"/>
      <c r="GOQ23" s="103"/>
      <c r="GOR23" s="103"/>
      <c r="GOS23" s="103"/>
      <c r="GOT23" s="103"/>
      <c r="GOU23" s="103"/>
      <c r="GOV23" s="103"/>
      <c r="GOW23" s="103"/>
      <c r="GOX23" s="103"/>
      <c r="GOY23" s="103"/>
      <c r="GOZ23" s="103"/>
      <c r="GPA23" s="103"/>
      <c r="GPB23" s="103"/>
      <c r="GPC23" s="103"/>
      <c r="GPD23" s="103"/>
      <c r="GPE23" s="103"/>
      <c r="GPF23" s="103"/>
      <c r="GPG23" s="103"/>
      <c r="GPH23" s="103"/>
      <c r="GPI23" s="103"/>
      <c r="GPJ23" s="103"/>
      <c r="GPK23" s="103"/>
      <c r="GPL23" s="103"/>
      <c r="GPM23" s="103"/>
      <c r="GPN23" s="103"/>
      <c r="GPO23" s="103"/>
      <c r="GPP23" s="103"/>
      <c r="GPQ23" s="103"/>
      <c r="GPR23" s="103"/>
      <c r="GPS23" s="103"/>
      <c r="GPT23" s="103"/>
      <c r="GPU23" s="103"/>
      <c r="GPV23" s="103"/>
      <c r="GPW23" s="103"/>
      <c r="GPX23" s="103"/>
      <c r="GPY23" s="103"/>
      <c r="GPZ23" s="103"/>
      <c r="GQA23" s="103"/>
      <c r="GQB23" s="103"/>
      <c r="GQC23" s="103"/>
      <c r="GQD23" s="103"/>
      <c r="GQE23" s="103"/>
      <c r="GQF23" s="103"/>
      <c r="GQG23" s="103"/>
      <c r="GQH23" s="103"/>
      <c r="GQI23" s="103"/>
      <c r="GQJ23" s="103"/>
      <c r="GQK23" s="103"/>
      <c r="GQL23" s="103"/>
      <c r="GQM23" s="103"/>
      <c r="GQN23" s="103"/>
      <c r="GQO23" s="103"/>
      <c r="GQP23" s="103"/>
      <c r="GQQ23" s="103"/>
      <c r="GQR23" s="103"/>
      <c r="GQS23" s="103"/>
      <c r="GQT23" s="103"/>
      <c r="GQU23" s="103"/>
      <c r="GQV23" s="103"/>
      <c r="GQW23" s="103"/>
      <c r="GQX23" s="103"/>
      <c r="GQY23" s="103"/>
      <c r="GQZ23" s="103"/>
      <c r="GRA23" s="103"/>
      <c r="GRB23" s="103"/>
      <c r="GRC23" s="103"/>
      <c r="GRD23" s="103"/>
      <c r="GRE23" s="103"/>
      <c r="GRF23" s="103"/>
      <c r="GRG23" s="103"/>
      <c r="GRH23" s="103"/>
      <c r="GRI23" s="103"/>
      <c r="GRJ23" s="103"/>
      <c r="GRK23" s="103"/>
      <c r="GRL23" s="103"/>
      <c r="GRM23" s="103"/>
      <c r="GRN23" s="103"/>
      <c r="GRO23" s="103"/>
      <c r="GRP23" s="103"/>
      <c r="GRQ23" s="103"/>
      <c r="GRR23" s="103"/>
      <c r="GRS23" s="103"/>
      <c r="GRT23" s="103"/>
      <c r="GRU23" s="103"/>
      <c r="GRV23" s="103"/>
      <c r="GRW23" s="103"/>
      <c r="GRX23" s="103"/>
      <c r="GRY23" s="103"/>
      <c r="GRZ23" s="103"/>
      <c r="GSA23" s="103"/>
      <c r="GSB23" s="103"/>
      <c r="GSC23" s="103"/>
      <c r="GSD23" s="103"/>
      <c r="GSE23" s="103"/>
      <c r="GSF23" s="103"/>
      <c r="GSG23" s="103"/>
      <c r="GSH23" s="103"/>
      <c r="GSI23" s="103"/>
      <c r="GSJ23" s="103"/>
      <c r="GSK23" s="103"/>
      <c r="GSL23" s="103"/>
      <c r="GSM23" s="103"/>
      <c r="GSN23" s="103"/>
      <c r="GSO23" s="103"/>
      <c r="GSP23" s="103"/>
      <c r="GSQ23" s="103"/>
      <c r="GSR23" s="103"/>
      <c r="GSS23" s="103"/>
      <c r="GST23" s="103"/>
      <c r="GSU23" s="103"/>
      <c r="GSV23" s="103"/>
      <c r="GSW23" s="103"/>
      <c r="GSX23" s="103"/>
      <c r="GSY23" s="103"/>
      <c r="GSZ23" s="103"/>
      <c r="GTA23" s="103"/>
      <c r="GTB23" s="103"/>
      <c r="GTC23" s="103"/>
      <c r="GTD23" s="103"/>
      <c r="GTE23" s="103"/>
      <c r="GTF23" s="103"/>
      <c r="GTG23" s="103"/>
      <c r="GTH23" s="103"/>
      <c r="GTI23" s="103"/>
      <c r="GTJ23" s="103"/>
      <c r="GTK23" s="103"/>
      <c r="GTL23" s="103"/>
      <c r="GTM23" s="103"/>
      <c r="GTN23" s="103"/>
      <c r="GTO23" s="103"/>
      <c r="GTP23" s="103"/>
      <c r="GTQ23" s="103"/>
      <c r="GTR23" s="103"/>
      <c r="GTS23" s="103"/>
      <c r="GTT23" s="103"/>
      <c r="GTU23" s="103"/>
      <c r="GTV23" s="103"/>
      <c r="GTW23" s="103"/>
      <c r="GTX23" s="103"/>
      <c r="GTY23" s="103"/>
      <c r="GTZ23" s="103"/>
      <c r="GUA23" s="103"/>
      <c r="GUB23" s="103"/>
      <c r="GUC23" s="103"/>
      <c r="GUD23" s="103"/>
      <c r="GUE23" s="103"/>
      <c r="GUF23" s="103"/>
      <c r="GUG23" s="103"/>
      <c r="GUH23" s="103"/>
      <c r="GUI23" s="103"/>
      <c r="GUJ23" s="103"/>
      <c r="GUK23" s="103"/>
      <c r="GUL23" s="103"/>
      <c r="GUM23" s="103"/>
      <c r="GUN23" s="103"/>
      <c r="GUO23" s="103"/>
      <c r="GUP23" s="103"/>
      <c r="GUQ23" s="103"/>
      <c r="GUR23" s="103"/>
      <c r="GUS23" s="103"/>
      <c r="GUT23" s="103"/>
      <c r="GUU23" s="103"/>
      <c r="GUV23" s="103"/>
      <c r="GUW23" s="103"/>
      <c r="GUX23" s="103"/>
      <c r="GUY23" s="103"/>
      <c r="GUZ23" s="103"/>
      <c r="GVA23" s="103"/>
      <c r="GVB23" s="103"/>
      <c r="GVC23" s="103"/>
      <c r="GVD23" s="103"/>
      <c r="GVE23" s="103"/>
      <c r="GVF23" s="103"/>
      <c r="GVG23" s="103"/>
      <c r="GVH23" s="103"/>
      <c r="GVI23" s="103"/>
      <c r="GVJ23" s="103"/>
      <c r="GVK23" s="103"/>
      <c r="GVL23" s="103"/>
      <c r="GVM23" s="103"/>
      <c r="GVN23" s="103"/>
      <c r="GVO23" s="103"/>
      <c r="GVP23" s="103"/>
      <c r="GVQ23" s="103"/>
      <c r="GVR23" s="103"/>
      <c r="GVS23" s="103"/>
      <c r="GVT23" s="103"/>
      <c r="GVU23" s="103"/>
      <c r="GVV23" s="103"/>
      <c r="GVW23" s="103"/>
      <c r="GVX23" s="103"/>
      <c r="GVY23" s="103"/>
      <c r="GVZ23" s="103"/>
      <c r="GWA23" s="103"/>
      <c r="GWB23" s="103"/>
      <c r="GWC23" s="103"/>
      <c r="GWD23" s="103"/>
      <c r="GWE23" s="103"/>
      <c r="GWF23" s="103"/>
      <c r="GWG23" s="103"/>
      <c r="GWH23" s="103"/>
      <c r="GWI23" s="103"/>
      <c r="GWJ23" s="103"/>
      <c r="GWK23" s="103"/>
      <c r="GWL23" s="103"/>
      <c r="GWM23" s="103"/>
      <c r="GWN23" s="103"/>
      <c r="GWO23" s="103"/>
      <c r="GWP23" s="103"/>
      <c r="GWQ23" s="103"/>
      <c r="GWR23" s="103"/>
      <c r="GWS23" s="103"/>
      <c r="GWT23" s="103"/>
      <c r="GWU23" s="103"/>
      <c r="GWV23" s="103"/>
      <c r="GWW23" s="103"/>
      <c r="GWX23" s="103"/>
      <c r="GWY23" s="103"/>
      <c r="GWZ23" s="103"/>
      <c r="GXA23" s="103"/>
      <c r="GXB23" s="103"/>
      <c r="GXC23" s="103"/>
      <c r="GXD23" s="103"/>
      <c r="GXE23" s="103"/>
      <c r="GXF23" s="103"/>
      <c r="GXG23" s="103"/>
      <c r="GXH23" s="103"/>
      <c r="GXI23" s="103"/>
      <c r="GXJ23" s="103"/>
      <c r="GXK23" s="103"/>
      <c r="GXL23" s="103"/>
      <c r="GXM23" s="103"/>
      <c r="GXN23" s="103"/>
      <c r="GXO23" s="103"/>
      <c r="GXP23" s="103"/>
      <c r="GXQ23" s="103"/>
      <c r="GXR23" s="103"/>
      <c r="GXS23" s="103"/>
      <c r="GXT23" s="103"/>
      <c r="GXU23" s="103"/>
      <c r="GXV23" s="103"/>
      <c r="GXW23" s="103"/>
      <c r="GXX23" s="103"/>
      <c r="GXY23" s="103"/>
      <c r="GXZ23" s="103"/>
      <c r="GYA23" s="103"/>
      <c r="GYB23" s="103"/>
      <c r="GYC23" s="103"/>
      <c r="GYD23" s="103"/>
      <c r="GYE23" s="103"/>
      <c r="GYF23" s="103"/>
      <c r="GYG23" s="103"/>
      <c r="GYH23" s="103"/>
      <c r="GYI23" s="103"/>
      <c r="GYJ23" s="103"/>
      <c r="GYK23" s="103"/>
      <c r="GYL23" s="103"/>
      <c r="GYM23" s="103"/>
      <c r="GYN23" s="103"/>
      <c r="GYO23" s="103"/>
      <c r="GYP23" s="103"/>
      <c r="GYQ23" s="103"/>
      <c r="GYR23" s="103"/>
      <c r="GYS23" s="103"/>
      <c r="GYT23" s="103"/>
      <c r="GYU23" s="103"/>
      <c r="GYV23" s="103"/>
      <c r="GYW23" s="103"/>
      <c r="GYX23" s="103"/>
      <c r="GYY23" s="103"/>
      <c r="GYZ23" s="103"/>
      <c r="GZA23" s="103"/>
      <c r="GZB23" s="103"/>
      <c r="GZC23" s="103"/>
      <c r="GZD23" s="103"/>
      <c r="GZE23" s="103"/>
      <c r="GZF23" s="103"/>
      <c r="GZG23" s="103"/>
      <c r="GZH23" s="103"/>
      <c r="GZI23" s="103"/>
      <c r="GZJ23" s="103"/>
      <c r="GZK23" s="103"/>
      <c r="GZL23" s="103"/>
      <c r="GZM23" s="103"/>
      <c r="GZN23" s="103"/>
      <c r="GZO23" s="103"/>
      <c r="GZP23" s="103"/>
      <c r="GZQ23" s="103"/>
      <c r="GZR23" s="103"/>
      <c r="GZS23" s="103"/>
      <c r="GZT23" s="103"/>
      <c r="GZU23" s="103"/>
      <c r="GZV23" s="103"/>
      <c r="GZW23" s="103"/>
      <c r="GZX23" s="103"/>
      <c r="GZY23" s="103"/>
      <c r="GZZ23" s="103"/>
      <c r="HAA23" s="103"/>
      <c r="HAB23" s="103"/>
      <c r="HAC23" s="103"/>
      <c r="HAD23" s="103"/>
      <c r="HAE23" s="103"/>
      <c r="HAF23" s="103"/>
      <c r="HAG23" s="103"/>
      <c r="HAH23" s="103"/>
      <c r="HAI23" s="103"/>
      <c r="HAJ23" s="103"/>
      <c r="HAK23" s="103"/>
      <c r="HAL23" s="103"/>
      <c r="HAM23" s="103"/>
      <c r="HAN23" s="103"/>
      <c r="HAO23" s="103"/>
      <c r="HAP23" s="103"/>
      <c r="HAQ23" s="103"/>
      <c r="HAR23" s="103"/>
      <c r="HAS23" s="103"/>
      <c r="HAT23" s="103"/>
      <c r="HAU23" s="103"/>
      <c r="HAV23" s="103"/>
      <c r="HAW23" s="103"/>
      <c r="HAX23" s="103"/>
      <c r="HAY23" s="103"/>
      <c r="HAZ23" s="103"/>
      <c r="HBA23" s="103"/>
      <c r="HBB23" s="103"/>
      <c r="HBC23" s="103"/>
      <c r="HBD23" s="103"/>
      <c r="HBE23" s="103"/>
      <c r="HBF23" s="103"/>
      <c r="HBG23" s="103"/>
      <c r="HBH23" s="103"/>
      <c r="HBI23" s="103"/>
      <c r="HBJ23" s="103"/>
      <c r="HBK23" s="103"/>
      <c r="HBL23" s="103"/>
      <c r="HBM23" s="103"/>
      <c r="HBN23" s="103"/>
      <c r="HBO23" s="103"/>
      <c r="HBP23" s="103"/>
      <c r="HBQ23" s="103"/>
      <c r="HBR23" s="103"/>
      <c r="HBS23" s="103"/>
      <c r="HBT23" s="103"/>
      <c r="HBU23" s="103"/>
      <c r="HBV23" s="103"/>
      <c r="HBW23" s="103"/>
      <c r="HBX23" s="103"/>
      <c r="HBY23" s="103"/>
      <c r="HBZ23" s="103"/>
      <c r="HCA23" s="103"/>
      <c r="HCB23" s="103"/>
      <c r="HCC23" s="103"/>
      <c r="HCD23" s="103"/>
      <c r="HCE23" s="103"/>
      <c r="HCF23" s="103"/>
      <c r="HCG23" s="103"/>
      <c r="HCH23" s="103"/>
      <c r="HCI23" s="103"/>
      <c r="HCJ23" s="103"/>
      <c r="HCK23" s="103"/>
      <c r="HCL23" s="103"/>
      <c r="HCM23" s="103"/>
      <c r="HCN23" s="103"/>
      <c r="HCO23" s="103"/>
      <c r="HCP23" s="103"/>
      <c r="HCQ23" s="103"/>
      <c r="HCR23" s="103"/>
      <c r="HCS23" s="103"/>
      <c r="HCT23" s="103"/>
      <c r="HCU23" s="103"/>
      <c r="HCV23" s="103"/>
      <c r="HCW23" s="103"/>
      <c r="HCX23" s="103"/>
      <c r="HCY23" s="103"/>
      <c r="HCZ23" s="103"/>
      <c r="HDA23" s="103"/>
      <c r="HDB23" s="103"/>
      <c r="HDC23" s="103"/>
      <c r="HDD23" s="103"/>
      <c r="HDE23" s="103"/>
      <c r="HDF23" s="103"/>
      <c r="HDG23" s="103"/>
      <c r="HDH23" s="103"/>
      <c r="HDI23" s="103"/>
      <c r="HDJ23" s="103"/>
      <c r="HDK23" s="103"/>
      <c r="HDL23" s="103"/>
      <c r="HDM23" s="103"/>
      <c r="HDN23" s="103"/>
      <c r="HDO23" s="103"/>
      <c r="HDP23" s="103"/>
      <c r="HDQ23" s="103"/>
      <c r="HDR23" s="103"/>
      <c r="HDS23" s="103"/>
      <c r="HDT23" s="103"/>
      <c r="HDU23" s="103"/>
      <c r="HDV23" s="103"/>
      <c r="HDW23" s="103"/>
      <c r="HDX23" s="103"/>
      <c r="HDY23" s="103"/>
      <c r="HDZ23" s="103"/>
      <c r="HEA23" s="103"/>
      <c r="HEB23" s="103"/>
      <c r="HEC23" s="103"/>
      <c r="HED23" s="103"/>
      <c r="HEE23" s="103"/>
      <c r="HEF23" s="103"/>
      <c r="HEG23" s="103"/>
      <c r="HEH23" s="103"/>
      <c r="HEI23" s="103"/>
      <c r="HEJ23" s="103"/>
      <c r="HEK23" s="103"/>
      <c r="HEL23" s="103"/>
      <c r="HEM23" s="103"/>
      <c r="HEN23" s="103"/>
      <c r="HEO23" s="103"/>
      <c r="HEP23" s="103"/>
      <c r="HEQ23" s="103"/>
      <c r="HER23" s="103"/>
      <c r="HES23" s="103"/>
      <c r="HET23" s="103"/>
      <c r="HEU23" s="103"/>
      <c r="HEV23" s="103"/>
      <c r="HEW23" s="103"/>
      <c r="HEX23" s="103"/>
      <c r="HEY23" s="103"/>
      <c r="HEZ23" s="103"/>
      <c r="HFA23" s="103"/>
      <c r="HFB23" s="103"/>
      <c r="HFC23" s="103"/>
      <c r="HFD23" s="103"/>
      <c r="HFE23" s="103"/>
      <c r="HFF23" s="103"/>
      <c r="HFG23" s="103"/>
      <c r="HFH23" s="103"/>
      <c r="HFI23" s="103"/>
      <c r="HFJ23" s="103"/>
      <c r="HFK23" s="103"/>
      <c r="HFL23" s="103"/>
      <c r="HFM23" s="103"/>
      <c r="HFN23" s="103"/>
      <c r="HFO23" s="103"/>
      <c r="HFP23" s="103"/>
      <c r="HFQ23" s="103"/>
      <c r="HFR23" s="103"/>
      <c r="HFS23" s="103"/>
      <c r="HFT23" s="103"/>
      <c r="HFU23" s="103"/>
      <c r="HFV23" s="103"/>
      <c r="HFW23" s="103"/>
      <c r="HFX23" s="103"/>
      <c r="HFY23" s="103"/>
      <c r="HFZ23" s="103"/>
      <c r="HGA23" s="103"/>
      <c r="HGB23" s="103"/>
      <c r="HGC23" s="103"/>
      <c r="HGD23" s="103"/>
      <c r="HGE23" s="103"/>
      <c r="HGF23" s="103"/>
      <c r="HGG23" s="103"/>
      <c r="HGH23" s="103"/>
      <c r="HGI23" s="103"/>
      <c r="HGJ23" s="103"/>
      <c r="HGK23" s="103"/>
      <c r="HGL23" s="103"/>
      <c r="HGM23" s="103"/>
      <c r="HGN23" s="103"/>
      <c r="HGO23" s="103"/>
      <c r="HGP23" s="103"/>
      <c r="HGQ23" s="103"/>
      <c r="HGR23" s="103"/>
      <c r="HGS23" s="103"/>
      <c r="HGT23" s="103"/>
      <c r="HGU23" s="103"/>
      <c r="HGV23" s="103"/>
      <c r="HGW23" s="103"/>
      <c r="HGX23" s="103"/>
      <c r="HGY23" s="103"/>
      <c r="HGZ23" s="103"/>
      <c r="HHA23" s="103"/>
      <c r="HHB23" s="103"/>
      <c r="HHC23" s="103"/>
      <c r="HHD23" s="103"/>
      <c r="HHE23" s="103"/>
      <c r="HHF23" s="103"/>
      <c r="HHG23" s="103"/>
      <c r="HHH23" s="103"/>
      <c r="HHI23" s="103"/>
      <c r="HHJ23" s="103"/>
      <c r="HHK23" s="103"/>
      <c r="HHL23" s="103"/>
      <c r="HHM23" s="103"/>
      <c r="HHN23" s="103"/>
      <c r="HHO23" s="103"/>
      <c r="HHP23" s="103"/>
      <c r="HHQ23" s="103"/>
      <c r="HHR23" s="103"/>
      <c r="HHS23" s="103"/>
      <c r="HHT23" s="103"/>
      <c r="HHU23" s="103"/>
      <c r="HHV23" s="103"/>
      <c r="HHW23" s="103"/>
      <c r="HHX23" s="103"/>
      <c r="HHY23" s="103"/>
      <c r="HHZ23" s="103"/>
      <c r="HIA23" s="103"/>
      <c r="HIB23" s="103"/>
      <c r="HIC23" s="103"/>
      <c r="HID23" s="103"/>
      <c r="HIE23" s="103"/>
      <c r="HIF23" s="103"/>
      <c r="HIG23" s="103"/>
      <c r="HIH23" s="103"/>
      <c r="HII23" s="103"/>
      <c r="HIJ23" s="103"/>
      <c r="HIK23" s="103"/>
      <c r="HIL23" s="103"/>
      <c r="HIM23" s="103"/>
      <c r="HIN23" s="103"/>
      <c r="HIO23" s="103"/>
      <c r="HIP23" s="103"/>
      <c r="HIQ23" s="103"/>
      <c r="HIR23" s="103"/>
      <c r="HIS23" s="103"/>
      <c r="HIT23" s="103"/>
      <c r="HIU23" s="103"/>
      <c r="HIV23" s="103"/>
      <c r="HIW23" s="103"/>
      <c r="HIX23" s="103"/>
      <c r="HIY23" s="103"/>
      <c r="HIZ23" s="103"/>
      <c r="HJA23" s="103"/>
      <c r="HJB23" s="103"/>
      <c r="HJC23" s="103"/>
      <c r="HJD23" s="103"/>
      <c r="HJE23" s="103"/>
      <c r="HJF23" s="103"/>
      <c r="HJG23" s="103"/>
      <c r="HJH23" s="103"/>
      <c r="HJI23" s="103"/>
      <c r="HJJ23" s="103"/>
      <c r="HJK23" s="103"/>
      <c r="HJL23" s="103"/>
      <c r="HJM23" s="103"/>
      <c r="HJN23" s="103"/>
      <c r="HJO23" s="103"/>
      <c r="HJP23" s="103"/>
      <c r="HJQ23" s="103"/>
      <c r="HJR23" s="103"/>
      <c r="HJS23" s="103"/>
      <c r="HJT23" s="103"/>
      <c r="HJU23" s="103"/>
      <c r="HJV23" s="103"/>
      <c r="HJW23" s="103"/>
      <c r="HJX23" s="103"/>
      <c r="HJY23" s="103"/>
      <c r="HJZ23" s="103"/>
      <c r="HKA23" s="103"/>
      <c r="HKB23" s="103"/>
      <c r="HKC23" s="103"/>
      <c r="HKD23" s="103"/>
      <c r="HKE23" s="103"/>
      <c r="HKF23" s="103"/>
      <c r="HKG23" s="103"/>
      <c r="HKH23" s="103"/>
      <c r="HKI23" s="103"/>
      <c r="HKJ23" s="103"/>
      <c r="HKK23" s="103"/>
      <c r="HKL23" s="103"/>
      <c r="HKM23" s="103"/>
      <c r="HKN23" s="103"/>
      <c r="HKO23" s="103"/>
      <c r="HKP23" s="103"/>
      <c r="HKQ23" s="103"/>
      <c r="HKR23" s="103"/>
      <c r="HKS23" s="103"/>
      <c r="HKT23" s="103"/>
      <c r="HKU23" s="103"/>
      <c r="HKV23" s="103"/>
      <c r="HKW23" s="103"/>
      <c r="HKX23" s="103"/>
      <c r="HKY23" s="103"/>
      <c r="HKZ23" s="103"/>
      <c r="HLA23" s="103"/>
      <c r="HLB23" s="103"/>
      <c r="HLC23" s="103"/>
      <c r="HLD23" s="103"/>
      <c r="HLE23" s="103"/>
      <c r="HLF23" s="103"/>
      <c r="HLG23" s="103"/>
      <c r="HLH23" s="103"/>
      <c r="HLI23" s="103"/>
      <c r="HLJ23" s="103"/>
      <c r="HLK23" s="103"/>
      <c r="HLL23" s="103"/>
      <c r="HLM23" s="103"/>
      <c r="HLN23" s="103"/>
      <c r="HLO23" s="103"/>
      <c r="HLP23" s="103"/>
      <c r="HLQ23" s="103"/>
      <c r="HLR23" s="103"/>
      <c r="HLS23" s="103"/>
      <c r="HLT23" s="103"/>
      <c r="HLU23" s="103"/>
      <c r="HLV23" s="103"/>
      <c r="HLW23" s="103"/>
      <c r="HLX23" s="103"/>
      <c r="HLY23" s="103"/>
      <c r="HLZ23" s="103"/>
      <c r="HMA23" s="103"/>
      <c r="HMB23" s="103"/>
      <c r="HMC23" s="103"/>
      <c r="HMD23" s="103"/>
      <c r="HME23" s="103"/>
      <c r="HMF23" s="103"/>
      <c r="HMG23" s="103"/>
      <c r="HMH23" s="103"/>
      <c r="HMI23" s="103"/>
      <c r="HMJ23" s="103"/>
      <c r="HMK23" s="103"/>
      <c r="HML23" s="103"/>
      <c r="HMM23" s="103"/>
      <c r="HMN23" s="103"/>
      <c r="HMO23" s="103"/>
      <c r="HMP23" s="103"/>
      <c r="HMQ23" s="103"/>
      <c r="HMR23" s="103"/>
      <c r="HMS23" s="103"/>
      <c r="HMT23" s="103"/>
      <c r="HMU23" s="103"/>
      <c r="HMV23" s="103"/>
      <c r="HMW23" s="103"/>
      <c r="HMX23" s="103"/>
      <c r="HMY23" s="103"/>
      <c r="HMZ23" s="103"/>
      <c r="HNA23" s="103"/>
      <c r="HNB23" s="103"/>
      <c r="HNC23" s="103"/>
      <c r="HND23" s="103"/>
      <c r="HNE23" s="103"/>
      <c r="HNF23" s="103"/>
      <c r="HNG23" s="103"/>
      <c r="HNH23" s="103"/>
      <c r="HNI23" s="103"/>
      <c r="HNJ23" s="103"/>
      <c r="HNK23" s="103"/>
      <c r="HNL23" s="103"/>
      <c r="HNM23" s="103"/>
      <c r="HNN23" s="103"/>
      <c r="HNO23" s="103"/>
      <c r="HNP23" s="103"/>
      <c r="HNQ23" s="103"/>
      <c r="HNR23" s="103"/>
      <c r="HNS23" s="103"/>
      <c r="HNT23" s="103"/>
      <c r="HNU23" s="103"/>
      <c r="HNV23" s="103"/>
      <c r="HNW23" s="103"/>
      <c r="HNX23" s="103"/>
      <c r="HNY23" s="103"/>
      <c r="HNZ23" s="103"/>
      <c r="HOA23" s="103"/>
      <c r="HOB23" s="103"/>
      <c r="HOC23" s="103"/>
      <c r="HOD23" s="103"/>
      <c r="HOE23" s="103"/>
      <c r="HOF23" s="103"/>
      <c r="HOG23" s="103"/>
      <c r="HOH23" s="103"/>
      <c r="HOI23" s="103"/>
      <c r="HOJ23" s="103"/>
      <c r="HOK23" s="103"/>
      <c r="HOL23" s="103"/>
      <c r="HOM23" s="103"/>
      <c r="HON23" s="103"/>
      <c r="HOO23" s="103"/>
      <c r="HOP23" s="103"/>
      <c r="HOQ23" s="103"/>
      <c r="HOR23" s="103"/>
      <c r="HOS23" s="103"/>
      <c r="HOT23" s="103"/>
      <c r="HOU23" s="103"/>
      <c r="HOV23" s="103"/>
      <c r="HOW23" s="103"/>
      <c r="HOX23" s="103"/>
      <c r="HOY23" s="103"/>
      <c r="HOZ23" s="103"/>
      <c r="HPA23" s="103"/>
      <c r="HPB23" s="103"/>
      <c r="HPC23" s="103"/>
      <c r="HPD23" s="103"/>
      <c r="HPE23" s="103"/>
      <c r="HPF23" s="103"/>
      <c r="HPG23" s="103"/>
      <c r="HPH23" s="103"/>
      <c r="HPI23" s="103"/>
      <c r="HPJ23" s="103"/>
      <c r="HPK23" s="103"/>
      <c r="HPL23" s="103"/>
      <c r="HPM23" s="103"/>
      <c r="HPN23" s="103"/>
      <c r="HPO23" s="103"/>
      <c r="HPP23" s="103"/>
      <c r="HPQ23" s="103"/>
      <c r="HPR23" s="103"/>
      <c r="HPS23" s="103"/>
      <c r="HPT23" s="103"/>
      <c r="HPU23" s="103"/>
      <c r="HPV23" s="103"/>
      <c r="HPW23" s="103"/>
      <c r="HPX23" s="103"/>
      <c r="HPY23" s="103"/>
      <c r="HPZ23" s="103"/>
      <c r="HQA23" s="103"/>
      <c r="HQB23" s="103"/>
      <c r="HQC23" s="103"/>
      <c r="HQD23" s="103"/>
      <c r="HQE23" s="103"/>
      <c r="HQF23" s="103"/>
      <c r="HQG23" s="103"/>
      <c r="HQH23" s="103"/>
      <c r="HQI23" s="103"/>
      <c r="HQJ23" s="103"/>
      <c r="HQK23" s="103"/>
      <c r="HQL23" s="103"/>
      <c r="HQM23" s="103"/>
      <c r="HQN23" s="103"/>
      <c r="HQO23" s="103"/>
      <c r="HQP23" s="103"/>
      <c r="HQQ23" s="103"/>
      <c r="HQR23" s="103"/>
      <c r="HQS23" s="103"/>
      <c r="HQT23" s="103"/>
      <c r="HQU23" s="103"/>
      <c r="HQV23" s="103"/>
      <c r="HQW23" s="103"/>
      <c r="HQX23" s="103"/>
      <c r="HQY23" s="103"/>
      <c r="HQZ23" s="103"/>
      <c r="HRA23" s="103"/>
      <c r="HRB23" s="103"/>
      <c r="HRC23" s="103"/>
      <c r="HRD23" s="103"/>
      <c r="HRE23" s="103"/>
      <c r="HRF23" s="103"/>
      <c r="HRG23" s="103"/>
      <c r="HRH23" s="103"/>
      <c r="HRI23" s="103"/>
      <c r="HRJ23" s="103"/>
      <c r="HRK23" s="103"/>
      <c r="HRL23" s="103"/>
      <c r="HRM23" s="103"/>
      <c r="HRN23" s="103"/>
      <c r="HRO23" s="103"/>
      <c r="HRP23" s="103"/>
      <c r="HRQ23" s="103"/>
      <c r="HRR23" s="103"/>
      <c r="HRS23" s="103"/>
      <c r="HRT23" s="103"/>
      <c r="HRU23" s="103"/>
      <c r="HRV23" s="103"/>
      <c r="HRW23" s="103"/>
      <c r="HRX23" s="103"/>
      <c r="HRY23" s="103"/>
      <c r="HRZ23" s="103"/>
      <c r="HSA23" s="103"/>
      <c r="HSB23" s="103"/>
      <c r="HSC23" s="103"/>
      <c r="HSD23" s="103"/>
      <c r="HSE23" s="103"/>
      <c r="HSF23" s="103"/>
      <c r="HSG23" s="103"/>
      <c r="HSH23" s="103"/>
      <c r="HSI23" s="103"/>
      <c r="HSJ23" s="103"/>
      <c r="HSK23" s="103"/>
      <c r="HSL23" s="103"/>
      <c r="HSM23" s="103"/>
      <c r="HSN23" s="103"/>
      <c r="HSO23" s="103"/>
      <c r="HSP23" s="103"/>
      <c r="HSQ23" s="103"/>
      <c r="HSR23" s="103"/>
      <c r="HSS23" s="103"/>
      <c r="HST23" s="103"/>
      <c r="HSU23" s="103"/>
      <c r="HSV23" s="103"/>
      <c r="HSW23" s="103"/>
      <c r="HSX23" s="103"/>
      <c r="HSY23" s="103"/>
      <c r="HSZ23" s="103"/>
      <c r="HTA23" s="103"/>
      <c r="HTB23" s="103"/>
      <c r="HTC23" s="103"/>
      <c r="HTD23" s="103"/>
      <c r="HTE23" s="103"/>
      <c r="HTF23" s="103"/>
      <c r="HTG23" s="103"/>
      <c r="HTH23" s="103"/>
      <c r="HTI23" s="103"/>
      <c r="HTJ23" s="103"/>
      <c r="HTK23" s="103"/>
      <c r="HTL23" s="103"/>
      <c r="HTM23" s="103"/>
      <c r="HTN23" s="103"/>
      <c r="HTO23" s="103"/>
      <c r="HTP23" s="103"/>
      <c r="HTQ23" s="103"/>
      <c r="HTR23" s="103"/>
      <c r="HTS23" s="103"/>
      <c r="HTT23" s="103"/>
      <c r="HTU23" s="103"/>
      <c r="HTV23" s="103"/>
      <c r="HTW23" s="103"/>
      <c r="HTX23" s="103"/>
      <c r="HTY23" s="103"/>
      <c r="HTZ23" s="103"/>
      <c r="HUA23" s="103"/>
      <c r="HUB23" s="103"/>
      <c r="HUC23" s="103"/>
      <c r="HUD23" s="103"/>
      <c r="HUE23" s="103"/>
      <c r="HUF23" s="103"/>
      <c r="HUG23" s="103"/>
      <c r="HUH23" s="103"/>
      <c r="HUI23" s="103"/>
      <c r="HUJ23" s="103"/>
      <c r="HUK23" s="103"/>
      <c r="HUL23" s="103"/>
      <c r="HUM23" s="103"/>
      <c r="HUN23" s="103"/>
      <c r="HUO23" s="103"/>
      <c r="HUP23" s="103"/>
      <c r="HUQ23" s="103"/>
      <c r="HUR23" s="103"/>
      <c r="HUS23" s="103"/>
      <c r="HUT23" s="103"/>
      <c r="HUU23" s="103"/>
      <c r="HUV23" s="103"/>
      <c r="HUW23" s="103"/>
      <c r="HUX23" s="103"/>
      <c r="HUY23" s="103"/>
      <c r="HUZ23" s="103"/>
      <c r="HVA23" s="103"/>
      <c r="HVB23" s="103"/>
      <c r="HVC23" s="103"/>
      <c r="HVD23" s="103"/>
      <c r="HVE23" s="103"/>
      <c r="HVF23" s="103"/>
      <c r="HVG23" s="103"/>
      <c r="HVH23" s="103"/>
      <c r="HVI23" s="103"/>
      <c r="HVJ23" s="103"/>
      <c r="HVK23" s="103"/>
      <c r="HVL23" s="103"/>
      <c r="HVM23" s="103"/>
      <c r="HVN23" s="103"/>
      <c r="HVO23" s="103"/>
      <c r="HVP23" s="103"/>
      <c r="HVQ23" s="103"/>
      <c r="HVR23" s="103"/>
      <c r="HVS23" s="103"/>
      <c r="HVT23" s="103"/>
      <c r="HVU23" s="103"/>
      <c r="HVV23" s="103"/>
      <c r="HVW23" s="103"/>
      <c r="HVX23" s="103"/>
      <c r="HVY23" s="103"/>
      <c r="HVZ23" s="103"/>
      <c r="HWA23" s="103"/>
      <c r="HWB23" s="103"/>
      <c r="HWC23" s="103"/>
      <c r="HWD23" s="103"/>
      <c r="HWE23" s="103"/>
      <c r="HWF23" s="103"/>
      <c r="HWG23" s="103"/>
      <c r="HWH23" s="103"/>
      <c r="HWI23" s="103"/>
      <c r="HWJ23" s="103"/>
      <c r="HWK23" s="103"/>
      <c r="HWL23" s="103"/>
      <c r="HWM23" s="103"/>
      <c r="HWN23" s="103"/>
      <c r="HWO23" s="103"/>
      <c r="HWP23" s="103"/>
      <c r="HWQ23" s="103"/>
      <c r="HWR23" s="103"/>
      <c r="HWS23" s="103"/>
      <c r="HWT23" s="103"/>
      <c r="HWU23" s="103"/>
      <c r="HWV23" s="103"/>
      <c r="HWW23" s="103"/>
      <c r="HWX23" s="103"/>
      <c r="HWY23" s="103"/>
      <c r="HWZ23" s="103"/>
      <c r="HXA23" s="103"/>
      <c r="HXB23" s="103"/>
      <c r="HXC23" s="103"/>
      <c r="HXD23" s="103"/>
      <c r="HXE23" s="103"/>
      <c r="HXF23" s="103"/>
      <c r="HXG23" s="103"/>
      <c r="HXH23" s="103"/>
      <c r="HXI23" s="103"/>
      <c r="HXJ23" s="103"/>
      <c r="HXK23" s="103"/>
      <c r="HXL23" s="103"/>
      <c r="HXM23" s="103"/>
      <c r="HXN23" s="103"/>
      <c r="HXO23" s="103"/>
      <c r="HXP23" s="103"/>
      <c r="HXQ23" s="103"/>
      <c r="HXR23" s="103"/>
      <c r="HXS23" s="103"/>
      <c r="HXT23" s="103"/>
      <c r="HXU23" s="103"/>
      <c r="HXV23" s="103"/>
      <c r="HXW23" s="103"/>
      <c r="HXX23" s="103"/>
      <c r="HXY23" s="103"/>
      <c r="HXZ23" s="103"/>
      <c r="HYA23" s="103"/>
      <c r="HYB23" s="103"/>
      <c r="HYC23" s="103"/>
      <c r="HYD23" s="103"/>
      <c r="HYE23" s="103"/>
      <c r="HYF23" s="103"/>
      <c r="HYG23" s="103"/>
      <c r="HYH23" s="103"/>
      <c r="HYI23" s="103"/>
      <c r="HYJ23" s="103"/>
      <c r="HYK23" s="103"/>
      <c r="HYL23" s="103"/>
      <c r="HYM23" s="103"/>
      <c r="HYN23" s="103"/>
      <c r="HYO23" s="103"/>
      <c r="HYP23" s="103"/>
      <c r="HYQ23" s="103"/>
      <c r="HYR23" s="103"/>
      <c r="HYS23" s="103"/>
      <c r="HYT23" s="103"/>
      <c r="HYU23" s="103"/>
      <c r="HYV23" s="103"/>
      <c r="HYW23" s="103"/>
      <c r="HYX23" s="103"/>
      <c r="HYY23" s="103"/>
      <c r="HYZ23" s="103"/>
      <c r="HZA23" s="103"/>
      <c r="HZB23" s="103"/>
      <c r="HZC23" s="103"/>
      <c r="HZD23" s="103"/>
      <c r="HZE23" s="103"/>
      <c r="HZF23" s="103"/>
      <c r="HZG23" s="103"/>
      <c r="HZH23" s="103"/>
      <c r="HZI23" s="103"/>
      <c r="HZJ23" s="103"/>
      <c r="HZK23" s="103"/>
      <c r="HZL23" s="103"/>
      <c r="HZM23" s="103"/>
      <c r="HZN23" s="103"/>
      <c r="HZO23" s="103"/>
      <c r="HZP23" s="103"/>
      <c r="HZQ23" s="103"/>
      <c r="HZR23" s="103"/>
      <c r="HZS23" s="103"/>
      <c r="HZT23" s="103"/>
      <c r="HZU23" s="103"/>
      <c r="HZV23" s="103"/>
      <c r="HZW23" s="103"/>
      <c r="HZX23" s="103"/>
      <c r="HZY23" s="103"/>
      <c r="HZZ23" s="103"/>
      <c r="IAA23" s="103"/>
      <c r="IAB23" s="103"/>
      <c r="IAC23" s="103"/>
      <c r="IAD23" s="103"/>
      <c r="IAE23" s="103"/>
      <c r="IAF23" s="103"/>
      <c r="IAG23" s="103"/>
      <c r="IAH23" s="103"/>
      <c r="IAI23" s="103"/>
      <c r="IAJ23" s="103"/>
      <c r="IAK23" s="103"/>
      <c r="IAL23" s="103"/>
      <c r="IAM23" s="103"/>
      <c r="IAN23" s="103"/>
      <c r="IAO23" s="103"/>
      <c r="IAP23" s="103"/>
      <c r="IAQ23" s="103"/>
      <c r="IAR23" s="103"/>
      <c r="IAS23" s="103"/>
      <c r="IAT23" s="103"/>
      <c r="IAU23" s="103"/>
      <c r="IAV23" s="103"/>
      <c r="IAW23" s="103"/>
      <c r="IAX23" s="103"/>
      <c r="IAY23" s="103"/>
      <c r="IAZ23" s="103"/>
      <c r="IBA23" s="103"/>
      <c r="IBB23" s="103"/>
      <c r="IBC23" s="103"/>
      <c r="IBD23" s="103"/>
      <c r="IBE23" s="103"/>
      <c r="IBF23" s="103"/>
      <c r="IBG23" s="103"/>
      <c r="IBH23" s="103"/>
      <c r="IBI23" s="103"/>
      <c r="IBJ23" s="103"/>
      <c r="IBK23" s="103"/>
      <c r="IBL23" s="103"/>
      <c r="IBM23" s="103"/>
      <c r="IBN23" s="103"/>
      <c r="IBO23" s="103"/>
      <c r="IBP23" s="103"/>
      <c r="IBQ23" s="103"/>
      <c r="IBR23" s="103"/>
      <c r="IBS23" s="103"/>
      <c r="IBT23" s="103"/>
      <c r="IBU23" s="103"/>
      <c r="IBV23" s="103"/>
      <c r="IBW23" s="103"/>
      <c r="IBX23" s="103"/>
      <c r="IBY23" s="103"/>
      <c r="IBZ23" s="103"/>
      <c r="ICA23" s="103"/>
      <c r="ICB23" s="103"/>
      <c r="ICC23" s="103"/>
      <c r="ICD23" s="103"/>
      <c r="ICE23" s="103"/>
      <c r="ICF23" s="103"/>
      <c r="ICG23" s="103"/>
      <c r="ICH23" s="103"/>
      <c r="ICI23" s="103"/>
      <c r="ICJ23" s="103"/>
      <c r="ICK23" s="103"/>
      <c r="ICL23" s="103"/>
      <c r="ICM23" s="103"/>
      <c r="ICN23" s="103"/>
      <c r="ICO23" s="103"/>
      <c r="ICP23" s="103"/>
      <c r="ICQ23" s="103"/>
      <c r="ICR23" s="103"/>
      <c r="ICS23" s="103"/>
      <c r="ICT23" s="103"/>
      <c r="ICU23" s="103"/>
      <c r="ICV23" s="103"/>
      <c r="ICW23" s="103"/>
      <c r="ICX23" s="103"/>
      <c r="ICY23" s="103"/>
      <c r="ICZ23" s="103"/>
      <c r="IDA23" s="103"/>
      <c r="IDB23" s="103"/>
      <c r="IDC23" s="103"/>
      <c r="IDD23" s="103"/>
      <c r="IDE23" s="103"/>
      <c r="IDF23" s="103"/>
      <c r="IDG23" s="103"/>
      <c r="IDH23" s="103"/>
      <c r="IDI23" s="103"/>
      <c r="IDJ23" s="103"/>
      <c r="IDK23" s="103"/>
      <c r="IDL23" s="103"/>
      <c r="IDM23" s="103"/>
      <c r="IDN23" s="103"/>
      <c r="IDO23" s="103"/>
      <c r="IDP23" s="103"/>
      <c r="IDQ23" s="103"/>
      <c r="IDR23" s="103"/>
      <c r="IDS23" s="103"/>
      <c r="IDT23" s="103"/>
      <c r="IDU23" s="103"/>
      <c r="IDV23" s="103"/>
      <c r="IDW23" s="103"/>
      <c r="IDX23" s="103"/>
      <c r="IDY23" s="103"/>
      <c r="IDZ23" s="103"/>
      <c r="IEA23" s="103"/>
      <c r="IEB23" s="103"/>
      <c r="IEC23" s="103"/>
      <c r="IED23" s="103"/>
      <c r="IEE23" s="103"/>
      <c r="IEF23" s="103"/>
      <c r="IEG23" s="103"/>
      <c r="IEH23" s="103"/>
      <c r="IEI23" s="103"/>
      <c r="IEJ23" s="103"/>
      <c r="IEK23" s="103"/>
      <c r="IEL23" s="103"/>
      <c r="IEM23" s="103"/>
      <c r="IEN23" s="103"/>
      <c r="IEO23" s="103"/>
      <c r="IEP23" s="103"/>
      <c r="IEQ23" s="103"/>
      <c r="IER23" s="103"/>
      <c r="IES23" s="103"/>
      <c r="IET23" s="103"/>
      <c r="IEU23" s="103"/>
      <c r="IEV23" s="103"/>
      <c r="IEW23" s="103"/>
      <c r="IEX23" s="103"/>
      <c r="IEY23" s="103"/>
      <c r="IEZ23" s="103"/>
      <c r="IFA23" s="103"/>
      <c r="IFB23" s="103"/>
      <c r="IFC23" s="103"/>
      <c r="IFD23" s="103"/>
      <c r="IFE23" s="103"/>
      <c r="IFF23" s="103"/>
      <c r="IFG23" s="103"/>
      <c r="IFH23" s="103"/>
      <c r="IFI23" s="103"/>
      <c r="IFJ23" s="103"/>
      <c r="IFK23" s="103"/>
      <c r="IFL23" s="103"/>
      <c r="IFM23" s="103"/>
      <c r="IFN23" s="103"/>
      <c r="IFO23" s="103"/>
      <c r="IFP23" s="103"/>
      <c r="IFQ23" s="103"/>
      <c r="IFR23" s="103"/>
      <c r="IFS23" s="103"/>
      <c r="IFT23" s="103"/>
      <c r="IFU23" s="103"/>
      <c r="IFV23" s="103"/>
      <c r="IFW23" s="103"/>
      <c r="IFX23" s="103"/>
      <c r="IFY23" s="103"/>
      <c r="IFZ23" s="103"/>
      <c r="IGA23" s="103"/>
      <c r="IGB23" s="103"/>
      <c r="IGC23" s="103"/>
      <c r="IGD23" s="103"/>
      <c r="IGE23" s="103"/>
      <c r="IGF23" s="103"/>
      <c r="IGG23" s="103"/>
      <c r="IGH23" s="103"/>
      <c r="IGI23" s="103"/>
      <c r="IGJ23" s="103"/>
      <c r="IGK23" s="103"/>
      <c r="IGL23" s="103"/>
      <c r="IGM23" s="103"/>
      <c r="IGN23" s="103"/>
      <c r="IGO23" s="103"/>
      <c r="IGP23" s="103"/>
      <c r="IGQ23" s="103"/>
      <c r="IGR23" s="103"/>
      <c r="IGS23" s="103"/>
      <c r="IGT23" s="103"/>
      <c r="IGU23" s="103"/>
      <c r="IGV23" s="103"/>
      <c r="IGW23" s="103"/>
      <c r="IGX23" s="103"/>
      <c r="IGY23" s="103"/>
      <c r="IGZ23" s="103"/>
      <c r="IHA23" s="103"/>
      <c r="IHB23" s="103"/>
      <c r="IHC23" s="103"/>
      <c r="IHD23" s="103"/>
      <c r="IHE23" s="103"/>
      <c r="IHF23" s="103"/>
      <c r="IHG23" s="103"/>
      <c r="IHH23" s="103"/>
      <c r="IHI23" s="103"/>
      <c r="IHJ23" s="103"/>
      <c r="IHK23" s="103"/>
      <c r="IHL23" s="103"/>
      <c r="IHM23" s="103"/>
      <c r="IHN23" s="103"/>
      <c r="IHO23" s="103"/>
      <c r="IHP23" s="103"/>
      <c r="IHQ23" s="103"/>
      <c r="IHR23" s="103"/>
      <c r="IHS23" s="103"/>
      <c r="IHT23" s="103"/>
      <c r="IHU23" s="103"/>
      <c r="IHV23" s="103"/>
      <c r="IHW23" s="103"/>
      <c r="IHX23" s="103"/>
      <c r="IHY23" s="103"/>
      <c r="IHZ23" s="103"/>
      <c r="IIA23" s="103"/>
      <c r="IIB23" s="103"/>
      <c r="IIC23" s="103"/>
      <c r="IID23" s="103"/>
      <c r="IIE23" s="103"/>
      <c r="IIF23" s="103"/>
      <c r="IIG23" s="103"/>
      <c r="IIH23" s="103"/>
      <c r="III23" s="103"/>
      <c r="IIJ23" s="103"/>
      <c r="IIK23" s="103"/>
      <c r="IIL23" s="103"/>
      <c r="IIM23" s="103"/>
      <c r="IIN23" s="103"/>
      <c r="IIO23" s="103"/>
      <c r="IIP23" s="103"/>
      <c r="IIQ23" s="103"/>
      <c r="IIR23" s="103"/>
      <c r="IIS23" s="103"/>
      <c r="IIT23" s="103"/>
      <c r="IIU23" s="103"/>
      <c r="IIV23" s="103"/>
      <c r="IIW23" s="103"/>
      <c r="IIX23" s="103"/>
      <c r="IIY23" s="103"/>
      <c r="IIZ23" s="103"/>
      <c r="IJA23" s="103"/>
      <c r="IJB23" s="103"/>
      <c r="IJC23" s="103"/>
      <c r="IJD23" s="103"/>
      <c r="IJE23" s="103"/>
      <c r="IJF23" s="103"/>
      <c r="IJG23" s="103"/>
      <c r="IJH23" s="103"/>
      <c r="IJI23" s="103"/>
      <c r="IJJ23" s="103"/>
      <c r="IJK23" s="103"/>
      <c r="IJL23" s="103"/>
      <c r="IJM23" s="103"/>
      <c r="IJN23" s="103"/>
      <c r="IJO23" s="103"/>
      <c r="IJP23" s="103"/>
      <c r="IJQ23" s="103"/>
      <c r="IJR23" s="103"/>
      <c r="IJS23" s="103"/>
      <c r="IJT23" s="103"/>
      <c r="IJU23" s="103"/>
      <c r="IJV23" s="103"/>
      <c r="IJW23" s="103"/>
      <c r="IJX23" s="103"/>
      <c r="IJY23" s="103"/>
      <c r="IJZ23" s="103"/>
      <c r="IKA23" s="103"/>
      <c r="IKB23" s="103"/>
      <c r="IKC23" s="103"/>
      <c r="IKD23" s="103"/>
      <c r="IKE23" s="103"/>
      <c r="IKF23" s="103"/>
      <c r="IKG23" s="103"/>
      <c r="IKH23" s="103"/>
      <c r="IKI23" s="103"/>
      <c r="IKJ23" s="103"/>
      <c r="IKK23" s="103"/>
      <c r="IKL23" s="103"/>
      <c r="IKM23" s="103"/>
      <c r="IKN23" s="103"/>
      <c r="IKO23" s="103"/>
      <c r="IKP23" s="103"/>
      <c r="IKQ23" s="103"/>
      <c r="IKR23" s="103"/>
      <c r="IKS23" s="103"/>
      <c r="IKT23" s="103"/>
      <c r="IKU23" s="103"/>
      <c r="IKV23" s="103"/>
      <c r="IKW23" s="103"/>
      <c r="IKX23" s="103"/>
      <c r="IKY23" s="103"/>
      <c r="IKZ23" s="103"/>
      <c r="ILA23" s="103"/>
      <c r="ILB23" s="103"/>
      <c r="ILC23" s="103"/>
      <c r="ILD23" s="103"/>
      <c r="ILE23" s="103"/>
      <c r="ILF23" s="103"/>
      <c r="ILG23" s="103"/>
      <c r="ILH23" s="103"/>
      <c r="ILI23" s="103"/>
      <c r="ILJ23" s="103"/>
      <c r="ILK23" s="103"/>
      <c r="ILL23" s="103"/>
      <c r="ILM23" s="103"/>
      <c r="ILN23" s="103"/>
      <c r="ILO23" s="103"/>
      <c r="ILP23" s="103"/>
      <c r="ILQ23" s="103"/>
      <c r="ILR23" s="103"/>
      <c r="ILS23" s="103"/>
      <c r="ILT23" s="103"/>
      <c r="ILU23" s="103"/>
      <c r="ILV23" s="103"/>
      <c r="ILW23" s="103"/>
      <c r="ILX23" s="103"/>
      <c r="ILY23" s="103"/>
      <c r="ILZ23" s="103"/>
      <c r="IMA23" s="103"/>
      <c r="IMB23" s="103"/>
      <c r="IMC23" s="103"/>
      <c r="IMD23" s="103"/>
      <c r="IME23" s="103"/>
      <c r="IMF23" s="103"/>
      <c r="IMG23" s="103"/>
      <c r="IMH23" s="103"/>
      <c r="IMI23" s="103"/>
      <c r="IMJ23" s="103"/>
      <c r="IMK23" s="103"/>
      <c r="IML23" s="103"/>
      <c r="IMM23" s="103"/>
      <c r="IMN23" s="103"/>
      <c r="IMO23" s="103"/>
      <c r="IMP23" s="103"/>
      <c r="IMQ23" s="103"/>
      <c r="IMR23" s="103"/>
      <c r="IMS23" s="103"/>
      <c r="IMT23" s="103"/>
      <c r="IMU23" s="103"/>
      <c r="IMV23" s="103"/>
      <c r="IMW23" s="103"/>
      <c r="IMX23" s="103"/>
      <c r="IMY23" s="103"/>
      <c r="IMZ23" s="103"/>
      <c r="INA23" s="103"/>
      <c r="INB23" s="103"/>
      <c r="INC23" s="103"/>
      <c r="IND23" s="103"/>
      <c r="INE23" s="103"/>
      <c r="INF23" s="103"/>
      <c r="ING23" s="103"/>
      <c r="INH23" s="103"/>
      <c r="INI23" s="103"/>
      <c r="INJ23" s="103"/>
      <c r="INK23" s="103"/>
      <c r="INL23" s="103"/>
      <c r="INM23" s="103"/>
      <c r="INN23" s="103"/>
      <c r="INO23" s="103"/>
      <c r="INP23" s="103"/>
      <c r="INQ23" s="103"/>
      <c r="INR23" s="103"/>
      <c r="INS23" s="103"/>
      <c r="INT23" s="103"/>
      <c r="INU23" s="103"/>
      <c r="INV23" s="103"/>
      <c r="INW23" s="103"/>
      <c r="INX23" s="103"/>
      <c r="INY23" s="103"/>
      <c r="INZ23" s="103"/>
      <c r="IOA23" s="103"/>
      <c r="IOB23" s="103"/>
      <c r="IOC23" s="103"/>
      <c r="IOD23" s="103"/>
      <c r="IOE23" s="103"/>
      <c r="IOF23" s="103"/>
      <c r="IOG23" s="103"/>
      <c r="IOH23" s="103"/>
      <c r="IOI23" s="103"/>
      <c r="IOJ23" s="103"/>
      <c r="IOK23" s="103"/>
      <c r="IOL23" s="103"/>
      <c r="IOM23" s="103"/>
      <c r="ION23" s="103"/>
      <c r="IOO23" s="103"/>
      <c r="IOP23" s="103"/>
      <c r="IOQ23" s="103"/>
      <c r="IOR23" s="103"/>
      <c r="IOS23" s="103"/>
      <c r="IOT23" s="103"/>
      <c r="IOU23" s="103"/>
      <c r="IOV23" s="103"/>
      <c r="IOW23" s="103"/>
      <c r="IOX23" s="103"/>
      <c r="IOY23" s="103"/>
      <c r="IOZ23" s="103"/>
      <c r="IPA23" s="103"/>
      <c r="IPB23" s="103"/>
      <c r="IPC23" s="103"/>
      <c r="IPD23" s="103"/>
      <c r="IPE23" s="103"/>
      <c r="IPF23" s="103"/>
      <c r="IPG23" s="103"/>
      <c r="IPH23" s="103"/>
      <c r="IPI23" s="103"/>
      <c r="IPJ23" s="103"/>
      <c r="IPK23" s="103"/>
      <c r="IPL23" s="103"/>
      <c r="IPM23" s="103"/>
      <c r="IPN23" s="103"/>
      <c r="IPO23" s="103"/>
      <c r="IPP23" s="103"/>
      <c r="IPQ23" s="103"/>
      <c r="IPR23" s="103"/>
      <c r="IPS23" s="103"/>
      <c r="IPT23" s="103"/>
      <c r="IPU23" s="103"/>
      <c r="IPV23" s="103"/>
      <c r="IPW23" s="103"/>
      <c r="IPX23" s="103"/>
      <c r="IPY23" s="103"/>
      <c r="IPZ23" s="103"/>
      <c r="IQA23" s="103"/>
      <c r="IQB23" s="103"/>
      <c r="IQC23" s="103"/>
      <c r="IQD23" s="103"/>
      <c r="IQE23" s="103"/>
      <c r="IQF23" s="103"/>
      <c r="IQG23" s="103"/>
      <c r="IQH23" s="103"/>
      <c r="IQI23" s="103"/>
      <c r="IQJ23" s="103"/>
      <c r="IQK23" s="103"/>
      <c r="IQL23" s="103"/>
      <c r="IQM23" s="103"/>
      <c r="IQN23" s="103"/>
      <c r="IQO23" s="103"/>
      <c r="IQP23" s="103"/>
      <c r="IQQ23" s="103"/>
      <c r="IQR23" s="103"/>
      <c r="IQS23" s="103"/>
      <c r="IQT23" s="103"/>
      <c r="IQU23" s="103"/>
      <c r="IQV23" s="103"/>
      <c r="IQW23" s="103"/>
      <c r="IQX23" s="103"/>
      <c r="IQY23" s="103"/>
      <c r="IQZ23" s="103"/>
      <c r="IRA23" s="103"/>
      <c r="IRB23" s="103"/>
      <c r="IRC23" s="103"/>
      <c r="IRD23" s="103"/>
      <c r="IRE23" s="103"/>
      <c r="IRF23" s="103"/>
      <c r="IRG23" s="103"/>
      <c r="IRH23" s="103"/>
      <c r="IRI23" s="103"/>
      <c r="IRJ23" s="103"/>
      <c r="IRK23" s="103"/>
      <c r="IRL23" s="103"/>
      <c r="IRM23" s="103"/>
      <c r="IRN23" s="103"/>
      <c r="IRO23" s="103"/>
      <c r="IRP23" s="103"/>
      <c r="IRQ23" s="103"/>
      <c r="IRR23" s="103"/>
      <c r="IRS23" s="103"/>
      <c r="IRT23" s="103"/>
      <c r="IRU23" s="103"/>
      <c r="IRV23" s="103"/>
      <c r="IRW23" s="103"/>
      <c r="IRX23" s="103"/>
      <c r="IRY23" s="103"/>
      <c r="IRZ23" s="103"/>
      <c r="ISA23" s="103"/>
      <c r="ISB23" s="103"/>
      <c r="ISC23" s="103"/>
      <c r="ISD23" s="103"/>
      <c r="ISE23" s="103"/>
      <c r="ISF23" s="103"/>
      <c r="ISG23" s="103"/>
      <c r="ISH23" s="103"/>
      <c r="ISI23" s="103"/>
      <c r="ISJ23" s="103"/>
      <c r="ISK23" s="103"/>
      <c r="ISL23" s="103"/>
      <c r="ISM23" s="103"/>
      <c r="ISN23" s="103"/>
      <c r="ISO23" s="103"/>
      <c r="ISP23" s="103"/>
      <c r="ISQ23" s="103"/>
      <c r="ISR23" s="103"/>
      <c r="ISS23" s="103"/>
      <c r="IST23" s="103"/>
      <c r="ISU23" s="103"/>
      <c r="ISV23" s="103"/>
      <c r="ISW23" s="103"/>
      <c r="ISX23" s="103"/>
      <c r="ISY23" s="103"/>
      <c r="ISZ23" s="103"/>
      <c r="ITA23" s="103"/>
      <c r="ITB23" s="103"/>
      <c r="ITC23" s="103"/>
      <c r="ITD23" s="103"/>
      <c r="ITE23" s="103"/>
      <c r="ITF23" s="103"/>
      <c r="ITG23" s="103"/>
      <c r="ITH23" s="103"/>
      <c r="ITI23" s="103"/>
      <c r="ITJ23" s="103"/>
      <c r="ITK23" s="103"/>
      <c r="ITL23" s="103"/>
      <c r="ITM23" s="103"/>
      <c r="ITN23" s="103"/>
      <c r="ITO23" s="103"/>
      <c r="ITP23" s="103"/>
      <c r="ITQ23" s="103"/>
      <c r="ITR23" s="103"/>
      <c r="ITS23" s="103"/>
      <c r="ITT23" s="103"/>
      <c r="ITU23" s="103"/>
      <c r="ITV23" s="103"/>
      <c r="ITW23" s="103"/>
      <c r="ITX23" s="103"/>
      <c r="ITY23" s="103"/>
      <c r="ITZ23" s="103"/>
      <c r="IUA23" s="103"/>
      <c r="IUB23" s="103"/>
      <c r="IUC23" s="103"/>
      <c r="IUD23" s="103"/>
      <c r="IUE23" s="103"/>
      <c r="IUF23" s="103"/>
      <c r="IUG23" s="103"/>
      <c r="IUH23" s="103"/>
      <c r="IUI23" s="103"/>
      <c r="IUJ23" s="103"/>
      <c r="IUK23" s="103"/>
      <c r="IUL23" s="103"/>
      <c r="IUM23" s="103"/>
      <c r="IUN23" s="103"/>
      <c r="IUO23" s="103"/>
      <c r="IUP23" s="103"/>
      <c r="IUQ23" s="103"/>
      <c r="IUR23" s="103"/>
      <c r="IUS23" s="103"/>
      <c r="IUT23" s="103"/>
      <c r="IUU23" s="103"/>
      <c r="IUV23" s="103"/>
      <c r="IUW23" s="103"/>
      <c r="IUX23" s="103"/>
      <c r="IUY23" s="103"/>
      <c r="IUZ23" s="103"/>
      <c r="IVA23" s="103"/>
      <c r="IVB23" s="103"/>
      <c r="IVC23" s="103"/>
      <c r="IVD23" s="103"/>
      <c r="IVE23" s="103"/>
      <c r="IVF23" s="103"/>
      <c r="IVG23" s="103"/>
      <c r="IVH23" s="103"/>
      <c r="IVI23" s="103"/>
      <c r="IVJ23" s="103"/>
      <c r="IVK23" s="103"/>
      <c r="IVL23" s="103"/>
      <c r="IVM23" s="103"/>
      <c r="IVN23" s="103"/>
      <c r="IVO23" s="103"/>
      <c r="IVP23" s="103"/>
      <c r="IVQ23" s="103"/>
      <c r="IVR23" s="103"/>
      <c r="IVS23" s="103"/>
      <c r="IVT23" s="103"/>
      <c r="IVU23" s="103"/>
      <c r="IVV23" s="103"/>
      <c r="IVW23" s="103"/>
      <c r="IVX23" s="103"/>
      <c r="IVY23" s="103"/>
      <c r="IVZ23" s="103"/>
      <c r="IWA23" s="103"/>
      <c r="IWB23" s="103"/>
      <c r="IWC23" s="103"/>
      <c r="IWD23" s="103"/>
      <c r="IWE23" s="103"/>
      <c r="IWF23" s="103"/>
      <c r="IWG23" s="103"/>
      <c r="IWH23" s="103"/>
      <c r="IWI23" s="103"/>
      <c r="IWJ23" s="103"/>
      <c r="IWK23" s="103"/>
      <c r="IWL23" s="103"/>
      <c r="IWM23" s="103"/>
      <c r="IWN23" s="103"/>
      <c r="IWO23" s="103"/>
      <c r="IWP23" s="103"/>
      <c r="IWQ23" s="103"/>
      <c r="IWR23" s="103"/>
      <c r="IWS23" s="103"/>
      <c r="IWT23" s="103"/>
      <c r="IWU23" s="103"/>
      <c r="IWV23" s="103"/>
      <c r="IWW23" s="103"/>
      <c r="IWX23" s="103"/>
      <c r="IWY23" s="103"/>
      <c r="IWZ23" s="103"/>
      <c r="IXA23" s="103"/>
      <c r="IXB23" s="103"/>
      <c r="IXC23" s="103"/>
      <c r="IXD23" s="103"/>
      <c r="IXE23" s="103"/>
      <c r="IXF23" s="103"/>
      <c r="IXG23" s="103"/>
      <c r="IXH23" s="103"/>
      <c r="IXI23" s="103"/>
      <c r="IXJ23" s="103"/>
      <c r="IXK23" s="103"/>
      <c r="IXL23" s="103"/>
      <c r="IXM23" s="103"/>
      <c r="IXN23" s="103"/>
      <c r="IXO23" s="103"/>
      <c r="IXP23" s="103"/>
      <c r="IXQ23" s="103"/>
      <c r="IXR23" s="103"/>
      <c r="IXS23" s="103"/>
      <c r="IXT23" s="103"/>
      <c r="IXU23" s="103"/>
      <c r="IXV23" s="103"/>
      <c r="IXW23" s="103"/>
      <c r="IXX23" s="103"/>
      <c r="IXY23" s="103"/>
      <c r="IXZ23" s="103"/>
      <c r="IYA23" s="103"/>
      <c r="IYB23" s="103"/>
      <c r="IYC23" s="103"/>
      <c r="IYD23" s="103"/>
      <c r="IYE23" s="103"/>
      <c r="IYF23" s="103"/>
      <c r="IYG23" s="103"/>
      <c r="IYH23" s="103"/>
      <c r="IYI23" s="103"/>
      <c r="IYJ23" s="103"/>
      <c r="IYK23" s="103"/>
      <c r="IYL23" s="103"/>
      <c r="IYM23" s="103"/>
      <c r="IYN23" s="103"/>
      <c r="IYO23" s="103"/>
      <c r="IYP23" s="103"/>
      <c r="IYQ23" s="103"/>
      <c r="IYR23" s="103"/>
      <c r="IYS23" s="103"/>
      <c r="IYT23" s="103"/>
      <c r="IYU23" s="103"/>
      <c r="IYV23" s="103"/>
      <c r="IYW23" s="103"/>
      <c r="IYX23" s="103"/>
      <c r="IYY23" s="103"/>
      <c r="IYZ23" s="103"/>
      <c r="IZA23" s="103"/>
      <c r="IZB23" s="103"/>
      <c r="IZC23" s="103"/>
      <c r="IZD23" s="103"/>
      <c r="IZE23" s="103"/>
      <c r="IZF23" s="103"/>
      <c r="IZG23" s="103"/>
      <c r="IZH23" s="103"/>
      <c r="IZI23" s="103"/>
      <c r="IZJ23" s="103"/>
      <c r="IZK23" s="103"/>
      <c r="IZL23" s="103"/>
      <c r="IZM23" s="103"/>
      <c r="IZN23" s="103"/>
      <c r="IZO23" s="103"/>
      <c r="IZP23" s="103"/>
      <c r="IZQ23" s="103"/>
      <c r="IZR23" s="103"/>
      <c r="IZS23" s="103"/>
      <c r="IZT23" s="103"/>
      <c r="IZU23" s="103"/>
      <c r="IZV23" s="103"/>
      <c r="IZW23" s="103"/>
      <c r="IZX23" s="103"/>
      <c r="IZY23" s="103"/>
      <c r="IZZ23" s="103"/>
      <c r="JAA23" s="103"/>
      <c r="JAB23" s="103"/>
      <c r="JAC23" s="103"/>
      <c r="JAD23" s="103"/>
      <c r="JAE23" s="103"/>
      <c r="JAF23" s="103"/>
      <c r="JAG23" s="103"/>
      <c r="JAH23" s="103"/>
      <c r="JAI23" s="103"/>
      <c r="JAJ23" s="103"/>
      <c r="JAK23" s="103"/>
      <c r="JAL23" s="103"/>
      <c r="JAM23" s="103"/>
      <c r="JAN23" s="103"/>
      <c r="JAO23" s="103"/>
      <c r="JAP23" s="103"/>
      <c r="JAQ23" s="103"/>
      <c r="JAR23" s="103"/>
      <c r="JAS23" s="103"/>
      <c r="JAT23" s="103"/>
      <c r="JAU23" s="103"/>
      <c r="JAV23" s="103"/>
      <c r="JAW23" s="103"/>
      <c r="JAX23" s="103"/>
      <c r="JAY23" s="103"/>
      <c r="JAZ23" s="103"/>
      <c r="JBA23" s="103"/>
      <c r="JBB23" s="103"/>
      <c r="JBC23" s="103"/>
      <c r="JBD23" s="103"/>
      <c r="JBE23" s="103"/>
      <c r="JBF23" s="103"/>
      <c r="JBG23" s="103"/>
      <c r="JBH23" s="103"/>
      <c r="JBI23" s="103"/>
      <c r="JBJ23" s="103"/>
      <c r="JBK23" s="103"/>
      <c r="JBL23" s="103"/>
      <c r="JBM23" s="103"/>
      <c r="JBN23" s="103"/>
      <c r="JBO23" s="103"/>
      <c r="JBP23" s="103"/>
      <c r="JBQ23" s="103"/>
      <c r="JBR23" s="103"/>
      <c r="JBS23" s="103"/>
      <c r="JBT23" s="103"/>
      <c r="JBU23" s="103"/>
      <c r="JBV23" s="103"/>
      <c r="JBW23" s="103"/>
      <c r="JBX23" s="103"/>
      <c r="JBY23" s="103"/>
      <c r="JBZ23" s="103"/>
      <c r="JCA23" s="103"/>
      <c r="JCB23" s="103"/>
      <c r="JCC23" s="103"/>
      <c r="JCD23" s="103"/>
      <c r="JCE23" s="103"/>
      <c r="JCF23" s="103"/>
      <c r="JCG23" s="103"/>
      <c r="JCH23" s="103"/>
      <c r="JCI23" s="103"/>
      <c r="JCJ23" s="103"/>
      <c r="JCK23" s="103"/>
      <c r="JCL23" s="103"/>
      <c r="JCM23" s="103"/>
      <c r="JCN23" s="103"/>
      <c r="JCO23" s="103"/>
      <c r="JCP23" s="103"/>
      <c r="JCQ23" s="103"/>
      <c r="JCR23" s="103"/>
      <c r="JCS23" s="103"/>
      <c r="JCT23" s="103"/>
      <c r="JCU23" s="103"/>
      <c r="JCV23" s="103"/>
      <c r="JCW23" s="103"/>
      <c r="JCX23" s="103"/>
      <c r="JCY23" s="103"/>
      <c r="JCZ23" s="103"/>
      <c r="JDA23" s="103"/>
      <c r="JDB23" s="103"/>
      <c r="JDC23" s="103"/>
      <c r="JDD23" s="103"/>
      <c r="JDE23" s="103"/>
      <c r="JDF23" s="103"/>
      <c r="JDG23" s="103"/>
      <c r="JDH23" s="103"/>
      <c r="JDI23" s="103"/>
      <c r="JDJ23" s="103"/>
      <c r="JDK23" s="103"/>
      <c r="JDL23" s="103"/>
      <c r="JDM23" s="103"/>
      <c r="JDN23" s="103"/>
      <c r="JDO23" s="103"/>
      <c r="JDP23" s="103"/>
      <c r="JDQ23" s="103"/>
      <c r="JDR23" s="103"/>
      <c r="JDS23" s="103"/>
      <c r="JDT23" s="103"/>
      <c r="JDU23" s="103"/>
      <c r="JDV23" s="103"/>
      <c r="JDW23" s="103"/>
      <c r="JDX23" s="103"/>
      <c r="JDY23" s="103"/>
      <c r="JDZ23" s="103"/>
      <c r="JEA23" s="103"/>
      <c r="JEB23" s="103"/>
      <c r="JEC23" s="103"/>
      <c r="JED23" s="103"/>
      <c r="JEE23" s="103"/>
      <c r="JEF23" s="103"/>
      <c r="JEG23" s="103"/>
      <c r="JEH23" s="103"/>
      <c r="JEI23" s="103"/>
      <c r="JEJ23" s="103"/>
      <c r="JEK23" s="103"/>
      <c r="JEL23" s="103"/>
      <c r="JEM23" s="103"/>
      <c r="JEN23" s="103"/>
      <c r="JEO23" s="103"/>
      <c r="JEP23" s="103"/>
      <c r="JEQ23" s="103"/>
      <c r="JER23" s="103"/>
      <c r="JES23" s="103"/>
      <c r="JET23" s="103"/>
      <c r="JEU23" s="103"/>
      <c r="JEV23" s="103"/>
      <c r="JEW23" s="103"/>
      <c r="JEX23" s="103"/>
      <c r="JEY23" s="103"/>
      <c r="JEZ23" s="103"/>
      <c r="JFA23" s="103"/>
      <c r="JFB23" s="103"/>
      <c r="JFC23" s="103"/>
      <c r="JFD23" s="103"/>
      <c r="JFE23" s="103"/>
      <c r="JFF23" s="103"/>
      <c r="JFG23" s="103"/>
      <c r="JFH23" s="103"/>
      <c r="JFI23" s="103"/>
      <c r="JFJ23" s="103"/>
      <c r="JFK23" s="103"/>
      <c r="JFL23" s="103"/>
      <c r="JFM23" s="103"/>
      <c r="JFN23" s="103"/>
      <c r="JFO23" s="103"/>
      <c r="JFP23" s="103"/>
      <c r="JFQ23" s="103"/>
      <c r="JFR23" s="103"/>
      <c r="JFS23" s="103"/>
      <c r="JFT23" s="103"/>
      <c r="JFU23" s="103"/>
      <c r="JFV23" s="103"/>
      <c r="JFW23" s="103"/>
      <c r="JFX23" s="103"/>
      <c r="JFY23" s="103"/>
      <c r="JFZ23" s="103"/>
      <c r="JGA23" s="103"/>
      <c r="JGB23" s="103"/>
      <c r="JGC23" s="103"/>
      <c r="JGD23" s="103"/>
      <c r="JGE23" s="103"/>
      <c r="JGF23" s="103"/>
      <c r="JGG23" s="103"/>
      <c r="JGH23" s="103"/>
      <c r="JGI23" s="103"/>
      <c r="JGJ23" s="103"/>
      <c r="JGK23" s="103"/>
      <c r="JGL23" s="103"/>
      <c r="JGM23" s="103"/>
      <c r="JGN23" s="103"/>
      <c r="JGO23" s="103"/>
      <c r="JGP23" s="103"/>
      <c r="JGQ23" s="103"/>
      <c r="JGR23" s="103"/>
      <c r="JGS23" s="103"/>
      <c r="JGT23" s="103"/>
      <c r="JGU23" s="103"/>
      <c r="JGV23" s="103"/>
      <c r="JGW23" s="103"/>
      <c r="JGX23" s="103"/>
      <c r="JGY23" s="103"/>
      <c r="JGZ23" s="103"/>
      <c r="JHA23" s="103"/>
      <c r="JHB23" s="103"/>
      <c r="JHC23" s="103"/>
      <c r="JHD23" s="103"/>
      <c r="JHE23" s="103"/>
      <c r="JHF23" s="103"/>
      <c r="JHG23" s="103"/>
      <c r="JHH23" s="103"/>
      <c r="JHI23" s="103"/>
      <c r="JHJ23" s="103"/>
      <c r="JHK23" s="103"/>
      <c r="JHL23" s="103"/>
      <c r="JHM23" s="103"/>
      <c r="JHN23" s="103"/>
      <c r="JHO23" s="103"/>
      <c r="JHP23" s="103"/>
      <c r="JHQ23" s="103"/>
      <c r="JHR23" s="103"/>
      <c r="JHS23" s="103"/>
      <c r="JHT23" s="103"/>
      <c r="JHU23" s="103"/>
      <c r="JHV23" s="103"/>
      <c r="JHW23" s="103"/>
      <c r="JHX23" s="103"/>
      <c r="JHY23" s="103"/>
      <c r="JHZ23" s="103"/>
      <c r="JIA23" s="103"/>
      <c r="JIB23" s="103"/>
      <c r="JIC23" s="103"/>
      <c r="JID23" s="103"/>
      <c r="JIE23" s="103"/>
      <c r="JIF23" s="103"/>
      <c r="JIG23" s="103"/>
      <c r="JIH23" s="103"/>
      <c r="JII23" s="103"/>
      <c r="JIJ23" s="103"/>
      <c r="JIK23" s="103"/>
      <c r="JIL23" s="103"/>
      <c r="JIM23" s="103"/>
      <c r="JIN23" s="103"/>
      <c r="JIO23" s="103"/>
      <c r="JIP23" s="103"/>
      <c r="JIQ23" s="103"/>
      <c r="JIR23" s="103"/>
      <c r="JIS23" s="103"/>
      <c r="JIT23" s="103"/>
      <c r="JIU23" s="103"/>
      <c r="JIV23" s="103"/>
      <c r="JIW23" s="103"/>
      <c r="JIX23" s="103"/>
      <c r="JIY23" s="103"/>
      <c r="JIZ23" s="103"/>
      <c r="JJA23" s="103"/>
      <c r="JJB23" s="103"/>
      <c r="JJC23" s="103"/>
      <c r="JJD23" s="103"/>
      <c r="JJE23" s="103"/>
      <c r="JJF23" s="103"/>
      <c r="JJG23" s="103"/>
      <c r="JJH23" s="103"/>
      <c r="JJI23" s="103"/>
      <c r="JJJ23" s="103"/>
      <c r="JJK23" s="103"/>
      <c r="JJL23" s="103"/>
      <c r="JJM23" s="103"/>
      <c r="JJN23" s="103"/>
      <c r="JJO23" s="103"/>
      <c r="JJP23" s="103"/>
      <c r="JJQ23" s="103"/>
      <c r="JJR23" s="103"/>
      <c r="JJS23" s="103"/>
      <c r="JJT23" s="103"/>
      <c r="JJU23" s="103"/>
      <c r="JJV23" s="103"/>
      <c r="JJW23" s="103"/>
      <c r="JJX23" s="103"/>
      <c r="JJY23" s="103"/>
      <c r="JJZ23" s="103"/>
      <c r="JKA23" s="103"/>
      <c r="JKB23" s="103"/>
      <c r="JKC23" s="103"/>
      <c r="JKD23" s="103"/>
      <c r="JKE23" s="103"/>
      <c r="JKF23" s="103"/>
      <c r="JKG23" s="103"/>
      <c r="JKH23" s="103"/>
      <c r="JKI23" s="103"/>
      <c r="JKJ23" s="103"/>
      <c r="JKK23" s="103"/>
      <c r="JKL23" s="103"/>
      <c r="JKM23" s="103"/>
      <c r="JKN23" s="103"/>
      <c r="JKO23" s="103"/>
      <c r="JKP23" s="103"/>
      <c r="JKQ23" s="103"/>
      <c r="JKR23" s="103"/>
      <c r="JKS23" s="103"/>
      <c r="JKT23" s="103"/>
      <c r="JKU23" s="103"/>
      <c r="JKV23" s="103"/>
      <c r="JKW23" s="103"/>
      <c r="JKX23" s="103"/>
      <c r="JKY23" s="103"/>
      <c r="JKZ23" s="103"/>
      <c r="JLA23" s="103"/>
      <c r="JLB23" s="103"/>
      <c r="JLC23" s="103"/>
      <c r="JLD23" s="103"/>
      <c r="JLE23" s="103"/>
      <c r="JLF23" s="103"/>
      <c r="JLG23" s="103"/>
      <c r="JLH23" s="103"/>
      <c r="JLI23" s="103"/>
      <c r="JLJ23" s="103"/>
      <c r="JLK23" s="103"/>
      <c r="JLL23" s="103"/>
      <c r="JLM23" s="103"/>
      <c r="JLN23" s="103"/>
      <c r="JLO23" s="103"/>
      <c r="JLP23" s="103"/>
      <c r="JLQ23" s="103"/>
      <c r="JLR23" s="103"/>
      <c r="JLS23" s="103"/>
      <c r="JLT23" s="103"/>
      <c r="JLU23" s="103"/>
      <c r="JLV23" s="103"/>
      <c r="JLW23" s="103"/>
      <c r="JLX23" s="103"/>
      <c r="JLY23" s="103"/>
      <c r="JLZ23" s="103"/>
      <c r="JMA23" s="103"/>
      <c r="JMB23" s="103"/>
      <c r="JMC23" s="103"/>
      <c r="JMD23" s="103"/>
      <c r="JME23" s="103"/>
      <c r="JMF23" s="103"/>
      <c r="JMG23" s="103"/>
      <c r="JMH23" s="103"/>
      <c r="JMI23" s="103"/>
      <c r="JMJ23" s="103"/>
      <c r="JMK23" s="103"/>
      <c r="JML23" s="103"/>
      <c r="JMM23" s="103"/>
      <c r="JMN23" s="103"/>
      <c r="JMO23" s="103"/>
      <c r="JMP23" s="103"/>
      <c r="JMQ23" s="103"/>
      <c r="JMR23" s="103"/>
      <c r="JMS23" s="103"/>
      <c r="JMT23" s="103"/>
      <c r="JMU23" s="103"/>
      <c r="JMV23" s="103"/>
      <c r="JMW23" s="103"/>
      <c r="JMX23" s="103"/>
      <c r="JMY23" s="103"/>
      <c r="JMZ23" s="103"/>
      <c r="JNA23" s="103"/>
      <c r="JNB23" s="103"/>
      <c r="JNC23" s="103"/>
      <c r="JND23" s="103"/>
      <c r="JNE23" s="103"/>
      <c r="JNF23" s="103"/>
      <c r="JNG23" s="103"/>
      <c r="JNH23" s="103"/>
      <c r="JNI23" s="103"/>
      <c r="JNJ23" s="103"/>
      <c r="JNK23" s="103"/>
      <c r="JNL23" s="103"/>
      <c r="JNM23" s="103"/>
      <c r="JNN23" s="103"/>
      <c r="JNO23" s="103"/>
      <c r="JNP23" s="103"/>
      <c r="JNQ23" s="103"/>
      <c r="JNR23" s="103"/>
      <c r="JNS23" s="103"/>
      <c r="JNT23" s="103"/>
      <c r="JNU23" s="103"/>
      <c r="JNV23" s="103"/>
      <c r="JNW23" s="103"/>
      <c r="JNX23" s="103"/>
      <c r="JNY23" s="103"/>
      <c r="JNZ23" s="103"/>
      <c r="JOA23" s="103"/>
      <c r="JOB23" s="103"/>
      <c r="JOC23" s="103"/>
      <c r="JOD23" s="103"/>
      <c r="JOE23" s="103"/>
      <c r="JOF23" s="103"/>
      <c r="JOG23" s="103"/>
      <c r="JOH23" s="103"/>
      <c r="JOI23" s="103"/>
      <c r="JOJ23" s="103"/>
      <c r="JOK23" s="103"/>
      <c r="JOL23" s="103"/>
      <c r="JOM23" s="103"/>
      <c r="JON23" s="103"/>
      <c r="JOO23" s="103"/>
      <c r="JOP23" s="103"/>
      <c r="JOQ23" s="103"/>
      <c r="JOR23" s="103"/>
      <c r="JOS23" s="103"/>
      <c r="JOT23" s="103"/>
      <c r="JOU23" s="103"/>
      <c r="JOV23" s="103"/>
      <c r="JOW23" s="103"/>
      <c r="JOX23" s="103"/>
      <c r="JOY23" s="103"/>
      <c r="JOZ23" s="103"/>
      <c r="JPA23" s="103"/>
      <c r="JPB23" s="103"/>
      <c r="JPC23" s="103"/>
      <c r="JPD23" s="103"/>
      <c r="JPE23" s="103"/>
      <c r="JPF23" s="103"/>
      <c r="JPG23" s="103"/>
      <c r="JPH23" s="103"/>
      <c r="JPI23" s="103"/>
      <c r="JPJ23" s="103"/>
      <c r="JPK23" s="103"/>
      <c r="JPL23" s="103"/>
      <c r="JPM23" s="103"/>
      <c r="JPN23" s="103"/>
      <c r="JPO23" s="103"/>
      <c r="JPP23" s="103"/>
      <c r="JPQ23" s="103"/>
      <c r="JPR23" s="103"/>
      <c r="JPS23" s="103"/>
      <c r="JPT23" s="103"/>
      <c r="JPU23" s="103"/>
      <c r="JPV23" s="103"/>
      <c r="JPW23" s="103"/>
      <c r="JPX23" s="103"/>
      <c r="JPY23" s="103"/>
      <c r="JPZ23" s="103"/>
      <c r="JQA23" s="103"/>
      <c r="JQB23" s="103"/>
      <c r="JQC23" s="103"/>
      <c r="JQD23" s="103"/>
      <c r="JQE23" s="103"/>
      <c r="JQF23" s="103"/>
      <c r="JQG23" s="103"/>
      <c r="JQH23" s="103"/>
      <c r="JQI23" s="103"/>
      <c r="JQJ23" s="103"/>
      <c r="JQK23" s="103"/>
      <c r="JQL23" s="103"/>
      <c r="JQM23" s="103"/>
      <c r="JQN23" s="103"/>
      <c r="JQO23" s="103"/>
      <c r="JQP23" s="103"/>
      <c r="JQQ23" s="103"/>
      <c r="JQR23" s="103"/>
      <c r="JQS23" s="103"/>
      <c r="JQT23" s="103"/>
      <c r="JQU23" s="103"/>
      <c r="JQV23" s="103"/>
      <c r="JQW23" s="103"/>
      <c r="JQX23" s="103"/>
      <c r="JQY23" s="103"/>
      <c r="JQZ23" s="103"/>
      <c r="JRA23" s="103"/>
      <c r="JRB23" s="103"/>
      <c r="JRC23" s="103"/>
      <c r="JRD23" s="103"/>
      <c r="JRE23" s="103"/>
      <c r="JRF23" s="103"/>
      <c r="JRG23" s="103"/>
      <c r="JRH23" s="103"/>
      <c r="JRI23" s="103"/>
      <c r="JRJ23" s="103"/>
      <c r="JRK23" s="103"/>
      <c r="JRL23" s="103"/>
      <c r="JRM23" s="103"/>
      <c r="JRN23" s="103"/>
      <c r="JRO23" s="103"/>
      <c r="JRP23" s="103"/>
      <c r="JRQ23" s="103"/>
      <c r="JRR23" s="103"/>
      <c r="JRS23" s="103"/>
      <c r="JRT23" s="103"/>
      <c r="JRU23" s="103"/>
      <c r="JRV23" s="103"/>
      <c r="JRW23" s="103"/>
      <c r="JRX23" s="103"/>
      <c r="JRY23" s="103"/>
      <c r="JRZ23" s="103"/>
      <c r="JSA23" s="103"/>
      <c r="JSB23" s="103"/>
      <c r="JSC23" s="103"/>
      <c r="JSD23" s="103"/>
      <c r="JSE23" s="103"/>
      <c r="JSF23" s="103"/>
      <c r="JSG23" s="103"/>
      <c r="JSH23" s="103"/>
      <c r="JSI23" s="103"/>
      <c r="JSJ23" s="103"/>
      <c r="JSK23" s="103"/>
      <c r="JSL23" s="103"/>
      <c r="JSM23" s="103"/>
      <c r="JSN23" s="103"/>
      <c r="JSO23" s="103"/>
      <c r="JSP23" s="103"/>
      <c r="JSQ23" s="103"/>
      <c r="JSR23" s="103"/>
      <c r="JSS23" s="103"/>
      <c r="JST23" s="103"/>
      <c r="JSU23" s="103"/>
      <c r="JSV23" s="103"/>
      <c r="JSW23" s="103"/>
      <c r="JSX23" s="103"/>
      <c r="JSY23" s="103"/>
      <c r="JSZ23" s="103"/>
      <c r="JTA23" s="103"/>
      <c r="JTB23" s="103"/>
      <c r="JTC23" s="103"/>
      <c r="JTD23" s="103"/>
      <c r="JTE23" s="103"/>
      <c r="JTF23" s="103"/>
      <c r="JTG23" s="103"/>
      <c r="JTH23" s="103"/>
      <c r="JTI23" s="103"/>
      <c r="JTJ23" s="103"/>
      <c r="JTK23" s="103"/>
      <c r="JTL23" s="103"/>
      <c r="JTM23" s="103"/>
      <c r="JTN23" s="103"/>
      <c r="JTO23" s="103"/>
      <c r="JTP23" s="103"/>
      <c r="JTQ23" s="103"/>
      <c r="JTR23" s="103"/>
      <c r="JTS23" s="103"/>
      <c r="JTT23" s="103"/>
      <c r="JTU23" s="103"/>
      <c r="JTV23" s="103"/>
      <c r="JTW23" s="103"/>
      <c r="JTX23" s="103"/>
      <c r="JTY23" s="103"/>
      <c r="JTZ23" s="103"/>
      <c r="JUA23" s="103"/>
      <c r="JUB23" s="103"/>
      <c r="JUC23" s="103"/>
      <c r="JUD23" s="103"/>
      <c r="JUE23" s="103"/>
      <c r="JUF23" s="103"/>
      <c r="JUG23" s="103"/>
      <c r="JUH23" s="103"/>
      <c r="JUI23" s="103"/>
      <c r="JUJ23" s="103"/>
      <c r="JUK23" s="103"/>
      <c r="JUL23" s="103"/>
      <c r="JUM23" s="103"/>
      <c r="JUN23" s="103"/>
      <c r="JUO23" s="103"/>
      <c r="JUP23" s="103"/>
      <c r="JUQ23" s="103"/>
      <c r="JUR23" s="103"/>
      <c r="JUS23" s="103"/>
      <c r="JUT23" s="103"/>
      <c r="JUU23" s="103"/>
      <c r="JUV23" s="103"/>
      <c r="JUW23" s="103"/>
      <c r="JUX23" s="103"/>
      <c r="JUY23" s="103"/>
      <c r="JUZ23" s="103"/>
      <c r="JVA23" s="103"/>
      <c r="JVB23" s="103"/>
      <c r="JVC23" s="103"/>
      <c r="JVD23" s="103"/>
      <c r="JVE23" s="103"/>
      <c r="JVF23" s="103"/>
      <c r="JVG23" s="103"/>
      <c r="JVH23" s="103"/>
      <c r="JVI23" s="103"/>
      <c r="JVJ23" s="103"/>
      <c r="JVK23" s="103"/>
      <c r="JVL23" s="103"/>
      <c r="JVM23" s="103"/>
      <c r="JVN23" s="103"/>
      <c r="JVO23" s="103"/>
      <c r="JVP23" s="103"/>
      <c r="JVQ23" s="103"/>
      <c r="JVR23" s="103"/>
      <c r="JVS23" s="103"/>
      <c r="JVT23" s="103"/>
      <c r="JVU23" s="103"/>
      <c r="JVV23" s="103"/>
      <c r="JVW23" s="103"/>
      <c r="JVX23" s="103"/>
      <c r="JVY23" s="103"/>
      <c r="JVZ23" s="103"/>
      <c r="JWA23" s="103"/>
      <c r="JWB23" s="103"/>
      <c r="JWC23" s="103"/>
      <c r="JWD23" s="103"/>
      <c r="JWE23" s="103"/>
      <c r="JWF23" s="103"/>
      <c r="JWG23" s="103"/>
      <c r="JWH23" s="103"/>
      <c r="JWI23" s="103"/>
      <c r="JWJ23" s="103"/>
      <c r="JWK23" s="103"/>
      <c r="JWL23" s="103"/>
      <c r="JWM23" s="103"/>
      <c r="JWN23" s="103"/>
      <c r="JWO23" s="103"/>
      <c r="JWP23" s="103"/>
      <c r="JWQ23" s="103"/>
      <c r="JWR23" s="103"/>
      <c r="JWS23" s="103"/>
      <c r="JWT23" s="103"/>
      <c r="JWU23" s="103"/>
      <c r="JWV23" s="103"/>
      <c r="JWW23" s="103"/>
      <c r="JWX23" s="103"/>
      <c r="JWY23" s="103"/>
      <c r="JWZ23" s="103"/>
      <c r="JXA23" s="103"/>
      <c r="JXB23" s="103"/>
      <c r="JXC23" s="103"/>
      <c r="JXD23" s="103"/>
      <c r="JXE23" s="103"/>
      <c r="JXF23" s="103"/>
      <c r="JXG23" s="103"/>
      <c r="JXH23" s="103"/>
      <c r="JXI23" s="103"/>
      <c r="JXJ23" s="103"/>
      <c r="JXK23" s="103"/>
      <c r="JXL23" s="103"/>
      <c r="JXM23" s="103"/>
      <c r="JXN23" s="103"/>
      <c r="JXO23" s="103"/>
      <c r="JXP23" s="103"/>
      <c r="JXQ23" s="103"/>
      <c r="JXR23" s="103"/>
      <c r="JXS23" s="103"/>
      <c r="JXT23" s="103"/>
      <c r="JXU23" s="103"/>
      <c r="JXV23" s="103"/>
      <c r="JXW23" s="103"/>
      <c r="JXX23" s="103"/>
      <c r="JXY23" s="103"/>
      <c r="JXZ23" s="103"/>
      <c r="JYA23" s="103"/>
      <c r="JYB23" s="103"/>
      <c r="JYC23" s="103"/>
      <c r="JYD23" s="103"/>
      <c r="JYE23" s="103"/>
      <c r="JYF23" s="103"/>
      <c r="JYG23" s="103"/>
      <c r="JYH23" s="103"/>
      <c r="JYI23" s="103"/>
      <c r="JYJ23" s="103"/>
      <c r="JYK23" s="103"/>
      <c r="JYL23" s="103"/>
      <c r="JYM23" s="103"/>
      <c r="JYN23" s="103"/>
      <c r="JYO23" s="103"/>
      <c r="JYP23" s="103"/>
      <c r="JYQ23" s="103"/>
      <c r="JYR23" s="103"/>
      <c r="JYS23" s="103"/>
      <c r="JYT23" s="103"/>
      <c r="JYU23" s="103"/>
      <c r="JYV23" s="103"/>
      <c r="JYW23" s="103"/>
      <c r="JYX23" s="103"/>
      <c r="JYY23" s="103"/>
      <c r="JYZ23" s="103"/>
      <c r="JZA23" s="103"/>
      <c r="JZB23" s="103"/>
      <c r="JZC23" s="103"/>
      <c r="JZD23" s="103"/>
      <c r="JZE23" s="103"/>
      <c r="JZF23" s="103"/>
      <c r="JZG23" s="103"/>
      <c r="JZH23" s="103"/>
      <c r="JZI23" s="103"/>
      <c r="JZJ23" s="103"/>
      <c r="JZK23" s="103"/>
      <c r="JZL23" s="103"/>
      <c r="JZM23" s="103"/>
      <c r="JZN23" s="103"/>
      <c r="JZO23" s="103"/>
      <c r="JZP23" s="103"/>
      <c r="JZQ23" s="103"/>
      <c r="JZR23" s="103"/>
      <c r="JZS23" s="103"/>
      <c r="JZT23" s="103"/>
      <c r="JZU23" s="103"/>
      <c r="JZV23" s="103"/>
      <c r="JZW23" s="103"/>
      <c r="JZX23" s="103"/>
      <c r="JZY23" s="103"/>
      <c r="JZZ23" s="103"/>
      <c r="KAA23" s="103"/>
      <c r="KAB23" s="103"/>
      <c r="KAC23" s="103"/>
      <c r="KAD23" s="103"/>
      <c r="KAE23" s="103"/>
      <c r="KAF23" s="103"/>
      <c r="KAG23" s="103"/>
      <c r="KAH23" s="103"/>
      <c r="KAI23" s="103"/>
      <c r="KAJ23" s="103"/>
      <c r="KAK23" s="103"/>
      <c r="KAL23" s="103"/>
      <c r="KAM23" s="103"/>
      <c r="KAN23" s="103"/>
      <c r="KAO23" s="103"/>
      <c r="KAP23" s="103"/>
      <c r="KAQ23" s="103"/>
      <c r="KAR23" s="103"/>
      <c r="KAS23" s="103"/>
      <c r="KAT23" s="103"/>
      <c r="KAU23" s="103"/>
      <c r="KAV23" s="103"/>
      <c r="KAW23" s="103"/>
      <c r="KAX23" s="103"/>
      <c r="KAY23" s="103"/>
      <c r="KAZ23" s="103"/>
      <c r="KBA23" s="103"/>
      <c r="KBB23" s="103"/>
      <c r="KBC23" s="103"/>
      <c r="KBD23" s="103"/>
      <c r="KBE23" s="103"/>
      <c r="KBF23" s="103"/>
      <c r="KBG23" s="103"/>
      <c r="KBH23" s="103"/>
      <c r="KBI23" s="103"/>
      <c r="KBJ23" s="103"/>
      <c r="KBK23" s="103"/>
      <c r="KBL23" s="103"/>
      <c r="KBM23" s="103"/>
      <c r="KBN23" s="103"/>
      <c r="KBO23" s="103"/>
      <c r="KBP23" s="103"/>
      <c r="KBQ23" s="103"/>
      <c r="KBR23" s="103"/>
      <c r="KBS23" s="103"/>
      <c r="KBT23" s="103"/>
      <c r="KBU23" s="103"/>
      <c r="KBV23" s="103"/>
      <c r="KBW23" s="103"/>
      <c r="KBX23" s="103"/>
      <c r="KBY23" s="103"/>
      <c r="KBZ23" s="103"/>
      <c r="KCA23" s="103"/>
      <c r="KCB23" s="103"/>
      <c r="KCC23" s="103"/>
      <c r="KCD23" s="103"/>
      <c r="KCE23" s="103"/>
      <c r="KCF23" s="103"/>
      <c r="KCG23" s="103"/>
      <c r="KCH23" s="103"/>
      <c r="KCI23" s="103"/>
      <c r="KCJ23" s="103"/>
      <c r="KCK23" s="103"/>
      <c r="KCL23" s="103"/>
      <c r="KCM23" s="103"/>
      <c r="KCN23" s="103"/>
      <c r="KCO23" s="103"/>
      <c r="KCP23" s="103"/>
      <c r="KCQ23" s="103"/>
      <c r="KCR23" s="103"/>
      <c r="KCS23" s="103"/>
      <c r="KCT23" s="103"/>
      <c r="KCU23" s="103"/>
      <c r="KCV23" s="103"/>
      <c r="KCW23" s="103"/>
      <c r="KCX23" s="103"/>
      <c r="KCY23" s="103"/>
      <c r="KCZ23" s="103"/>
      <c r="KDA23" s="103"/>
      <c r="KDB23" s="103"/>
      <c r="KDC23" s="103"/>
      <c r="KDD23" s="103"/>
      <c r="KDE23" s="103"/>
      <c r="KDF23" s="103"/>
      <c r="KDG23" s="103"/>
      <c r="KDH23" s="103"/>
      <c r="KDI23" s="103"/>
      <c r="KDJ23" s="103"/>
      <c r="KDK23" s="103"/>
      <c r="KDL23" s="103"/>
      <c r="KDM23" s="103"/>
      <c r="KDN23" s="103"/>
      <c r="KDO23" s="103"/>
      <c r="KDP23" s="103"/>
      <c r="KDQ23" s="103"/>
      <c r="KDR23" s="103"/>
      <c r="KDS23" s="103"/>
      <c r="KDT23" s="103"/>
      <c r="KDU23" s="103"/>
      <c r="KDV23" s="103"/>
      <c r="KDW23" s="103"/>
      <c r="KDX23" s="103"/>
      <c r="KDY23" s="103"/>
      <c r="KDZ23" s="103"/>
      <c r="KEA23" s="103"/>
      <c r="KEB23" s="103"/>
      <c r="KEC23" s="103"/>
      <c r="KED23" s="103"/>
      <c r="KEE23" s="103"/>
      <c r="KEF23" s="103"/>
      <c r="KEG23" s="103"/>
      <c r="KEH23" s="103"/>
      <c r="KEI23" s="103"/>
      <c r="KEJ23" s="103"/>
      <c r="KEK23" s="103"/>
      <c r="KEL23" s="103"/>
      <c r="KEM23" s="103"/>
      <c r="KEN23" s="103"/>
      <c r="KEO23" s="103"/>
      <c r="KEP23" s="103"/>
      <c r="KEQ23" s="103"/>
      <c r="KER23" s="103"/>
      <c r="KES23" s="103"/>
      <c r="KET23" s="103"/>
      <c r="KEU23" s="103"/>
      <c r="KEV23" s="103"/>
      <c r="KEW23" s="103"/>
      <c r="KEX23" s="103"/>
      <c r="KEY23" s="103"/>
      <c r="KEZ23" s="103"/>
      <c r="KFA23" s="103"/>
      <c r="KFB23" s="103"/>
      <c r="KFC23" s="103"/>
      <c r="KFD23" s="103"/>
      <c r="KFE23" s="103"/>
      <c r="KFF23" s="103"/>
      <c r="KFG23" s="103"/>
      <c r="KFH23" s="103"/>
      <c r="KFI23" s="103"/>
      <c r="KFJ23" s="103"/>
      <c r="KFK23" s="103"/>
      <c r="KFL23" s="103"/>
      <c r="KFM23" s="103"/>
      <c r="KFN23" s="103"/>
      <c r="KFO23" s="103"/>
      <c r="KFP23" s="103"/>
      <c r="KFQ23" s="103"/>
      <c r="KFR23" s="103"/>
      <c r="KFS23" s="103"/>
      <c r="KFT23" s="103"/>
      <c r="KFU23" s="103"/>
      <c r="KFV23" s="103"/>
      <c r="KFW23" s="103"/>
      <c r="KFX23" s="103"/>
      <c r="KFY23" s="103"/>
      <c r="KFZ23" s="103"/>
      <c r="KGA23" s="103"/>
      <c r="KGB23" s="103"/>
      <c r="KGC23" s="103"/>
      <c r="KGD23" s="103"/>
      <c r="KGE23" s="103"/>
      <c r="KGF23" s="103"/>
      <c r="KGG23" s="103"/>
      <c r="KGH23" s="103"/>
      <c r="KGI23" s="103"/>
      <c r="KGJ23" s="103"/>
      <c r="KGK23" s="103"/>
      <c r="KGL23" s="103"/>
      <c r="KGM23" s="103"/>
      <c r="KGN23" s="103"/>
      <c r="KGO23" s="103"/>
      <c r="KGP23" s="103"/>
      <c r="KGQ23" s="103"/>
      <c r="KGR23" s="103"/>
      <c r="KGS23" s="103"/>
      <c r="KGT23" s="103"/>
      <c r="KGU23" s="103"/>
      <c r="KGV23" s="103"/>
      <c r="KGW23" s="103"/>
      <c r="KGX23" s="103"/>
      <c r="KGY23" s="103"/>
      <c r="KGZ23" s="103"/>
      <c r="KHA23" s="103"/>
      <c r="KHB23" s="103"/>
      <c r="KHC23" s="103"/>
      <c r="KHD23" s="103"/>
      <c r="KHE23" s="103"/>
      <c r="KHF23" s="103"/>
      <c r="KHG23" s="103"/>
      <c r="KHH23" s="103"/>
      <c r="KHI23" s="103"/>
      <c r="KHJ23" s="103"/>
      <c r="KHK23" s="103"/>
      <c r="KHL23" s="103"/>
      <c r="KHM23" s="103"/>
      <c r="KHN23" s="103"/>
      <c r="KHO23" s="103"/>
      <c r="KHP23" s="103"/>
      <c r="KHQ23" s="103"/>
      <c r="KHR23" s="103"/>
      <c r="KHS23" s="103"/>
      <c r="KHT23" s="103"/>
      <c r="KHU23" s="103"/>
      <c r="KHV23" s="103"/>
      <c r="KHW23" s="103"/>
      <c r="KHX23" s="103"/>
      <c r="KHY23" s="103"/>
      <c r="KHZ23" s="103"/>
      <c r="KIA23" s="103"/>
      <c r="KIB23" s="103"/>
      <c r="KIC23" s="103"/>
      <c r="KID23" s="103"/>
      <c r="KIE23" s="103"/>
      <c r="KIF23" s="103"/>
      <c r="KIG23" s="103"/>
      <c r="KIH23" s="103"/>
      <c r="KII23" s="103"/>
      <c r="KIJ23" s="103"/>
      <c r="KIK23" s="103"/>
      <c r="KIL23" s="103"/>
      <c r="KIM23" s="103"/>
      <c r="KIN23" s="103"/>
      <c r="KIO23" s="103"/>
      <c r="KIP23" s="103"/>
      <c r="KIQ23" s="103"/>
      <c r="KIR23" s="103"/>
      <c r="KIS23" s="103"/>
      <c r="KIT23" s="103"/>
      <c r="KIU23" s="103"/>
      <c r="KIV23" s="103"/>
      <c r="KIW23" s="103"/>
      <c r="KIX23" s="103"/>
      <c r="KIY23" s="103"/>
      <c r="KIZ23" s="103"/>
      <c r="KJA23" s="103"/>
      <c r="KJB23" s="103"/>
      <c r="KJC23" s="103"/>
      <c r="KJD23" s="103"/>
      <c r="KJE23" s="103"/>
      <c r="KJF23" s="103"/>
      <c r="KJG23" s="103"/>
      <c r="KJH23" s="103"/>
      <c r="KJI23" s="103"/>
      <c r="KJJ23" s="103"/>
      <c r="KJK23" s="103"/>
      <c r="KJL23" s="103"/>
      <c r="KJM23" s="103"/>
      <c r="KJN23" s="103"/>
      <c r="KJO23" s="103"/>
      <c r="KJP23" s="103"/>
      <c r="KJQ23" s="103"/>
      <c r="KJR23" s="103"/>
      <c r="KJS23" s="103"/>
      <c r="KJT23" s="103"/>
      <c r="KJU23" s="103"/>
      <c r="KJV23" s="103"/>
      <c r="KJW23" s="103"/>
      <c r="KJX23" s="103"/>
      <c r="KJY23" s="103"/>
      <c r="KJZ23" s="103"/>
      <c r="KKA23" s="103"/>
      <c r="KKB23" s="103"/>
      <c r="KKC23" s="103"/>
      <c r="KKD23" s="103"/>
      <c r="KKE23" s="103"/>
      <c r="KKF23" s="103"/>
      <c r="KKG23" s="103"/>
      <c r="KKH23" s="103"/>
      <c r="KKI23" s="103"/>
      <c r="KKJ23" s="103"/>
      <c r="KKK23" s="103"/>
      <c r="KKL23" s="103"/>
      <c r="KKM23" s="103"/>
      <c r="KKN23" s="103"/>
      <c r="KKO23" s="103"/>
      <c r="KKP23" s="103"/>
      <c r="KKQ23" s="103"/>
      <c r="KKR23" s="103"/>
      <c r="KKS23" s="103"/>
      <c r="KKT23" s="103"/>
      <c r="KKU23" s="103"/>
      <c r="KKV23" s="103"/>
      <c r="KKW23" s="103"/>
      <c r="KKX23" s="103"/>
      <c r="KKY23" s="103"/>
      <c r="KKZ23" s="103"/>
      <c r="KLA23" s="103"/>
      <c r="KLB23" s="103"/>
      <c r="KLC23" s="103"/>
      <c r="KLD23" s="103"/>
      <c r="KLE23" s="103"/>
      <c r="KLF23" s="103"/>
      <c r="KLG23" s="103"/>
      <c r="KLH23" s="103"/>
      <c r="KLI23" s="103"/>
      <c r="KLJ23" s="103"/>
      <c r="KLK23" s="103"/>
      <c r="KLL23" s="103"/>
      <c r="KLM23" s="103"/>
      <c r="KLN23" s="103"/>
      <c r="KLO23" s="103"/>
      <c r="KLP23" s="103"/>
      <c r="KLQ23" s="103"/>
      <c r="KLR23" s="103"/>
      <c r="KLS23" s="103"/>
      <c r="KLT23" s="103"/>
      <c r="KLU23" s="103"/>
      <c r="KLV23" s="103"/>
      <c r="KLW23" s="103"/>
      <c r="KLX23" s="103"/>
      <c r="KLY23" s="103"/>
      <c r="KLZ23" s="103"/>
      <c r="KMA23" s="103"/>
      <c r="KMB23" s="103"/>
      <c r="KMC23" s="103"/>
      <c r="KMD23" s="103"/>
      <c r="KME23" s="103"/>
      <c r="KMF23" s="103"/>
      <c r="KMG23" s="103"/>
      <c r="KMH23" s="103"/>
      <c r="KMI23" s="103"/>
      <c r="KMJ23" s="103"/>
      <c r="KMK23" s="103"/>
      <c r="KML23" s="103"/>
      <c r="KMM23" s="103"/>
      <c r="KMN23" s="103"/>
      <c r="KMO23" s="103"/>
      <c r="KMP23" s="103"/>
      <c r="KMQ23" s="103"/>
      <c r="KMR23" s="103"/>
      <c r="KMS23" s="103"/>
      <c r="KMT23" s="103"/>
      <c r="KMU23" s="103"/>
      <c r="KMV23" s="103"/>
      <c r="KMW23" s="103"/>
      <c r="KMX23" s="103"/>
      <c r="KMY23" s="103"/>
      <c r="KMZ23" s="103"/>
      <c r="KNA23" s="103"/>
      <c r="KNB23" s="103"/>
      <c r="KNC23" s="103"/>
      <c r="KND23" s="103"/>
      <c r="KNE23" s="103"/>
      <c r="KNF23" s="103"/>
      <c r="KNG23" s="103"/>
      <c r="KNH23" s="103"/>
      <c r="KNI23" s="103"/>
      <c r="KNJ23" s="103"/>
      <c r="KNK23" s="103"/>
      <c r="KNL23" s="103"/>
      <c r="KNM23" s="103"/>
      <c r="KNN23" s="103"/>
      <c r="KNO23" s="103"/>
      <c r="KNP23" s="103"/>
      <c r="KNQ23" s="103"/>
      <c r="KNR23" s="103"/>
      <c r="KNS23" s="103"/>
      <c r="KNT23" s="103"/>
      <c r="KNU23" s="103"/>
      <c r="KNV23" s="103"/>
      <c r="KNW23" s="103"/>
      <c r="KNX23" s="103"/>
      <c r="KNY23" s="103"/>
      <c r="KNZ23" s="103"/>
      <c r="KOA23" s="103"/>
      <c r="KOB23" s="103"/>
      <c r="KOC23" s="103"/>
      <c r="KOD23" s="103"/>
      <c r="KOE23" s="103"/>
      <c r="KOF23" s="103"/>
      <c r="KOG23" s="103"/>
      <c r="KOH23" s="103"/>
      <c r="KOI23" s="103"/>
      <c r="KOJ23" s="103"/>
      <c r="KOK23" s="103"/>
      <c r="KOL23" s="103"/>
      <c r="KOM23" s="103"/>
      <c r="KON23" s="103"/>
      <c r="KOO23" s="103"/>
      <c r="KOP23" s="103"/>
      <c r="KOQ23" s="103"/>
      <c r="KOR23" s="103"/>
      <c r="KOS23" s="103"/>
      <c r="KOT23" s="103"/>
      <c r="KOU23" s="103"/>
      <c r="KOV23" s="103"/>
      <c r="KOW23" s="103"/>
      <c r="KOX23" s="103"/>
      <c r="KOY23" s="103"/>
      <c r="KOZ23" s="103"/>
      <c r="KPA23" s="103"/>
      <c r="KPB23" s="103"/>
      <c r="KPC23" s="103"/>
      <c r="KPD23" s="103"/>
      <c r="KPE23" s="103"/>
      <c r="KPF23" s="103"/>
      <c r="KPG23" s="103"/>
      <c r="KPH23" s="103"/>
      <c r="KPI23" s="103"/>
      <c r="KPJ23" s="103"/>
      <c r="KPK23" s="103"/>
      <c r="KPL23" s="103"/>
      <c r="KPM23" s="103"/>
      <c r="KPN23" s="103"/>
      <c r="KPO23" s="103"/>
      <c r="KPP23" s="103"/>
      <c r="KPQ23" s="103"/>
      <c r="KPR23" s="103"/>
      <c r="KPS23" s="103"/>
      <c r="KPT23" s="103"/>
      <c r="KPU23" s="103"/>
      <c r="KPV23" s="103"/>
      <c r="KPW23" s="103"/>
      <c r="KPX23" s="103"/>
      <c r="KPY23" s="103"/>
      <c r="KPZ23" s="103"/>
      <c r="KQA23" s="103"/>
      <c r="KQB23" s="103"/>
      <c r="KQC23" s="103"/>
      <c r="KQD23" s="103"/>
      <c r="KQE23" s="103"/>
      <c r="KQF23" s="103"/>
      <c r="KQG23" s="103"/>
      <c r="KQH23" s="103"/>
      <c r="KQI23" s="103"/>
      <c r="KQJ23" s="103"/>
      <c r="KQK23" s="103"/>
      <c r="KQL23" s="103"/>
      <c r="KQM23" s="103"/>
      <c r="KQN23" s="103"/>
      <c r="KQO23" s="103"/>
      <c r="KQP23" s="103"/>
      <c r="KQQ23" s="103"/>
      <c r="KQR23" s="103"/>
      <c r="KQS23" s="103"/>
      <c r="KQT23" s="103"/>
      <c r="KQU23" s="103"/>
      <c r="KQV23" s="103"/>
      <c r="KQW23" s="103"/>
      <c r="KQX23" s="103"/>
      <c r="KQY23" s="103"/>
      <c r="KQZ23" s="103"/>
      <c r="KRA23" s="103"/>
      <c r="KRB23" s="103"/>
      <c r="KRC23" s="103"/>
      <c r="KRD23" s="103"/>
      <c r="KRE23" s="103"/>
      <c r="KRF23" s="103"/>
      <c r="KRG23" s="103"/>
      <c r="KRH23" s="103"/>
      <c r="KRI23" s="103"/>
      <c r="KRJ23" s="103"/>
      <c r="KRK23" s="103"/>
      <c r="KRL23" s="103"/>
      <c r="KRM23" s="103"/>
      <c r="KRN23" s="103"/>
      <c r="KRO23" s="103"/>
      <c r="KRP23" s="103"/>
      <c r="KRQ23" s="103"/>
      <c r="KRR23" s="103"/>
      <c r="KRS23" s="103"/>
      <c r="KRT23" s="103"/>
      <c r="KRU23" s="103"/>
      <c r="KRV23" s="103"/>
      <c r="KRW23" s="103"/>
      <c r="KRX23" s="103"/>
      <c r="KRY23" s="103"/>
      <c r="KRZ23" s="103"/>
      <c r="KSA23" s="103"/>
      <c r="KSB23" s="103"/>
      <c r="KSC23" s="103"/>
      <c r="KSD23" s="103"/>
      <c r="KSE23" s="103"/>
      <c r="KSF23" s="103"/>
      <c r="KSG23" s="103"/>
      <c r="KSH23" s="103"/>
      <c r="KSI23" s="103"/>
      <c r="KSJ23" s="103"/>
      <c r="KSK23" s="103"/>
      <c r="KSL23" s="103"/>
      <c r="KSM23" s="103"/>
      <c r="KSN23" s="103"/>
      <c r="KSO23" s="103"/>
      <c r="KSP23" s="103"/>
      <c r="KSQ23" s="103"/>
      <c r="KSR23" s="103"/>
      <c r="KSS23" s="103"/>
      <c r="KST23" s="103"/>
      <c r="KSU23" s="103"/>
      <c r="KSV23" s="103"/>
      <c r="KSW23" s="103"/>
      <c r="KSX23" s="103"/>
      <c r="KSY23" s="103"/>
      <c r="KSZ23" s="103"/>
      <c r="KTA23" s="103"/>
      <c r="KTB23" s="103"/>
      <c r="KTC23" s="103"/>
      <c r="KTD23" s="103"/>
      <c r="KTE23" s="103"/>
      <c r="KTF23" s="103"/>
      <c r="KTG23" s="103"/>
      <c r="KTH23" s="103"/>
      <c r="KTI23" s="103"/>
      <c r="KTJ23" s="103"/>
      <c r="KTK23" s="103"/>
      <c r="KTL23" s="103"/>
      <c r="KTM23" s="103"/>
      <c r="KTN23" s="103"/>
      <c r="KTO23" s="103"/>
      <c r="KTP23" s="103"/>
      <c r="KTQ23" s="103"/>
      <c r="KTR23" s="103"/>
      <c r="KTS23" s="103"/>
      <c r="KTT23" s="103"/>
      <c r="KTU23" s="103"/>
      <c r="KTV23" s="103"/>
      <c r="KTW23" s="103"/>
      <c r="KTX23" s="103"/>
      <c r="KTY23" s="103"/>
      <c r="KTZ23" s="103"/>
      <c r="KUA23" s="103"/>
      <c r="KUB23" s="103"/>
      <c r="KUC23" s="103"/>
      <c r="KUD23" s="103"/>
      <c r="KUE23" s="103"/>
      <c r="KUF23" s="103"/>
      <c r="KUG23" s="103"/>
      <c r="KUH23" s="103"/>
      <c r="KUI23" s="103"/>
      <c r="KUJ23" s="103"/>
      <c r="KUK23" s="103"/>
      <c r="KUL23" s="103"/>
      <c r="KUM23" s="103"/>
      <c r="KUN23" s="103"/>
      <c r="KUO23" s="103"/>
      <c r="KUP23" s="103"/>
      <c r="KUQ23" s="103"/>
      <c r="KUR23" s="103"/>
      <c r="KUS23" s="103"/>
      <c r="KUT23" s="103"/>
      <c r="KUU23" s="103"/>
      <c r="KUV23" s="103"/>
      <c r="KUW23" s="103"/>
      <c r="KUX23" s="103"/>
      <c r="KUY23" s="103"/>
      <c r="KUZ23" s="103"/>
      <c r="KVA23" s="103"/>
      <c r="KVB23" s="103"/>
      <c r="KVC23" s="103"/>
      <c r="KVD23" s="103"/>
      <c r="KVE23" s="103"/>
      <c r="KVF23" s="103"/>
      <c r="KVG23" s="103"/>
      <c r="KVH23" s="103"/>
      <c r="KVI23" s="103"/>
      <c r="KVJ23" s="103"/>
      <c r="KVK23" s="103"/>
      <c r="KVL23" s="103"/>
      <c r="KVM23" s="103"/>
      <c r="KVN23" s="103"/>
      <c r="KVO23" s="103"/>
      <c r="KVP23" s="103"/>
      <c r="KVQ23" s="103"/>
      <c r="KVR23" s="103"/>
      <c r="KVS23" s="103"/>
      <c r="KVT23" s="103"/>
      <c r="KVU23" s="103"/>
      <c r="KVV23" s="103"/>
      <c r="KVW23" s="103"/>
      <c r="KVX23" s="103"/>
      <c r="KVY23" s="103"/>
      <c r="KVZ23" s="103"/>
      <c r="KWA23" s="103"/>
      <c r="KWB23" s="103"/>
      <c r="KWC23" s="103"/>
      <c r="KWD23" s="103"/>
      <c r="KWE23" s="103"/>
      <c r="KWF23" s="103"/>
      <c r="KWG23" s="103"/>
      <c r="KWH23" s="103"/>
      <c r="KWI23" s="103"/>
      <c r="KWJ23" s="103"/>
      <c r="KWK23" s="103"/>
      <c r="KWL23" s="103"/>
      <c r="KWM23" s="103"/>
      <c r="KWN23" s="103"/>
      <c r="KWO23" s="103"/>
      <c r="KWP23" s="103"/>
      <c r="KWQ23" s="103"/>
      <c r="KWR23" s="103"/>
      <c r="KWS23" s="103"/>
      <c r="KWT23" s="103"/>
      <c r="KWU23" s="103"/>
      <c r="KWV23" s="103"/>
      <c r="KWW23" s="103"/>
      <c r="KWX23" s="103"/>
      <c r="KWY23" s="103"/>
      <c r="KWZ23" s="103"/>
      <c r="KXA23" s="103"/>
      <c r="KXB23" s="103"/>
      <c r="KXC23" s="103"/>
      <c r="KXD23" s="103"/>
      <c r="KXE23" s="103"/>
      <c r="KXF23" s="103"/>
      <c r="KXG23" s="103"/>
      <c r="KXH23" s="103"/>
      <c r="KXI23" s="103"/>
      <c r="KXJ23" s="103"/>
      <c r="KXK23" s="103"/>
      <c r="KXL23" s="103"/>
      <c r="KXM23" s="103"/>
      <c r="KXN23" s="103"/>
      <c r="KXO23" s="103"/>
      <c r="KXP23" s="103"/>
      <c r="KXQ23" s="103"/>
      <c r="KXR23" s="103"/>
      <c r="KXS23" s="103"/>
      <c r="KXT23" s="103"/>
      <c r="KXU23" s="103"/>
      <c r="KXV23" s="103"/>
      <c r="KXW23" s="103"/>
      <c r="KXX23" s="103"/>
      <c r="KXY23" s="103"/>
      <c r="KXZ23" s="103"/>
      <c r="KYA23" s="103"/>
      <c r="KYB23" s="103"/>
      <c r="KYC23" s="103"/>
      <c r="KYD23" s="103"/>
      <c r="KYE23" s="103"/>
      <c r="KYF23" s="103"/>
      <c r="KYG23" s="103"/>
      <c r="KYH23" s="103"/>
      <c r="KYI23" s="103"/>
      <c r="KYJ23" s="103"/>
      <c r="KYK23" s="103"/>
      <c r="KYL23" s="103"/>
      <c r="KYM23" s="103"/>
      <c r="KYN23" s="103"/>
      <c r="KYO23" s="103"/>
      <c r="KYP23" s="103"/>
      <c r="KYQ23" s="103"/>
      <c r="KYR23" s="103"/>
      <c r="KYS23" s="103"/>
      <c r="KYT23" s="103"/>
      <c r="KYU23" s="103"/>
      <c r="KYV23" s="103"/>
      <c r="KYW23" s="103"/>
      <c r="KYX23" s="103"/>
      <c r="KYY23" s="103"/>
      <c r="KYZ23" s="103"/>
      <c r="KZA23" s="103"/>
      <c r="KZB23" s="103"/>
      <c r="KZC23" s="103"/>
      <c r="KZD23" s="103"/>
      <c r="KZE23" s="103"/>
      <c r="KZF23" s="103"/>
      <c r="KZG23" s="103"/>
      <c r="KZH23" s="103"/>
      <c r="KZI23" s="103"/>
      <c r="KZJ23" s="103"/>
      <c r="KZK23" s="103"/>
      <c r="KZL23" s="103"/>
      <c r="KZM23" s="103"/>
      <c r="KZN23" s="103"/>
      <c r="KZO23" s="103"/>
      <c r="KZP23" s="103"/>
      <c r="KZQ23" s="103"/>
      <c r="KZR23" s="103"/>
      <c r="KZS23" s="103"/>
      <c r="KZT23" s="103"/>
      <c r="KZU23" s="103"/>
      <c r="KZV23" s="103"/>
      <c r="KZW23" s="103"/>
      <c r="KZX23" s="103"/>
      <c r="KZY23" s="103"/>
      <c r="KZZ23" s="103"/>
      <c r="LAA23" s="103"/>
      <c r="LAB23" s="103"/>
      <c r="LAC23" s="103"/>
      <c r="LAD23" s="103"/>
      <c r="LAE23" s="103"/>
      <c r="LAF23" s="103"/>
      <c r="LAG23" s="103"/>
      <c r="LAH23" s="103"/>
      <c r="LAI23" s="103"/>
      <c r="LAJ23" s="103"/>
      <c r="LAK23" s="103"/>
      <c r="LAL23" s="103"/>
      <c r="LAM23" s="103"/>
      <c r="LAN23" s="103"/>
      <c r="LAO23" s="103"/>
      <c r="LAP23" s="103"/>
      <c r="LAQ23" s="103"/>
      <c r="LAR23" s="103"/>
      <c r="LAS23" s="103"/>
      <c r="LAT23" s="103"/>
      <c r="LAU23" s="103"/>
      <c r="LAV23" s="103"/>
      <c r="LAW23" s="103"/>
      <c r="LAX23" s="103"/>
      <c r="LAY23" s="103"/>
      <c r="LAZ23" s="103"/>
      <c r="LBA23" s="103"/>
      <c r="LBB23" s="103"/>
      <c r="LBC23" s="103"/>
      <c r="LBD23" s="103"/>
      <c r="LBE23" s="103"/>
      <c r="LBF23" s="103"/>
      <c r="LBG23" s="103"/>
      <c r="LBH23" s="103"/>
      <c r="LBI23" s="103"/>
      <c r="LBJ23" s="103"/>
      <c r="LBK23" s="103"/>
      <c r="LBL23" s="103"/>
      <c r="LBM23" s="103"/>
      <c r="LBN23" s="103"/>
      <c r="LBO23" s="103"/>
      <c r="LBP23" s="103"/>
      <c r="LBQ23" s="103"/>
      <c r="LBR23" s="103"/>
      <c r="LBS23" s="103"/>
      <c r="LBT23" s="103"/>
      <c r="LBU23" s="103"/>
      <c r="LBV23" s="103"/>
      <c r="LBW23" s="103"/>
      <c r="LBX23" s="103"/>
      <c r="LBY23" s="103"/>
      <c r="LBZ23" s="103"/>
      <c r="LCA23" s="103"/>
      <c r="LCB23" s="103"/>
      <c r="LCC23" s="103"/>
      <c r="LCD23" s="103"/>
      <c r="LCE23" s="103"/>
      <c r="LCF23" s="103"/>
      <c r="LCG23" s="103"/>
      <c r="LCH23" s="103"/>
      <c r="LCI23" s="103"/>
      <c r="LCJ23" s="103"/>
      <c r="LCK23" s="103"/>
      <c r="LCL23" s="103"/>
      <c r="LCM23" s="103"/>
      <c r="LCN23" s="103"/>
      <c r="LCO23" s="103"/>
      <c r="LCP23" s="103"/>
      <c r="LCQ23" s="103"/>
      <c r="LCR23" s="103"/>
      <c r="LCS23" s="103"/>
      <c r="LCT23" s="103"/>
      <c r="LCU23" s="103"/>
      <c r="LCV23" s="103"/>
      <c r="LCW23" s="103"/>
      <c r="LCX23" s="103"/>
      <c r="LCY23" s="103"/>
      <c r="LCZ23" s="103"/>
      <c r="LDA23" s="103"/>
      <c r="LDB23" s="103"/>
      <c r="LDC23" s="103"/>
      <c r="LDD23" s="103"/>
      <c r="LDE23" s="103"/>
      <c r="LDF23" s="103"/>
      <c r="LDG23" s="103"/>
      <c r="LDH23" s="103"/>
      <c r="LDI23" s="103"/>
      <c r="LDJ23" s="103"/>
      <c r="LDK23" s="103"/>
      <c r="LDL23" s="103"/>
      <c r="LDM23" s="103"/>
      <c r="LDN23" s="103"/>
      <c r="LDO23" s="103"/>
      <c r="LDP23" s="103"/>
      <c r="LDQ23" s="103"/>
      <c r="LDR23" s="103"/>
      <c r="LDS23" s="103"/>
      <c r="LDT23" s="103"/>
      <c r="LDU23" s="103"/>
      <c r="LDV23" s="103"/>
      <c r="LDW23" s="103"/>
      <c r="LDX23" s="103"/>
      <c r="LDY23" s="103"/>
      <c r="LDZ23" s="103"/>
      <c r="LEA23" s="103"/>
      <c r="LEB23" s="103"/>
      <c r="LEC23" s="103"/>
      <c r="LED23" s="103"/>
      <c r="LEE23" s="103"/>
      <c r="LEF23" s="103"/>
      <c r="LEG23" s="103"/>
      <c r="LEH23" s="103"/>
      <c r="LEI23" s="103"/>
      <c r="LEJ23" s="103"/>
      <c r="LEK23" s="103"/>
      <c r="LEL23" s="103"/>
      <c r="LEM23" s="103"/>
      <c r="LEN23" s="103"/>
      <c r="LEO23" s="103"/>
      <c r="LEP23" s="103"/>
      <c r="LEQ23" s="103"/>
      <c r="LER23" s="103"/>
      <c r="LES23" s="103"/>
      <c r="LET23" s="103"/>
      <c r="LEU23" s="103"/>
      <c r="LEV23" s="103"/>
      <c r="LEW23" s="103"/>
      <c r="LEX23" s="103"/>
      <c r="LEY23" s="103"/>
      <c r="LEZ23" s="103"/>
      <c r="LFA23" s="103"/>
      <c r="LFB23" s="103"/>
      <c r="LFC23" s="103"/>
      <c r="LFD23" s="103"/>
      <c r="LFE23" s="103"/>
      <c r="LFF23" s="103"/>
      <c r="LFG23" s="103"/>
      <c r="LFH23" s="103"/>
      <c r="LFI23" s="103"/>
      <c r="LFJ23" s="103"/>
      <c r="LFK23" s="103"/>
      <c r="LFL23" s="103"/>
      <c r="LFM23" s="103"/>
      <c r="LFN23" s="103"/>
      <c r="LFO23" s="103"/>
      <c r="LFP23" s="103"/>
      <c r="LFQ23" s="103"/>
      <c r="LFR23" s="103"/>
      <c r="LFS23" s="103"/>
      <c r="LFT23" s="103"/>
      <c r="LFU23" s="103"/>
      <c r="LFV23" s="103"/>
      <c r="LFW23" s="103"/>
      <c r="LFX23" s="103"/>
      <c r="LFY23" s="103"/>
      <c r="LFZ23" s="103"/>
      <c r="LGA23" s="103"/>
      <c r="LGB23" s="103"/>
      <c r="LGC23" s="103"/>
      <c r="LGD23" s="103"/>
      <c r="LGE23" s="103"/>
      <c r="LGF23" s="103"/>
      <c r="LGG23" s="103"/>
      <c r="LGH23" s="103"/>
      <c r="LGI23" s="103"/>
      <c r="LGJ23" s="103"/>
      <c r="LGK23" s="103"/>
      <c r="LGL23" s="103"/>
      <c r="LGM23" s="103"/>
      <c r="LGN23" s="103"/>
      <c r="LGO23" s="103"/>
      <c r="LGP23" s="103"/>
      <c r="LGQ23" s="103"/>
      <c r="LGR23" s="103"/>
      <c r="LGS23" s="103"/>
      <c r="LGT23" s="103"/>
      <c r="LGU23" s="103"/>
      <c r="LGV23" s="103"/>
      <c r="LGW23" s="103"/>
      <c r="LGX23" s="103"/>
      <c r="LGY23" s="103"/>
      <c r="LGZ23" s="103"/>
      <c r="LHA23" s="103"/>
      <c r="LHB23" s="103"/>
      <c r="LHC23" s="103"/>
      <c r="LHD23" s="103"/>
      <c r="LHE23" s="103"/>
      <c r="LHF23" s="103"/>
      <c r="LHG23" s="103"/>
      <c r="LHH23" s="103"/>
      <c r="LHI23" s="103"/>
      <c r="LHJ23" s="103"/>
      <c r="LHK23" s="103"/>
      <c r="LHL23" s="103"/>
      <c r="LHM23" s="103"/>
      <c r="LHN23" s="103"/>
      <c r="LHO23" s="103"/>
      <c r="LHP23" s="103"/>
      <c r="LHQ23" s="103"/>
      <c r="LHR23" s="103"/>
      <c r="LHS23" s="103"/>
      <c r="LHT23" s="103"/>
      <c r="LHU23" s="103"/>
      <c r="LHV23" s="103"/>
      <c r="LHW23" s="103"/>
      <c r="LHX23" s="103"/>
      <c r="LHY23" s="103"/>
      <c r="LHZ23" s="103"/>
      <c r="LIA23" s="103"/>
      <c r="LIB23" s="103"/>
      <c r="LIC23" s="103"/>
      <c r="LID23" s="103"/>
      <c r="LIE23" s="103"/>
      <c r="LIF23" s="103"/>
      <c r="LIG23" s="103"/>
      <c r="LIH23" s="103"/>
      <c r="LII23" s="103"/>
      <c r="LIJ23" s="103"/>
      <c r="LIK23" s="103"/>
      <c r="LIL23" s="103"/>
      <c r="LIM23" s="103"/>
      <c r="LIN23" s="103"/>
      <c r="LIO23" s="103"/>
      <c r="LIP23" s="103"/>
      <c r="LIQ23" s="103"/>
      <c r="LIR23" s="103"/>
      <c r="LIS23" s="103"/>
      <c r="LIT23" s="103"/>
      <c r="LIU23" s="103"/>
      <c r="LIV23" s="103"/>
      <c r="LIW23" s="103"/>
      <c r="LIX23" s="103"/>
      <c r="LIY23" s="103"/>
      <c r="LIZ23" s="103"/>
      <c r="LJA23" s="103"/>
      <c r="LJB23" s="103"/>
      <c r="LJC23" s="103"/>
      <c r="LJD23" s="103"/>
      <c r="LJE23" s="103"/>
      <c r="LJF23" s="103"/>
      <c r="LJG23" s="103"/>
      <c r="LJH23" s="103"/>
      <c r="LJI23" s="103"/>
      <c r="LJJ23" s="103"/>
      <c r="LJK23" s="103"/>
      <c r="LJL23" s="103"/>
      <c r="LJM23" s="103"/>
      <c r="LJN23" s="103"/>
      <c r="LJO23" s="103"/>
      <c r="LJP23" s="103"/>
      <c r="LJQ23" s="103"/>
      <c r="LJR23" s="103"/>
      <c r="LJS23" s="103"/>
      <c r="LJT23" s="103"/>
      <c r="LJU23" s="103"/>
      <c r="LJV23" s="103"/>
      <c r="LJW23" s="103"/>
      <c r="LJX23" s="103"/>
      <c r="LJY23" s="103"/>
      <c r="LJZ23" s="103"/>
      <c r="LKA23" s="103"/>
      <c r="LKB23" s="103"/>
      <c r="LKC23" s="103"/>
      <c r="LKD23" s="103"/>
      <c r="LKE23" s="103"/>
      <c r="LKF23" s="103"/>
      <c r="LKG23" s="103"/>
      <c r="LKH23" s="103"/>
      <c r="LKI23" s="103"/>
      <c r="LKJ23" s="103"/>
      <c r="LKK23" s="103"/>
      <c r="LKL23" s="103"/>
      <c r="LKM23" s="103"/>
      <c r="LKN23" s="103"/>
      <c r="LKO23" s="103"/>
      <c r="LKP23" s="103"/>
      <c r="LKQ23" s="103"/>
      <c r="LKR23" s="103"/>
      <c r="LKS23" s="103"/>
      <c r="LKT23" s="103"/>
      <c r="LKU23" s="103"/>
      <c r="LKV23" s="103"/>
      <c r="LKW23" s="103"/>
      <c r="LKX23" s="103"/>
      <c r="LKY23" s="103"/>
      <c r="LKZ23" s="103"/>
      <c r="LLA23" s="103"/>
      <c r="LLB23" s="103"/>
      <c r="LLC23" s="103"/>
      <c r="LLD23" s="103"/>
      <c r="LLE23" s="103"/>
      <c r="LLF23" s="103"/>
      <c r="LLG23" s="103"/>
      <c r="LLH23" s="103"/>
      <c r="LLI23" s="103"/>
      <c r="LLJ23" s="103"/>
      <c r="LLK23" s="103"/>
      <c r="LLL23" s="103"/>
      <c r="LLM23" s="103"/>
      <c r="LLN23" s="103"/>
      <c r="LLO23" s="103"/>
      <c r="LLP23" s="103"/>
      <c r="LLQ23" s="103"/>
      <c r="LLR23" s="103"/>
      <c r="LLS23" s="103"/>
      <c r="LLT23" s="103"/>
      <c r="LLU23" s="103"/>
      <c r="LLV23" s="103"/>
      <c r="LLW23" s="103"/>
      <c r="LLX23" s="103"/>
      <c r="LLY23" s="103"/>
      <c r="LLZ23" s="103"/>
      <c r="LMA23" s="103"/>
      <c r="LMB23" s="103"/>
      <c r="LMC23" s="103"/>
      <c r="LMD23" s="103"/>
      <c r="LME23" s="103"/>
      <c r="LMF23" s="103"/>
      <c r="LMG23" s="103"/>
      <c r="LMH23" s="103"/>
      <c r="LMI23" s="103"/>
      <c r="LMJ23" s="103"/>
      <c r="LMK23" s="103"/>
      <c r="LML23" s="103"/>
      <c r="LMM23" s="103"/>
      <c r="LMN23" s="103"/>
      <c r="LMO23" s="103"/>
      <c r="LMP23" s="103"/>
      <c r="LMQ23" s="103"/>
      <c r="LMR23" s="103"/>
      <c r="LMS23" s="103"/>
      <c r="LMT23" s="103"/>
      <c r="LMU23" s="103"/>
      <c r="LMV23" s="103"/>
      <c r="LMW23" s="103"/>
      <c r="LMX23" s="103"/>
      <c r="LMY23" s="103"/>
      <c r="LMZ23" s="103"/>
      <c r="LNA23" s="103"/>
      <c r="LNB23" s="103"/>
      <c r="LNC23" s="103"/>
      <c r="LND23" s="103"/>
      <c r="LNE23" s="103"/>
      <c r="LNF23" s="103"/>
      <c r="LNG23" s="103"/>
      <c r="LNH23" s="103"/>
      <c r="LNI23" s="103"/>
      <c r="LNJ23" s="103"/>
      <c r="LNK23" s="103"/>
      <c r="LNL23" s="103"/>
      <c r="LNM23" s="103"/>
      <c r="LNN23" s="103"/>
      <c r="LNO23" s="103"/>
      <c r="LNP23" s="103"/>
      <c r="LNQ23" s="103"/>
      <c r="LNR23" s="103"/>
      <c r="LNS23" s="103"/>
      <c r="LNT23" s="103"/>
      <c r="LNU23" s="103"/>
      <c r="LNV23" s="103"/>
      <c r="LNW23" s="103"/>
      <c r="LNX23" s="103"/>
      <c r="LNY23" s="103"/>
      <c r="LNZ23" s="103"/>
      <c r="LOA23" s="103"/>
      <c r="LOB23" s="103"/>
      <c r="LOC23" s="103"/>
      <c r="LOD23" s="103"/>
      <c r="LOE23" s="103"/>
      <c r="LOF23" s="103"/>
      <c r="LOG23" s="103"/>
      <c r="LOH23" s="103"/>
      <c r="LOI23" s="103"/>
      <c r="LOJ23" s="103"/>
      <c r="LOK23" s="103"/>
      <c r="LOL23" s="103"/>
      <c r="LOM23" s="103"/>
      <c r="LON23" s="103"/>
      <c r="LOO23" s="103"/>
      <c r="LOP23" s="103"/>
      <c r="LOQ23" s="103"/>
      <c r="LOR23" s="103"/>
      <c r="LOS23" s="103"/>
      <c r="LOT23" s="103"/>
      <c r="LOU23" s="103"/>
      <c r="LOV23" s="103"/>
      <c r="LOW23" s="103"/>
      <c r="LOX23" s="103"/>
      <c r="LOY23" s="103"/>
      <c r="LOZ23" s="103"/>
      <c r="LPA23" s="103"/>
      <c r="LPB23" s="103"/>
      <c r="LPC23" s="103"/>
      <c r="LPD23" s="103"/>
      <c r="LPE23" s="103"/>
      <c r="LPF23" s="103"/>
      <c r="LPG23" s="103"/>
      <c r="LPH23" s="103"/>
      <c r="LPI23" s="103"/>
      <c r="LPJ23" s="103"/>
      <c r="LPK23" s="103"/>
      <c r="LPL23" s="103"/>
      <c r="LPM23" s="103"/>
      <c r="LPN23" s="103"/>
      <c r="LPO23" s="103"/>
      <c r="LPP23" s="103"/>
      <c r="LPQ23" s="103"/>
      <c r="LPR23" s="103"/>
      <c r="LPS23" s="103"/>
      <c r="LPT23" s="103"/>
      <c r="LPU23" s="103"/>
      <c r="LPV23" s="103"/>
      <c r="LPW23" s="103"/>
      <c r="LPX23" s="103"/>
      <c r="LPY23" s="103"/>
      <c r="LPZ23" s="103"/>
      <c r="LQA23" s="103"/>
      <c r="LQB23" s="103"/>
      <c r="LQC23" s="103"/>
      <c r="LQD23" s="103"/>
      <c r="LQE23" s="103"/>
      <c r="LQF23" s="103"/>
      <c r="LQG23" s="103"/>
      <c r="LQH23" s="103"/>
      <c r="LQI23" s="103"/>
      <c r="LQJ23" s="103"/>
      <c r="LQK23" s="103"/>
      <c r="LQL23" s="103"/>
      <c r="LQM23" s="103"/>
      <c r="LQN23" s="103"/>
      <c r="LQO23" s="103"/>
      <c r="LQP23" s="103"/>
      <c r="LQQ23" s="103"/>
      <c r="LQR23" s="103"/>
      <c r="LQS23" s="103"/>
      <c r="LQT23" s="103"/>
      <c r="LQU23" s="103"/>
      <c r="LQV23" s="103"/>
      <c r="LQW23" s="103"/>
      <c r="LQX23" s="103"/>
      <c r="LQY23" s="103"/>
      <c r="LQZ23" s="103"/>
      <c r="LRA23" s="103"/>
      <c r="LRB23" s="103"/>
      <c r="LRC23" s="103"/>
      <c r="LRD23" s="103"/>
      <c r="LRE23" s="103"/>
      <c r="LRF23" s="103"/>
      <c r="LRG23" s="103"/>
      <c r="LRH23" s="103"/>
      <c r="LRI23" s="103"/>
      <c r="LRJ23" s="103"/>
      <c r="LRK23" s="103"/>
      <c r="LRL23" s="103"/>
      <c r="LRM23" s="103"/>
      <c r="LRN23" s="103"/>
      <c r="LRO23" s="103"/>
      <c r="LRP23" s="103"/>
      <c r="LRQ23" s="103"/>
      <c r="LRR23" s="103"/>
      <c r="LRS23" s="103"/>
      <c r="LRT23" s="103"/>
      <c r="LRU23" s="103"/>
      <c r="LRV23" s="103"/>
      <c r="LRW23" s="103"/>
      <c r="LRX23" s="103"/>
      <c r="LRY23" s="103"/>
      <c r="LRZ23" s="103"/>
      <c r="LSA23" s="103"/>
      <c r="LSB23" s="103"/>
      <c r="LSC23" s="103"/>
      <c r="LSD23" s="103"/>
      <c r="LSE23" s="103"/>
      <c r="LSF23" s="103"/>
      <c r="LSG23" s="103"/>
      <c r="LSH23" s="103"/>
      <c r="LSI23" s="103"/>
      <c r="LSJ23" s="103"/>
      <c r="LSK23" s="103"/>
      <c r="LSL23" s="103"/>
      <c r="LSM23" s="103"/>
      <c r="LSN23" s="103"/>
      <c r="LSO23" s="103"/>
      <c r="LSP23" s="103"/>
      <c r="LSQ23" s="103"/>
      <c r="LSR23" s="103"/>
      <c r="LSS23" s="103"/>
      <c r="LST23" s="103"/>
      <c r="LSU23" s="103"/>
      <c r="LSV23" s="103"/>
      <c r="LSW23" s="103"/>
      <c r="LSX23" s="103"/>
      <c r="LSY23" s="103"/>
      <c r="LSZ23" s="103"/>
      <c r="LTA23" s="103"/>
      <c r="LTB23" s="103"/>
      <c r="LTC23" s="103"/>
      <c r="LTD23" s="103"/>
      <c r="LTE23" s="103"/>
      <c r="LTF23" s="103"/>
      <c r="LTG23" s="103"/>
      <c r="LTH23" s="103"/>
      <c r="LTI23" s="103"/>
      <c r="LTJ23" s="103"/>
      <c r="LTK23" s="103"/>
      <c r="LTL23" s="103"/>
      <c r="LTM23" s="103"/>
      <c r="LTN23" s="103"/>
      <c r="LTO23" s="103"/>
      <c r="LTP23" s="103"/>
      <c r="LTQ23" s="103"/>
      <c r="LTR23" s="103"/>
      <c r="LTS23" s="103"/>
      <c r="LTT23" s="103"/>
      <c r="LTU23" s="103"/>
      <c r="LTV23" s="103"/>
      <c r="LTW23" s="103"/>
      <c r="LTX23" s="103"/>
      <c r="LTY23" s="103"/>
      <c r="LTZ23" s="103"/>
      <c r="LUA23" s="103"/>
      <c r="LUB23" s="103"/>
      <c r="LUC23" s="103"/>
      <c r="LUD23" s="103"/>
      <c r="LUE23" s="103"/>
      <c r="LUF23" s="103"/>
      <c r="LUG23" s="103"/>
      <c r="LUH23" s="103"/>
      <c r="LUI23" s="103"/>
      <c r="LUJ23" s="103"/>
      <c r="LUK23" s="103"/>
      <c r="LUL23" s="103"/>
      <c r="LUM23" s="103"/>
      <c r="LUN23" s="103"/>
      <c r="LUO23" s="103"/>
      <c r="LUP23" s="103"/>
      <c r="LUQ23" s="103"/>
      <c r="LUR23" s="103"/>
      <c r="LUS23" s="103"/>
      <c r="LUT23" s="103"/>
      <c r="LUU23" s="103"/>
      <c r="LUV23" s="103"/>
      <c r="LUW23" s="103"/>
      <c r="LUX23" s="103"/>
      <c r="LUY23" s="103"/>
      <c r="LUZ23" s="103"/>
      <c r="LVA23" s="103"/>
      <c r="LVB23" s="103"/>
      <c r="LVC23" s="103"/>
      <c r="LVD23" s="103"/>
      <c r="LVE23" s="103"/>
      <c r="LVF23" s="103"/>
      <c r="LVG23" s="103"/>
      <c r="LVH23" s="103"/>
      <c r="LVI23" s="103"/>
      <c r="LVJ23" s="103"/>
      <c r="LVK23" s="103"/>
      <c r="LVL23" s="103"/>
      <c r="LVM23" s="103"/>
      <c r="LVN23" s="103"/>
      <c r="LVO23" s="103"/>
      <c r="LVP23" s="103"/>
      <c r="LVQ23" s="103"/>
      <c r="LVR23" s="103"/>
      <c r="LVS23" s="103"/>
      <c r="LVT23" s="103"/>
      <c r="LVU23" s="103"/>
      <c r="LVV23" s="103"/>
      <c r="LVW23" s="103"/>
      <c r="LVX23" s="103"/>
      <c r="LVY23" s="103"/>
      <c r="LVZ23" s="103"/>
      <c r="LWA23" s="103"/>
      <c r="LWB23" s="103"/>
      <c r="LWC23" s="103"/>
      <c r="LWD23" s="103"/>
      <c r="LWE23" s="103"/>
      <c r="LWF23" s="103"/>
      <c r="LWG23" s="103"/>
      <c r="LWH23" s="103"/>
      <c r="LWI23" s="103"/>
      <c r="LWJ23" s="103"/>
      <c r="LWK23" s="103"/>
      <c r="LWL23" s="103"/>
      <c r="LWM23" s="103"/>
      <c r="LWN23" s="103"/>
      <c r="LWO23" s="103"/>
      <c r="LWP23" s="103"/>
      <c r="LWQ23" s="103"/>
      <c r="LWR23" s="103"/>
      <c r="LWS23" s="103"/>
      <c r="LWT23" s="103"/>
      <c r="LWU23" s="103"/>
      <c r="LWV23" s="103"/>
      <c r="LWW23" s="103"/>
      <c r="LWX23" s="103"/>
      <c r="LWY23" s="103"/>
      <c r="LWZ23" s="103"/>
      <c r="LXA23" s="103"/>
      <c r="LXB23" s="103"/>
      <c r="LXC23" s="103"/>
      <c r="LXD23" s="103"/>
      <c r="LXE23" s="103"/>
      <c r="LXF23" s="103"/>
      <c r="LXG23" s="103"/>
      <c r="LXH23" s="103"/>
      <c r="LXI23" s="103"/>
      <c r="LXJ23" s="103"/>
      <c r="LXK23" s="103"/>
      <c r="LXL23" s="103"/>
      <c r="LXM23" s="103"/>
      <c r="LXN23" s="103"/>
      <c r="LXO23" s="103"/>
      <c r="LXP23" s="103"/>
      <c r="LXQ23" s="103"/>
      <c r="LXR23" s="103"/>
      <c r="LXS23" s="103"/>
      <c r="LXT23" s="103"/>
      <c r="LXU23" s="103"/>
      <c r="LXV23" s="103"/>
      <c r="LXW23" s="103"/>
      <c r="LXX23" s="103"/>
      <c r="LXY23" s="103"/>
      <c r="LXZ23" s="103"/>
      <c r="LYA23" s="103"/>
      <c r="LYB23" s="103"/>
      <c r="LYC23" s="103"/>
      <c r="LYD23" s="103"/>
      <c r="LYE23" s="103"/>
      <c r="LYF23" s="103"/>
      <c r="LYG23" s="103"/>
      <c r="LYH23" s="103"/>
      <c r="LYI23" s="103"/>
      <c r="LYJ23" s="103"/>
      <c r="LYK23" s="103"/>
      <c r="LYL23" s="103"/>
      <c r="LYM23" s="103"/>
      <c r="LYN23" s="103"/>
      <c r="LYO23" s="103"/>
      <c r="LYP23" s="103"/>
      <c r="LYQ23" s="103"/>
      <c r="LYR23" s="103"/>
      <c r="LYS23" s="103"/>
      <c r="LYT23" s="103"/>
      <c r="LYU23" s="103"/>
      <c r="LYV23" s="103"/>
      <c r="LYW23" s="103"/>
      <c r="LYX23" s="103"/>
      <c r="LYY23" s="103"/>
      <c r="LYZ23" s="103"/>
      <c r="LZA23" s="103"/>
      <c r="LZB23" s="103"/>
      <c r="LZC23" s="103"/>
      <c r="LZD23" s="103"/>
      <c r="LZE23" s="103"/>
      <c r="LZF23" s="103"/>
      <c r="LZG23" s="103"/>
      <c r="LZH23" s="103"/>
      <c r="LZI23" s="103"/>
      <c r="LZJ23" s="103"/>
      <c r="LZK23" s="103"/>
      <c r="LZL23" s="103"/>
      <c r="LZM23" s="103"/>
      <c r="LZN23" s="103"/>
      <c r="LZO23" s="103"/>
      <c r="LZP23" s="103"/>
      <c r="LZQ23" s="103"/>
      <c r="LZR23" s="103"/>
      <c r="LZS23" s="103"/>
      <c r="LZT23" s="103"/>
      <c r="LZU23" s="103"/>
      <c r="LZV23" s="103"/>
      <c r="LZW23" s="103"/>
      <c r="LZX23" s="103"/>
      <c r="LZY23" s="103"/>
      <c r="LZZ23" s="103"/>
      <c r="MAA23" s="103"/>
      <c r="MAB23" s="103"/>
      <c r="MAC23" s="103"/>
      <c r="MAD23" s="103"/>
      <c r="MAE23" s="103"/>
      <c r="MAF23" s="103"/>
      <c r="MAG23" s="103"/>
      <c r="MAH23" s="103"/>
      <c r="MAI23" s="103"/>
      <c r="MAJ23" s="103"/>
      <c r="MAK23" s="103"/>
      <c r="MAL23" s="103"/>
      <c r="MAM23" s="103"/>
      <c r="MAN23" s="103"/>
      <c r="MAO23" s="103"/>
      <c r="MAP23" s="103"/>
      <c r="MAQ23" s="103"/>
      <c r="MAR23" s="103"/>
      <c r="MAS23" s="103"/>
      <c r="MAT23" s="103"/>
      <c r="MAU23" s="103"/>
      <c r="MAV23" s="103"/>
      <c r="MAW23" s="103"/>
      <c r="MAX23" s="103"/>
      <c r="MAY23" s="103"/>
      <c r="MAZ23" s="103"/>
      <c r="MBA23" s="103"/>
      <c r="MBB23" s="103"/>
      <c r="MBC23" s="103"/>
      <c r="MBD23" s="103"/>
      <c r="MBE23" s="103"/>
      <c r="MBF23" s="103"/>
      <c r="MBG23" s="103"/>
      <c r="MBH23" s="103"/>
      <c r="MBI23" s="103"/>
      <c r="MBJ23" s="103"/>
      <c r="MBK23" s="103"/>
      <c r="MBL23" s="103"/>
      <c r="MBM23" s="103"/>
      <c r="MBN23" s="103"/>
      <c r="MBO23" s="103"/>
      <c r="MBP23" s="103"/>
      <c r="MBQ23" s="103"/>
      <c r="MBR23" s="103"/>
      <c r="MBS23" s="103"/>
      <c r="MBT23" s="103"/>
      <c r="MBU23" s="103"/>
      <c r="MBV23" s="103"/>
      <c r="MBW23" s="103"/>
      <c r="MBX23" s="103"/>
      <c r="MBY23" s="103"/>
      <c r="MBZ23" s="103"/>
      <c r="MCA23" s="103"/>
      <c r="MCB23" s="103"/>
      <c r="MCC23" s="103"/>
      <c r="MCD23" s="103"/>
      <c r="MCE23" s="103"/>
      <c r="MCF23" s="103"/>
      <c r="MCG23" s="103"/>
      <c r="MCH23" s="103"/>
      <c r="MCI23" s="103"/>
      <c r="MCJ23" s="103"/>
      <c r="MCK23" s="103"/>
      <c r="MCL23" s="103"/>
      <c r="MCM23" s="103"/>
      <c r="MCN23" s="103"/>
      <c r="MCO23" s="103"/>
      <c r="MCP23" s="103"/>
      <c r="MCQ23" s="103"/>
      <c r="MCR23" s="103"/>
      <c r="MCS23" s="103"/>
      <c r="MCT23" s="103"/>
      <c r="MCU23" s="103"/>
      <c r="MCV23" s="103"/>
      <c r="MCW23" s="103"/>
      <c r="MCX23" s="103"/>
      <c r="MCY23" s="103"/>
      <c r="MCZ23" s="103"/>
      <c r="MDA23" s="103"/>
      <c r="MDB23" s="103"/>
      <c r="MDC23" s="103"/>
      <c r="MDD23" s="103"/>
      <c r="MDE23" s="103"/>
      <c r="MDF23" s="103"/>
      <c r="MDG23" s="103"/>
      <c r="MDH23" s="103"/>
      <c r="MDI23" s="103"/>
      <c r="MDJ23" s="103"/>
      <c r="MDK23" s="103"/>
      <c r="MDL23" s="103"/>
      <c r="MDM23" s="103"/>
      <c r="MDN23" s="103"/>
      <c r="MDO23" s="103"/>
      <c r="MDP23" s="103"/>
      <c r="MDQ23" s="103"/>
      <c r="MDR23" s="103"/>
      <c r="MDS23" s="103"/>
      <c r="MDT23" s="103"/>
      <c r="MDU23" s="103"/>
      <c r="MDV23" s="103"/>
      <c r="MDW23" s="103"/>
      <c r="MDX23" s="103"/>
      <c r="MDY23" s="103"/>
      <c r="MDZ23" s="103"/>
      <c r="MEA23" s="103"/>
      <c r="MEB23" s="103"/>
      <c r="MEC23" s="103"/>
      <c r="MED23" s="103"/>
      <c r="MEE23" s="103"/>
      <c r="MEF23" s="103"/>
      <c r="MEG23" s="103"/>
      <c r="MEH23" s="103"/>
      <c r="MEI23" s="103"/>
      <c r="MEJ23" s="103"/>
      <c r="MEK23" s="103"/>
      <c r="MEL23" s="103"/>
      <c r="MEM23" s="103"/>
      <c r="MEN23" s="103"/>
      <c r="MEO23" s="103"/>
      <c r="MEP23" s="103"/>
      <c r="MEQ23" s="103"/>
      <c r="MER23" s="103"/>
      <c r="MES23" s="103"/>
      <c r="MET23" s="103"/>
      <c r="MEU23" s="103"/>
      <c r="MEV23" s="103"/>
      <c r="MEW23" s="103"/>
      <c r="MEX23" s="103"/>
      <c r="MEY23" s="103"/>
      <c r="MEZ23" s="103"/>
      <c r="MFA23" s="103"/>
      <c r="MFB23" s="103"/>
      <c r="MFC23" s="103"/>
      <c r="MFD23" s="103"/>
      <c r="MFE23" s="103"/>
      <c r="MFF23" s="103"/>
      <c r="MFG23" s="103"/>
      <c r="MFH23" s="103"/>
      <c r="MFI23" s="103"/>
      <c r="MFJ23" s="103"/>
      <c r="MFK23" s="103"/>
      <c r="MFL23" s="103"/>
      <c r="MFM23" s="103"/>
      <c r="MFN23" s="103"/>
      <c r="MFO23" s="103"/>
      <c r="MFP23" s="103"/>
      <c r="MFQ23" s="103"/>
      <c r="MFR23" s="103"/>
      <c r="MFS23" s="103"/>
      <c r="MFT23" s="103"/>
      <c r="MFU23" s="103"/>
      <c r="MFV23" s="103"/>
      <c r="MFW23" s="103"/>
      <c r="MFX23" s="103"/>
      <c r="MFY23" s="103"/>
      <c r="MFZ23" s="103"/>
      <c r="MGA23" s="103"/>
      <c r="MGB23" s="103"/>
      <c r="MGC23" s="103"/>
      <c r="MGD23" s="103"/>
      <c r="MGE23" s="103"/>
      <c r="MGF23" s="103"/>
      <c r="MGG23" s="103"/>
      <c r="MGH23" s="103"/>
      <c r="MGI23" s="103"/>
      <c r="MGJ23" s="103"/>
      <c r="MGK23" s="103"/>
      <c r="MGL23" s="103"/>
      <c r="MGM23" s="103"/>
      <c r="MGN23" s="103"/>
      <c r="MGO23" s="103"/>
      <c r="MGP23" s="103"/>
      <c r="MGQ23" s="103"/>
      <c r="MGR23" s="103"/>
      <c r="MGS23" s="103"/>
      <c r="MGT23" s="103"/>
      <c r="MGU23" s="103"/>
      <c r="MGV23" s="103"/>
      <c r="MGW23" s="103"/>
      <c r="MGX23" s="103"/>
      <c r="MGY23" s="103"/>
      <c r="MGZ23" s="103"/>
      <c r="MHA23" s="103"/>
      <c r="MHB23" s="103"/>
      <c r="MHC23" s="103"/>
      <c r="MHD23" s="103"/>
      <c r="MHE23" s="103"/>
      <c r="MHF23" s="103"/>
      <c r="MHG23" s="103"/>
      <c r="MHH23" s="103"/>
      <c r="MHI23" s="103"/>
      <c r="MHJ23" s="103"/>
      <c r="MHK23" s="103"/>
      <c r="MHL23" s="103"/>
      <c r="MHM23" s="103"/>
      <c r="MHN23" s="103"/>
      <c r="MHO23" s="103"/>
      <c r="MHP23" s="103"/>
      <c r="MHQ23" s="103"/>
      <c r="MHR23" s="103"/>
      <c r="MHS23" s="103"/>
      <c r="MHT23" s="103"/>
      <c r="MHU23" s="103"/>
      <c r="MHV23" s="103"/>
      <c r="MHW23" s="103"/>
      <c r="MHX23" s="103"/>
      <c r="MHY23" s="103"/>
      <c r="MHZ23" s="103"/>
      <c r="MIA23" s="103"/>
      <c r="MIB23" s="103"/>
      <c r="MIC23" s="103"/>
      <c r="MID23" s="103"/>
      <c r="MIE23" s="103"/>
      <c r="MIF23" s="103"/>
      <c r="MIG23" s="103"/>
      <c r="MIH23" s="103"/>
      <c r="MII23" s="103"/>
      <c r="MIJ23" s="103"/>
      <c r="MIK23" s="103"/>
      <c r="MIL23" s="103"/>
      <c r="MIM23" s="103"/>
      <c r="MIN23" s="103"/>
      <c r="MIO23" s="103"/>
      <c r="MIP23" s="103"/>
      <c r="MIQ23" s="103"/>
      <c r="MIR23" s="103"/>
      <c r="MIS23" s="103"/>
      <c r="MIT23" s="103"/>
      <c r="MIU23" s="103"/>
      <c r="MIV23" s="103"/>
      <c r="MIW23" s="103"/>
      <c r="MIX23" s="103"/>
      <c r="MIY23" s="103"/>
      <c r="MIZ23" s="103"/>
      <c r="MJA23" s="103"/>
      <c r="MJB23" s="103"/>
      <c r="MJC23" s="103"/>
      <c r="MJD23" s="103"/>
      <c r="MJE23" s="103"/>
      <c r="MJF23" s="103"/>
      <c r="MJG23" s="103"/>
      <c r="MJH23" s="103"/>
      <c r="MJI23" s="103"/>
      <c r="MJJ23" s="103"/>
      <c r="MJK23" s="103"/>
      <c r="MJL23" s="103"/>
      <c r="MJM23" s="103"/>
      <c r="MJN23" s="103"/>
      <c r="MJO23" s="103"/>
      <c r="MJP23" s="103"/>
      <c r="MJQ23" s="103"/>
      <c r="MJR23" s="103"/>
      <c r="MJS23" s="103"/>
      <c r="MJT23" s="103"/>
      <c r="MJU23" s="103"/>
      <c r="MJV23" s="103"/>
      <c r="MJW23" s="103"/>
      <c r="MJX23" s="103"/>
      <c r="MJY23" s="103"/>
      <c r="MJZ23" s="103"/>
      <c r="MKA23" s="103"/>
      <c r="MKB23" s="103"/>
      <c r="MKC23" s="103"/>
      <c r="MKD23" s="103"/>
      <c r="MKE23" s="103"/>
      <c r="MKF23" s="103"/>
      <c r="MKG23" s="103"/>
      <c r="MKH23" s="103"/>
      <c r="MKI23" s="103"/>
      <c r="MKJ23" s="103"/>
      <c r="MKK23" s="103"/>
      <c r="MKL23" s="103"/>
      <c r="MKM23" s="103"/>
      <c r="MKN23" s="103"/>
      <c r="MKO23" s="103"/>
      <c r="MKP23" s="103"/>
      <c r="MKQ23" s="103"/>
      <c r="MKR23" s="103"/>
      <c r="MKS23" s="103"/>
      <c r="MKT23" s="103"/>
      <c r="MKU23" s="103"/>
      <c r="MKV23" s="103"/>
      <c r="MKW23" s="103"/>
      <c r="MKX23" s="103"/>
      <c r="MKY23" s="103"/>
      <c r="MKZ23" s="103"/>
      <c r="MLA23" s="103"/>
      <c r="MLB23" s="103"/>
      <c r="MLC23" s="103"/>
      <c r="MLD23" s="103"/>
      <c r="MLE23" s="103"/>
      <c r="MLF23" s="103"/>
      <c r="MLG23" s="103"/>
      <c r="MLH23" s="103"/>
      <c r="MLI23" s="103"/>
      <c r="MLJ23" s="103"/>
      <c r="MLK23" s="103"/>
      <c r="MLL23" s="103"/>
      <c r="MLM23" s="103"/>
      <c r="MLN23" s="103"/>
      <c r="MLO23" s="103"/>
      <c r="MLP23" s="103"/>
      <c r="MLQ23" s="103"/>
      <c r="MLR23" s="103"/>
      <c r="MLS23" s="103"/>
      <c r="MLT23" s="103"/>
      <c r="MLU23" s="103"/>
      <c r="MLV23" s="103"/>
      <c r="MLW23" s="103"/>
      <c r="MLX23" s="103"/>
      <c r="MLY23" s="103"/>
      <c r="MLZ23" s="103"/>
      <c r="MMA23" s="103"/>
      <c r="MMB23" s="103"/>
      <c r="MMC23" s="103"/>
      <c r="MMD23" s="103"/>
      <c r="MME23" s="103"/>
      <c r="MMF23" s="103"/>
      <c r="MMG23" s="103"/>
      <c r="MMH23" s="103"/>
      <c r="MMI23" s="103"/>
      <c r="MMJ23" s="103"/>
      <c r="MMK23" s="103"/>
      <c r="MML23" s="103"/>
      <c r="MMM23" s="103"/>
      <c r="MMN23" s="103"/>
      <c r="MMO23" s="103"/>
      <c r="MMP23" s="103"/>
      <c r="MMQ23" s="103"/>
      <c r="MMR23" s="103"/>
      <c r="MMS23" s="103"/>
      <c r="MMT23" s="103"/>
      <c r="MMU23" s="103"/>
      <c r="MMV23" s="103"/>
      <c r="MMW23" s="103"/>
      <c r="MMX23" s="103"/>
      <c r="MMY23" s="103"/>
      <c r="MMZ23" s="103"/>
      <c r="MNA23" s="103"/>
      <c r="MNB23" s="103"/>
      <c r="MNC23" s="103"/>
      <c r="MND23" s="103"/>
      <c r="MNE23" s="103"/>
      <c r="MNF23" s="103"/>
      <c r="MNG23" s="103"/>
      <c r="MNH23" s="103"/>
      <c r="MNI23" s="103"/>
      <c r="MNJ23" s="103"/>
      <c r="MNK23" s="103"/>
      <c r="MNL23" s="103"/>
      <c r="MNM23" s="103"/>
      <c r="MNN23" s="103"/>
      <c r="MNO23" s="103"/>
      <c r="MNP23" s="103"/>
      <c r="MNQ23" s="103"/>
      <c r="MNR23" s="103"/>
      <c r="MNS23" s="103"/>
      <c r="MNT23" s="103"/>
      <c r="MNU23" s="103"/>
      <c r="MNV23" s="103"/>
      <c r="MNW23" s="103"/>
      <c r="MNX23" s="103"/>
      <c r="MNY23" s="103"/>
      <c r="MNZ23" s="103"/>
      <c r="MOA23" s="103"/>
      <c r="MOB23" s="103"/>
      <c r="MOC23" s="103"/>
      <c r="MOD23" s="103"/>
      <c r="MOE23" s="103"/>
      <c r="MOF23" s="103"/>
      <c r="MOG23" s="103"/>
      <c r="MOH23" s="103"/>
      <c r="MOI23" s="103"/>
      <c r="MOJ23" s="103"/>
      <c r="MOK23" s="103"/>
      <c r="MOL23" s="103"/>
      <c r="MOM23" s="103"/>
      <c r="MON23" s="103"/>
      <c r="MOO23" s="103"/>
      <c r="MOP23" s="103"/>
      <c r="MOQ23" s="103"/>
      <c r="MOR23" s="103"/>
      <c r="MOS23" s="103"/>
      <c r="MOT23" s="103"/>
      <c r="MOU23" s="103"/>
      <c r="MOV23" s="103"/>
      <c r="MOW23" s="103"/>
      <c r="MOX23" s="103"/>
      <c r="MOY23" s="103"/>
      <c r="MOZ23" s="103"/>
      <c r="MPA23" s="103"/>
      <c r="MPB23" s="103"/>
      <c r="MPC23" s="103"/>
      <c r="MPD23" s="103"/>
      <c r="MPE23" s="103"/>
      <c r="MPF23" s="103"/>
      <c r="MPG23" s="103"/>
      <c r="MPH23" s="103"/>
      <c r="MPI23" s="103"/>
      <c r="MPJ23" s="103"/>
      <c r="MPK23" s="103"/>
      <c r="MPL23" s="103"/>
      <c r="MPM23" s="103"/>
      <c r="MPN23" s="103"/>
      <c r="MPO23" s="103"/>
      <c r="MPP23" s="103"/>
      <c r="MPQ23" s="103"/>
      <c r="MPR23" s="103"/>
      <c r="MPS23" s="103"/>
      <c r="MPT23" s="103"/>
      <c r="MPU23" s="103"/>
      <c r="MPV23" s="103"/>
      <c r="MPW23" s="103"/>
      <c r="MPX23" s="103"/>
      <c r="MPY23" s="103"/>
      <c r="MPZ23" s="103"/>
      <c r="MQA23" s="103"/>
      <c r="MQB23" s="103"/>
      <c r="MQC23" s="103"/>
      <c r="MQD23" s="103"/>
      <c r="MQE23" s="103"/>
      <c r="MQF23" s="103"/>
      <c r="MQG23" s="103"/>
      <c r="MQH23" s="103"/>
      <c r="MQI23" s="103"/>
      <c r="MQJ23" s="103"/>
      <c r="MQK23" s="103"/>
      <c r="MQL23" s="103"/>
      <c r="MQM23" s="103"/>
      <c r="MQN23" s="103"/>
      <c r="MQO23" s="103"/>
      <c r="MQP23" s="103"/>
      <c r="MQQ23" s="103"/>
      <c r="MQR23" s="103"/>
      <c r="MQS23" s="103"/>
      <c r="MQT23" s="103"/>
      <c r="MQU23" s="103"/>
      <c r="MQV23" s="103"/>
      <c r="MQW23" s="103"/>
      <c r="MQX23" s="103"/>
      <c r="MQY23" s="103"/>
      <c r="MQZ23" s="103"/>
      <c r="MRA23" s="103"/>
      <c r="MRB23" s="103"/>
      <c r="MRC23" s="103"/>
      <c r="MRD23" s="103"/>
      <c r="MRE23" s="103"/>
      <c r="MRF23" s="103"/>
      <c r="MRG23" s="103"/>
      <c r="MRH23" s="103"/>
      <c r="MRI23" s="103"/>
      <c r="MRJ23" s="103"/>
      <c r="MRK23" s="103"/>
      <c r="MRL23" s="103"/>
      <c r="MRM23" s="103"/>
      <c r="MRN23" s="103"/>
      <c r="MRO23" s="103"/>
      <c r="MRP23" s="103"/>
      <c r="MRQ23" s="103"/>
      <c r="MRR23" s="103"/>
      <c r="MRS23" s="103"/>
      <c r="MRT23" s="103"/>
      <c r="MRU23" s="103"/>
      <c r="MRV23" s="103"/>
      <c r="MRW23" s="103"/>
      <c r="MRX23" s="103"/>
      <c r="MRY23" s="103"/>
      <c r="MRZ23" s="103"/>
      <c r="MSA23" s="103"/>
      <c r="MSB23" s="103"/>
      <c r="MSC23" s="103"/>
      <c r="MSD23" s="103"/>
      <c r="MSE23" s="103"/>
      <c r="MSF23" s="103"/>
      <c r="MSG23" s="103"/>
      <c r="MSH23" s="103"/>
      <c r="MSI23" s="103"/>
      <c r="MSJ23" s="103"/>
      <c r="MSK23" s="103"/>
      <c r="MSL23" s="103"/>
      <c r="MSM23" s="103"/>
      <c r="MSN23" s="103"/>
      <c r="MSO23" s="103"/>
      <c r="MSP23" s="103"/>
      <c r="MSQ23" s="103"/>
      <c r="MSR23" s="103"/>
      <c r="MSS23" s="103"/>
      <c r="MST23" s="103"/>
      <c r="MSU23" s="103"/>
      <c r="MSV23" s="103"/>
      <c r="MSW23" s="103"/>
      <c r="MSX23" s="103"/>
      <c r="MSY23" s="103"/>
      <c r="MSZ23" s="103"/>
      <c r="MTA23" s="103"/>
      <c r="MTB23" s="103"/>
      <c r="MTC23" s="103"/>
      <c r="MTD23" s="103"/>
      <c r="MTE23" s="103"/>
      <c r="MTF23" s="103"/>
      <c r="MTG23" s="103"/>
      <c r="MTH23" s="103"/>
      <c r="MTI23" s="103"/>
      <c r="MTJ23" s="103"/>
      <c r="MTK23" s="103"/>
      <c r="MTL23" s="103"/>
      <c r="MTM23" s="103"/>
      <c r="MTN23" s="103"/>
      <c r="MTO23" s="103"/>
      <c r="MTP23" s="103"/>
      <c r="MTQ23" s="103"/>
      <c r="MTR23" s="103"/>
      <c r="MTS23" s="103"/>
      <c r="MTT23" s="103"/>
      <c r="MTU23" s="103"/>
      <c r="MTV23" s="103"/>
      <c r="MTW23" s="103"/>
      <c r="MTX23" s="103"/>
      <c r="MTY23" s="103"/>
      <c r="MTZ23" s="103"/>
      <c r="MUA23" s="103"/>
      <c r="MUB23" s="103"/>
      <c r="MUC23" s="103"/>
      <c r="MUD23" s="103"/>
      <c r="MUE23" s="103"/>
      <c r="MUF23" s="103"/>
      <c r="MUG23" s="103"/>
      <c r="MUH23" s="103"/>
      <c r="MUI23" s="103"/>
      <c r="MUJ23" s="103"/>
      <c r="MUK23" s="103"/>
      <c r="MUL23" s="103"/>
      <c r="MUM23" s="103"/>
      <c r="MUN23" s="103"/>
      <c r="MUO23" s="103"/>
      <c r="MUP23" s="103"/>
      <c r="MUQ23" s="103"/>
      <c r="MUR23" s="103"/>
      <c r="MUS23" s="103"/>
      <c r="MUT23" s="103"/>
      <c r="MUU23" s="103"/>
      <c r="MUV23" s="103"/>
      <c r="MUW23" s="103"/>
      <c r="MUX23" s="103"/>
      <c r="MUY23" s="103"/>
      <c r="MUZ23" s="103"/>
      <c r="MVA23" s="103"/>
      <c r="MVB23" s="103"/>
      <c r="MVC23" s="103"/>
      <c r="MVD23" s="103"/>
      <c r="MVE23" s="103"/>
      <c r="MVF23" s="103"/>
      <c r="MVG23" s="103"/>
      <c r="MVH23" s="103"/>
      <c r="MVI23" s="103"/>
      <c r="MVJ23" s="103"/>
      <c r="MVK23" s="103"/>
      <c r="MVL23" s="103"/>
      <c r="MVM23" s="103"/>
      <c r="MVN23" s="103"/>
      <c r="MVO23" s="103"/>
      <c r="MVP23" s="103"/>
      <c r="MVQ23" s="103"/>
      <c r="MVR23" s="103"/>
      <c r="MVS23" s="103"/>
      <c r="MVT23" s="103"/>
      <c r="MVU23" s="103"/>
      <c r="MVV23" s="103"/>
      <c r="MVW23" s="103"/>
      <c r="MVX23" s="103"/>
      <c r="MVY23" s="103"/>
      <c r="MVZ23" s="103"/>
      <c r="MWA23" s="103"/>
      <c r="MWB23" s="103"/>
      <c r="MWC23" s="103"/>
      <c r="MWD23" s="103"/>
      <c r="MWE23" s="103"/>
      <c r="MWF23" s="103"/>
      <c r="MWG23" s="103"/>
      <c r="MWH23" s="103"/>
      <c r="MWI23" s="103"/>
      <c r="MWJ23" s="103"/>
      <c r="MWK23" s="103"/>
      <c r="MWL23" s="103"/>
      <c r="MWM23" s="103"/>
      <c r="MWN23" s="103"/>
      <c r="MWO23" s="103"/>
      <c r="MWP23" s="103"/>
      <c r="MWQ23" s="103"/>
      <c r="MWR23" s="103"/>
      <c r="MWS23" s="103"/>
      <c r="MWT23" s="103"/>
      <c r="MWU23" s="103"/>
      <c r="MWV23" s="103"/>
      <c r="MWW23" s="103"/>
      <c r="MWX23" s="103"/>
      <c r="MWY23" s="103"/>
      <c r="MWZ23" s="103"/>
      <c r="MXA23" s="103"/>
      <c r="MXB23" s="103"/>
      <c r="MXC23" s="103"/>
      <c r="MXD23" s="103"/>
      <c r="MXE23" s="103"/>
      <c r="MXF23" s="103"/>
      <c r="MXG23" s="103"/>
      <c r="MXH23" s="103"/>
      <c r="MXI23" s="103"/>
      <c r="MXJ23" s="103"/>
      <c r="MXK23" s="103"/>
      <c r="MXL23" s="103"/>
      <c r="MXM23" s="103"/>
      <c r="MXN23" s="103"/>
      <c r="MXO23" s="103"/>
      <c r="MXP23" s="103"/>
      <c r="MXQ23" s="103"/>
      <c r="MXR23" s="103"/>
      <c r="MXS23" s="103"/>
      <c r="MXT23" s="103"/>
      <c r="MXU23" s="103"/>
      <c r="MXV23" s="103"/>
      <c r="MXW23" s="103"/>
      <c r="MXX23" s="103"/>
      <c r="MXY23" s="103"/>
      <c r="MXZ23" s="103"/>
      <c r="MYA23" s="103"/>
      <c r="MYB23" s="103"/>
      <c r="MYC23" s="103"/>
      <c r="MYD23" s="103"/>
      <c r="MYE23" s="103"/>
      <c r="MYF23" s="103"/>
      <c r="MYG23" s="103"/>
      <c r="MYH23" s="103"/>
      <c r="MYI23" s="103"/>
      <c r="MYJ23" s="103"/>
      <c r="MYK23" s="103"/>
      <c r="MYL23" s="103"/>
      <c r="MYM23" s="103"/>
      <c r="MYN23" s="103"/>
      <c r="MYO23" s="103"/>
      <c r="MYP23" s="103"/>
      <c r="MYQ23" s="103"/>
      <c r="MYR23" s="103"/>
      <c r="MYS23" s="103"/>
      <c r="MYT23" s="103"/>
      <c r="MYU23" s="103"/>
      <c r="MYV23" s="103"/>
      <c r="MYW23" s="103"/>
      <c r="MYX23" s="103"/>
      <c r="MYY23" s="103"/>
      <c r="MYZ23" s="103"/>
      <c r="MZA23" s="103"/>
      <c r="MZB23" s="103"/>
      <c r="MZC23" s="103"/>
      <c r="MZD23" s="103"/>
      <c r="MZE23" s="103"/>
      <c r="MZF23" s="103"/>
      <c r="MZG23" s="103"/>
      <c r="MZH23" s="103"/>
      <c r="MZI23" s="103"/>
      <c r="MZJ23" s="103"/>
      <c r="MZK23" s="103"/>
      <c r="MZL23" s="103"/>
      <c r="MZM23" s="103"/>
      <c r="MZN23" s="103"/>
      <c r="MZO23" s="103"/>
      <c r="MZP23" s="103"/>
      <c r="MZQ23" s="103"/>
      <c r="MZR23" s="103"/>
      <c r="MZS23" s="103"/>
      <c r="MZT23" s="103"/>
      <c r="MZU23" s="103"/>
      <c r="MZV23" s="103"/>
      <c r="MZW23" s="103"/>
      <c r="MZX23" s="103"/>
      <c r="MZY23" s="103"/>
      <c r="MZZ23" s="103"/>
      <c r="NAA23" s="103"/>
      <c r="NAB23" s="103"/>
      <c r="NAC23" s="103"/>
      <c r="NAD23" s="103"/>
      <c r="NAE23" s="103"/>
      <c r="NAF23" s="103"/>
      <c r="NAG23" s="103"/>
      <c r="NAH23" s="103"/>
      <c r="NAI23" s="103"/>
      <c r="NAJ23" s="103"/>
      <c r="NAK23" s="103"/>
      <c r="NAL23" s="103"/>
      <c r="NAM23" s="103"/>
      <c r="NAN23" s="103"/>
      <c r="NAO23" s="103"/>
      <c r="NAP23" s="103"/>
      <c r="NAQ23" s="103"/>
      <c r="NAR23" s="103"/>
      <c r="NAS23" s="103"/>
      <c r="NAT23" s="103"/>
      <c r="NAU23" s="103"/>
      <c r="NAV23" s="103"/>
      <c r="NAW23" s="103"/>
      <c r="NAX23" s="103"/>
      <c r="NAY23" s="103"/>
      <c r="NAZ23" s="103"/>
      <c r="NBA23" s="103"/>
      <c r="NBB23" s="103"/>
      <c r="NBC23" s="103"/>
      <c r="NBD23" s="103"/>
      <c r="NBE23" s="103"/>
      <c r="NBF23" s="103"/>
      <c r="NBG23" s="103"/>
      <c r="NBH23" s="103"/>
      <c r="NBI23" s="103"/>
      <c r="NBJ23" s="103"/>
      <c r="NBK23" s="103"/>
      <c r="NBL23" s="103"/>
      <c r="NBM23" s="103"/>
      <c r="NBN23" s="103"/>
      <c r="NBO23" s="103"/>
      <c r="NBP23" s="103"/>
      <c r="NBQ23" s="103"/>
      <c r="NBR23" s="103"/>
      <c r="NBS23" s="103"/>
      <c r="NBT23" s="103"/>
      <c r="NBU23" s="103"/>
      <c r="NBV23" s="103"/>
      <c r="NBW23" s="103"/>
      <c r="NBX23" s="103"/>
      <c r="NBY23" s="103"/>
      <c r="NBZ23" s="103"/>
      <c r="NCA23" s="103"/>
      <c r="NCB23" s="103"/>
      <c r="NCC23" s="103"/>
      <c r="NCD23" s="103"/>
      <c r="NCE23" s="103"/>
      <c r="NCF23" s="103"/>
      <c r="NCG23" s="103"/>
      <c r="NCH23" s="103"/>
      <c r="NCI23" s="103"/>
      <c r="NCJ23" s="103"/>
      <c r="NCK23" s="103"/>
      <c r="NCL23" s="103"/>
      <c r="NCM23" s="103"/>
      <c r="NCN23" s="103"/>
      <c r="NCO23" s="103"/>
      <c r="NCP23" s="103"/>
      <c r="NCQ23" s="103"/>
      <c r="NCR23" s="103"/>
      <c r="NCS23" s="103"/>
      <c r="NCT23" s="103"/>
      <c r="NCU23" s="103"/>
      <c r="NCV23" s="103"/>
      <c r="NCW23" s="103"/>
      <c r="NCX23" s="103"/>
      <c r="NCY23" s="103"/>
      <c r="NCZ23" s="103"/>
      <c r="NDA23" s="103"/>
      <c r="NDB23" s="103"/>
      <c r="NDC23" s="103"/>
      <c r="NDD23" s="103"/>
      <c r="NDE23" s="103"/>
      <c r="NDF23" s="103"/>
      <c r="NDG23" s="103"/>
      <c r="NDH23" s="103"/>
      <c r="NDI23" s="103"/>
      <c r="NDJ23" s="103"/>
      <c r="NDK23" s="103"/>
      <c r="NDL23" s="103"/>
      <c r="NDM23" s="103"/>
      <c r="NDN23" s="103"/>
      <c r="NDO23" s="103"/>
      <c r="NDP23" s="103"/>
      <c r="NDQ23" s="103"/>
      <c r="NDR23" s="103"/>
      <c r="NDS23" s="103"/>
      <c r="NDT23" s="103"/>
      <c r="NDU23" s="103"/>
      <c r="NDV23" s="103"/>
      <c r="NDW23" s="103"/>
      <c r="NDX23" s="103"/>
      <c r="NDY23" s="103"/>
      <c r="NDZ23" s="103"/>
      <c r="NEA23" s="103"/>
      <c r="NEB23" s="103"/>
      <c r="NEC23" s="103"/>
      <c r="NED23" s="103"/>
      <c r="NEE23" s="103"/>
      <c r="NEF23" s="103"/>
      <c r="NEG23" s="103"/>
      <c r="NEH23" s="103"/>
      <c r="NEI23" s="103"/>
      <c r="NEJ23" s="103"/>
      <c r="NEK23" s="103"/>
      <c r="NEL23" s="103"/>
      <c r="NEM23" s="103"/>
      <c r="NEN23" s="103"/>
      <c r="NEO23" s="103"/>
      <c r="NEP23" s="103"/>
      <c r="NEQ23" s="103"/>
      <c r="NER23" s="103"/>
      <c r="NES23" s="103"/>
      <c r="NET23" s="103"/>
      <c r="NEU23" s="103"/>
      <c r="NEV23" s="103"/>
      <c r="NEW23" s="103"/>
      <c r="NEX23" s="103"/>
      <c r="NEY23" s="103"/>
      <c r="NEZ23" s="103"/>
      <c r="NFA23" s="103"/>
      <c r="NFB23" s="103"/>
      <c r="NFC23" s="103"/>
      <c r="NFD23" s="103"/>
      <c r="NFE23" s="103"/>
      <c r="NFF23" s="103"/>
      <c r="NFG23" s="103"/>
      <c r="NFH23" s="103"/>
      <c r="NFI23" s="103"/>
      <c r="NFJ23" s="103"/>
      <c r="NFK23" s="103"/>
      <c r="NFL23" s="103"/>
      <c r="NFM23" s="103"/>
      <c r="NFN23" s="103"/>
      <c r="NFO23" s="103"/>
      <c r="NFP23" s="103"/>
      <c r="NFQ23" s="103"/>
      <c r="NFR23" s="103"/>
      <c r="NFS23" s="103"/>
      <c r="NFT23" s="103"/>
      <c r="NFU23" s="103"/>
      <c r="NFV23" s="103"/>
      <c r="NFW23" s="103"/>
      <c r="NFX23" s="103"/>
      <c r="NFY23" s="103"/>
      <c r="NFZ23" s="103"/>
      <c r="NGA23" s="103"/>
      <c r="NGB23" s="103"/>
      <c r="NGC23" s="103"/>
      <c r="NGD23" s="103"/>
      <c r="NGE23" s="103"/>
      <c r="NGF23" s="103"/>
      <c r="NGG23" s="103"/>
      <c r="NGH23" s="103"/>
      <c r="NGI23" s="103"/>
      <c r="NGJ23" s="103"/>
      <c r="NGK23" s="103"/>
      <c r="NGL23" s="103"/>
      <c r="NGM23" s="103"/>
      <c r="NGN23" s="103"/>
      <c r="NGO23" s="103"/>
      <c r="NGP23" s="103"/>
      <c r="NGQ23" s="103"/>
      <c r="NGR23" s="103"/>
      <c r="NGS23" s="103"/>
      <c r="NGT23" s="103"/>
      <c r="NGU23" s="103"/>
      <c r="NGV23" s="103"/>
      <c r="NGW23" s="103"/>
      <c r="NGX23" s="103"/>
      <c r="NGY23" s="103"/>
      <c r="NGZ23" s="103"/>
      <c r="NHA23" s="103"/>
      <c r="NHB23" s="103"/>
      <c r="NHC23" s="103"/>
      <c r="NHD23" s="103"/>
      <c r="NHE23" s="103"/>
      <c r="NHF23" s="103"/>
      <c r="NHG23" s="103"/>
      <c r="NHH23" s="103"/>
      <c r="NHI23" s="103"/>
      <c r="NHJ23" s="103"/>
      <c r="NHK23" s="103"/>
      <c r="NHL23" s="103"/>
      <c r="NHM23" s="103"/>
      <c r="NHN23" s="103"/>
      <c r="NHO23" s="103"/>
      <c r="NHP23" s="103"/>
      <c r="NHQ23" s="103"/>
      <c r="NHR23" s="103"/>
      <c r="NHS23" s="103"/>
      <c r="NHT23" s="103"/>
      <c r="NHU23" s="103"/>
      <c r="NHV23" s="103"/>
      <c r="NHW23" s="103"/>
      <c r="NHX23" s="103"/>
      <c r="NHY23" s="103"/>
      <c r="NHZ23" s="103"/>
      <c r="NIA23" s="103"/>
      <c r="NIB23" s="103"/>
      <c r="NIC23" s="103"/>
      <c r="NID23" s="103"/>
      <c r="NIE23" s="103"/>
      <c r="NIF23" s="103"/>
      <c r="NIG23" s="103"/>
      <c r="NIH23" s="103"/>
      <c r="NII23" s="103"/>
      <c r="NIJ23" s="103"/>
      <c r="NIK23" s="103"/>
      <c r="NIL23" s="103"/>
      <c r="NIM23" s="103"/>
      <c r="NIN23" s="103"/>
      <c r="NIO23" s="103"/>
      <c r="NIP23" s="103"/>
      <c r="NIQ23" s="103"/>
      <c r="NIR23" s="103"/>
      <c r="NIS23" s="103"/>
      <c r="NIT23" s="103"/>
      <c r="NIU23" s="103"/>
      <c r="NIV23" s="103"/>
      <c r="NIW23" s="103"/>
      <c r="NIX23" s="103"/>
      <c r="NIY23" s="103"/>
      <c r="NIZ23" s="103"/>
      <c r="NJA23" s="103"/>
      <c r="NJB23" s="103"/>
      <c r="NJC23" s="103"/>
      <c r="NJD23" s="103"/>
      <c r="NJE23" s="103"/>
      <c r="NJF23" s="103"/>
      <c r="NJG23" s="103"/>
      <c r="NJH23" s="103"/>
      <c r="NJI23" s="103"/>
      <c r="NJJ23" s="103"/>
      <c r="NJK23" s="103"/>
      <c r="NJL23" s="103"/>
      <c r="NJM23" s="103"/>
      <c r="NJN23" s="103"/>
      <c r="NJO23" s="103"/>
      <c r="NJP23" s="103"/>
      <c r="NJQ23" s="103"/>
      <c r="NJR23" s="103"/>
      <c r="NJS23" s="103"/>
      <c r="NJT23" s="103"/>
      <c r="NJU23" s="103"/>
      <c r="NJV23" s="103"/>
      <c r="NJW23" s="103"/>
      <c r="NJX23" s="103"/>
      <c r="NJY23" s="103"/>
      <c r="NJZ23" s="103"/>
      <c r="NKA23" s="103"/>
      <c r="NKB23" s="103"/>
      <c r="NKC23" s="103"/>
      <c r="NKD23" s="103"/>
      <c r="NKE23" s="103"/>
      <c r="NKF23" s="103"/>
      <c r="NKG23" s="103"/>
      <c r="NKH23" s="103"/>
      <c r="NKI23" s="103"/>
      <c r="NKJ23" s="103"/>
      <c r="NKK23" s="103"/>
      <c r="NKL23" s="103"/>
      <c r="NKM23" s="103"/>
      <c r="NKN23" s="103"/>
      <c r="NKO23" s="103"/>
      <c r="NKP23" s="103"/>
      <c r="NKQ23" s="103"/>
      <c r="NKR23" s="103"/>
      <c r="NKS23" s="103"/>
      <c r="NKT23" s="103"/>
      <c r="NKU23" s="103"/>
      <c r="NKV23" s="103"/>
      <c r="NKW23" s="103"/>
      <c r="NKX23" s="103"/>
      <c r="NKY23" s="103"/>
      <c r="NKZ23" s="103"/>
      <c r="NLA23" s="103"/>
      <c r="NLB23" s="103"/>
      <c r="NLC23" s="103"/>
      <c r="NLD23" s="103"/>
      <c r="NLE23" s="103"/>
      <c r="NLF23" s="103"/>
      <c r="NLG23" s="103"/>
      <c r="NLH23" s="103"/>
      <c r="NLI23" s="103"/>
      <c r="NLJ23" s="103"/>
      <c r="NLK23" s="103"/>
      <c r="NLL23" s="103"/>
      <c r="NLM23" s="103"/>
      <c r="NLN23" s="103"/>
      <c r="NLO23" s="103"/>
      <c r="NLP23" s="103"/>
      <c r="NLQ23" s="103"/>
      <c r="NLR23" s="103"/>
      <c r="NLS23" s="103"/>
      <c r="NLT23" s="103"/>
      <c r="NLU23" s="103"/>
      <c r="NLV23" s="103"/>
      <c r="NLW23" s="103"/>
      <c r="NLX23" s="103"/>
      <c r="NLY23" s="103"/>
      <c r="NLZ23" s="103"/>
      <c r="NMA23" s="103"/>
      <c r="NMB23" s="103"/>
      <c r="NMC23" s="103"/>
      <c r="NMD23" s="103"/>
      <c r="NME23" s="103"/>
      <c r="NMF23" s="103"/>
      <c r="NMG23" s="103"/>
      <c r="NMH23" s="103"/>
      <c r="NMI23" s="103"/>
      <c r="NMJ23" s="103"/>
      <c r="NMK23" s="103"/>
      <c r="NML23" s="103"/>
      <c r="NMM23" s="103"/>
      <c r="NMN23" s="103"/>
      <c r="NMO23" s="103"/>
      <c r="NMP23" s="103"/>
      <c r="NMQ23" s="103"/>
      <c r="NMR23" s="103"/>
      <c r="NMS23" s="103"/>
      <c r="NMT23" s="103"/>
      <c r="NMU23" s="103"/>
      <c r="NMV23" s="103"/>
      <c r="NMW23" s="103"/>
      <c r="NMX23" s="103"/>
      <c r="NMY23" s="103"/>
      <c r="NMZ23" s="103"/>
      <c r="NNA23" s="103"/>
      <c r="NNB23" s="103"/>
      <c r="NNC23" s="103"/>
      <c r="NND23" s="103"/>
      <c r="NNE23" s="103"/>
      <c r="NNF23" s="103"/>
      <c r="NNG23" s="103"/>
      <c r="NNH23" s="103"/>
      <c r="NNI23" s="103"/>
      <c r="NNJ23" s="103"/>
      <c r="NNK23" s="103"/>
      <c r="NNL23" s="103"/>
      <c r="NNM23" s="103"/>
      <c r="NNN23" s="103"/>
      <c r="NNO23" s="103"/>
      <c r="NNP23" s="103"/>
      <c r="NNQ23" s="103"/>
      <c r="NNR23" s="103"/>
      <c r="NNS23" s="103"/>
      <c r="NNT23" s="103"/>
      <c r="NNU23" s="103"/>
      <c r="NNV23" s="103"/>
      <c r="NNW23" s="103"/>
      <c r="NNX23" s="103"/>
      <c r="NNY23" s="103"/>
      <c r="NNZ23" s="103"/>
      <c r="NOA23" s="103"/>
      <c r="NOB23" s="103"/>
      <c r="NOC23" s="103"/>
      <c r="NOD23" s="103"/>
      <c r="NOE23" s="103"/>
      <c r="NOF23" s="103"/>
      <c r="NOG23" s="103"/>
      <c r="NOH23" s="103"/>
      <c r="NOI23" s="103"/>
      <c r="NOJ23" s="103"/>
      <c r="NOK23" s="103"/>
      <c r="NOL23" s="103"/>
      <c r="NOM23" s="103"/>
      <c r="NON23" s="103"/>
      <c r="NOO23" s="103"/>
      <c r="NOP23" s="103"/>
      <c r="NOQ23" s="103"/>
      <c r="NOR23" s="103"/>
      <c r="NOS23" s="103"/>
      <c r="NOT23" s="103"/>
      <c r="NOU23" s="103"/>
      <c r="NOV23" s="103"/>
      <c r="NOW23" s="103"/>
      <c r="NOX23" s="103"/>
      <c r="NOY23" s="103"/>
      <c r="NOZ23" s="103"/>
      <c r="NPA23" s="103"/>
      <c r="NPB23" s="103"/>
      <c r="NPC23" s="103"/>
      <c r="NPD23" s="103"/>
      <c r="NPE23" s="103"/>
      <c r="NPF23" s="103"/>
      <c r="NPG23" s="103"/>
      <c r="NPH23" s="103"/>
      <c r="NPI23" s="103"/>
      <c r="NPJ23" s="103"/>
      <c r="NPK23" s="103"/>
      <c r="NPL23" s="103"/>
      <c r="NPM23" s="103"/>
      <c r="NPN23" s="103"/>
      <c r="NPO23" s="103"/>
      <c r="NPP23" s="103"/>
      <c r="NPQ23" s="103"/>
      <c r="NPR23" s="103"/>
      <c r="NPS23" s="103"/>
      <c r="NPT23" s="103"/>
      <c r="NPU23" s="103"/>
      <c r="NPV23" s="103"/>
      <c r="NPW23" s="103"/>
      <c r="NPX23" s="103"/>
      <c r="NPY23" s="103"/>
      <c r="NPZ23" s="103"/>
      <c r="NQA23" s="103"/>
      <c r="NQB23" s="103"/>
      <c r="NQC23" s="103"/>
      <c r="NQD23" s="103"/>
      <c r="NQE23" s="103"/>
      <c r="NQF23" s="103"/>
      <c r="NQG23" s="103"/>
      <c r="NQH23" s="103"/>
      <c r="NQI23" s="103"/>
      <c r="NQJ23" s="103"/>
      <c r="NQK23" s="103"/>
      <c r="NQL23" s="103"/>
      <c r="NQM23" s="103"/>
      <c r="NQN23" s="103"/>
      <c r="NQO23" s="103"/>
      <c r="NQP23" s="103"/>
      <c r="NQQ23" s="103"/>
      <c r="NQR23" s="103"/>
      <c r="NQS23" s="103"/>
      <c r="NQT23" s="103"/>
      <c r="NQU23" s="103"/>
      <c r="NQV23" s="103"/>
      <c r="NQW23" s="103"/>
      <c r="NQX23" s="103"/>
      <c r="NQY23" s="103"/>
      <c r="NQZ23" s="103"/>
      <c r="NRA23" s="103"/>
      <c r="NRB23" s="103"/>
      <c r="NRC23" s="103"/>
      <c r="NRD23" s="103"/>
      <c r="NRE23" s="103"/>
      <c r="NRF23" s="103"/>
      <c r="NRG23" s="103"/>
      <c r="NRH23" s="103"/>
      <c r="NRI23" s="103"/>
      <c r="NRJ23" s="103"/>
      <c r="NRK23" s="103"/>
      <c r="NRL23" s="103"/>
      <c r="NRM23" s="103"/>
      <c r="NRN23" s="103"/>
      <c r="NRO23" s="103"/>
      <c r="NRP23" s="103"/>
      <c r="NRQ23" s="103"/>
      <c r="NRR23" s="103"/>
      <c r="NRS23" s="103"/>
      <c r="NRT23" s="103"/>
      <c r="NRU23" s="103"/>
      <c r="NRV23" s="103"/>
      <c r="NRW23" s="103"/>
      <c r="NRX23" s="103"/>
      <c r="NRY23" s="103"/>
      <c r="NRZ23" s="103"/>
      <c r="NSA23" s="103"/>
      <c r="NSB23" s="103"/>
      <c r="NSC23" s="103"/>
      <c r="NSD23" s="103"/>
      <c r="NSE23" s="103"/>
      <c r="NSF23" s="103"/>
      <c r="NSG23" s="103"/>
      <c r="NSH23" s="103"/>
      <c r="NSI23" s="103"/>
      <c r="NSJ23" s="103"/>
      <c r="NSK23" s="103"/>
      <c r="NSL23" s="103"/>
      <c r="NSM23" s="103"/>
      <c r="NSN23" s="103"/>
      <c r="NSO23" s="103"/>
      <c r="NSP23" s="103"/>
      <c r="NSQ23" s="103"/>
      <c r="NSR23" s="103"/>
      <c r="NSS23" s="103"/>
      <c r="NST23" s="103"/>
      <c r="NSU23" s="103"/>
      <c r="NSV23" s="103"/>
      <c r="NSW23" s="103"/>
      <c r="NSX23" s="103"/>
      <c r="NSY23" s="103"/>
      <c r="NSZ23" s="103"/>
      <c r="NTA23" s="103"/>
      <c r="NTB23" s="103"/>
      <c r="NTC23" s="103"/>
      <c r="NTD23" s="103"/>
      <c r="NTE23" s="103"/>
      <c r="NTF23" s="103"/>
      <c r="NTG23" s="103"/>
      <c r="NTH23" s="103"/>
      <c r="NTI23" s="103"/>
      <c r="NTJ23" s="103"/>
      <c r="NTK23" s="103"/>
      <c r="NTL23" s="103"/>
      <c r="NTM23" s="103"/>
      <c r="NTN23" s="103"/>
      <c r="NTO23" s="103"/>
      <c r="NTP23" s="103"/>
      <c r="NTQ23" s="103"/>
      <c r="NTR23" s="103"/>
      <c r="NTS23" s="103"/>
      <c r="NTT23" s="103"/>
      <c r="NTU23" s="103"/>
      <c r="NTV23" s="103"/>
      <c r="NTW23" s="103"/>
      <c r="NTX23" s="103"/>
      <c r="NTY23" s="103"/>
      <c r="NTZ23" s="103"/>
      <c r="NUA23" s="103"/>
      <c r="NUB23" s="103"/>
      <c r="NUC23" s="103"/>
      <c r="NUD23" s="103"/>
      <c r="NUE23" s="103"/>
      <c r="NUF23" s="103"/>
      <c r="NUG23" s="103"/>
      <c r="NUH23" s="103"/>
      <c r="NUI23" s="103"/>
      <c r="NUJ23" s="103"/>
      <c r="NUK23" s="103"/>
      <c r="NUL23" s="103"/>
      <c r="NUM23" s="103"/>
      <c r="NUN23" s="103"/>
      <c r="NUO23" s="103"/>
      <c r="NUP23" s="103"/>
      <c r="NUQ23" s="103"/>
      <c r="NUR23" s="103"/>
      <c r="NUS23" s="103"/>
      <c r="NUT23" s="103"/>
      <c r="NUU23" s="103"/>
      <c r="NUV23" s="103"/>
      <c r="NUW23" s="103"/>
      <c r="NUX23" s="103"/>
      <c r="NUY23" s="103"/>
      <c r="NUZ23" s="103"/>
      <c r="NVA23" s="103"/>
      <c r="NVB23" s="103"/>
      <c r="NVC23" s="103"/>
      <c r="NVD23" s="103"/>
      <c r="NVE23" s="103"/>
      <c r="NVF23" s="103"/>
      <c r="NVG23" s="103"/>
      <c r="NVH23" s="103"/>
      <c r="NVI23" s="103"/>
      <c r="NVJ23" s="103"/>
      <c r="NVK23" s="103"/>
      <c r="NVL23" s="103"/>
      <c r="NVM23" s="103"/>
      <c r="NVN23" s="103"/>
      <c r="NVO23" s="103"/>
      <c r="NVP23" s="103"/>
      <c r="NVQ23" s="103"/>
      <c r="NVR23" s="103"/>
      <c r="NVS23" s="103"/>
      <c r="NVT23" s="103"/>
      <c r="NVU23" s="103"/>
      <c r="NVV23" s="103"/>
      <c r="NVW23" s="103"/>
      <c r="NVX23" s="103"/>
      <c r="NVY23" s="103"/>
      <c r="NVZ23" s="103"/>
      <c r="NWA23" s="103"/>
      <c r="NWB23" s="103"/>
      <c r="NWC23" s="103"/>
      <c r="NWD23" s="103"/>
      <c r="NWE23" s="103"/>
      <c r="NWF23" s="103"/>
      <c r="NWG23" s="103"/>
      <c r="NWH23" s="103"/>
      <c r="NWI23" s="103"/>
      <c r="NWJ23" s="103"/>
      <c r="NWK23" s="103"/>
      <c r="NWL23" s="103"/>
      <c r="NWM23" s="103"/>
      <c r="NWN23" s="103"/>
      <c r="NWO23" s="103"/>
      <c r="NWP23" s="103"/>
      <c r="NWQ23" s="103"/>
      <c r="NWR23" s="103"/>
      <c r="NWS23" s="103"/>
      <c r="NWT23" s="103"/>
      <c r="NWU23" s="103"/>
      <c r="NWV23" s="103"/>
      <c r="NWW23" s="103"/>
      <c r="NWX23" s="103"/>
      <c r="NWY23" s="103"/>
      <c r="NWZ23" s="103"/>
      <c r="NXA23" s="103"/>
      <c r="NXB23" s="103"/>
      <c r="NXC23" s="103"/>
      <c r="NXD23" s="103"/>
      <c r="NXE23" s="103"/>
      <c r="NXF23" s="103"/>
      <c r="NXG23" s="103"/>
      <c r="NXH23" s="103"/>
      <c r="NXI23" s="103"/>
      <c r="NXJ23" s="103"/>
      <c r="NXK23" s="103"/>
      <c r="NXL23" s="103"/>
      <c r="NXM23" s="103"/>
      <c r="NXN23" s="103"/>
      <c r="NXO23" s="103"/>
      <c r="NXP23" s="103"/>
      <c r="NXQ23" s="103"/>
      <c r="NXR23" s="103"/>
      <c r="NXS23" s="103"/>
      <c r="NXT23" s="103"/>
      <c r="NXU23" s="103"/>
      <c r="NXV23" s="103"/>
      <c r="NXW23" s="103"/>
      <c r="NXX23" s="103"/>
      <c r="NXY23" s="103"/>
      <c r="NXZ23" s="103"/>
      <c r="NYA23" s="103"/>
      <c r="NYB23" s="103"/>
      <c r="NYC23" s="103"/>
      <c r="NYD23" s="103"/>
      <c r="NYE23" s="103"/>
      <c r="NYF23" s="103"/>
      <c r="NYG23" s="103"/>
      <c r="NYH23" s="103"/>
      <c r="NYI23" s="103"/>
      <c r="NYJ23" s="103"/>
      <c r="NYK23" s="103"/>
      <c r="NYL23" s="103"/>
      <c r="NYM23" s="103"/>
      <c r="NYN23" s="103"/>
      <c r="NYO23" s="103"/>
      <c r="NYP23" s="103"/>
      <c r="NYQ23" s="103"/>
      <c r="NYR23" s="103"/>
      <c r="NYS23" s="103"/>
      <c r="NYT23" s="103"/>
      <c r="NYU23" s="103"/>
      <c r="NYV23" s="103"/>
      <c r="NYW23" s="103"/>
      <c r="NYX23" s="103"/>
      <c r="NYY23" s="103"/>
      <c r="NYZ23" s="103"/>
      <c r="NZA23" s="103"/>
      <c r="NZB23" s="103"/>
      <c r="NZC23" s="103"/>
      <c r="NZD23" s="103"/>
      <c r="NZE23" s="103"/>
      <c r="NZF23" s="103"/>
      <c r="NZG23" s="103"/>
      <c r="NZH23" s="103"/>
      <c r="NZI23" s="103"/>
      <c r="NZJ23" s="103"/>
      <c r="NZK23" s="103"/>
      <c r="NZL23" s="103"/>
      <c r="NZM23" s="103"/>
      <c r="NZN23" s="103"/>
      <c r="NZO23" s="103"/>
      <c r="NZP23" s="103"/>
      <c r="NZQ23" s="103"/>
      <c r="NZR23" s="103"/>
      <c r="NZS23" s="103"/>
      <c r="NZT23" s="103"/>
      <c r="NZU23" s="103"/>
      <c r="NZV23" s="103"/>
      <c r="NZW23" s="103"/>
      <c r="NZX23" s="103"/>
      <c r="NZY23" s="103"/>
      <c r="NZZ23" s="103"/>
      <c r="OAA23" s="103"/>
      <c r="OAB23" s="103"/>
      <c r="OAC23" s="103"/>
      <c r="OAD23" s="103"/>
      <c r="OAE23" s="103"/>
      <c r="OAF23" s="103"/>
      <c r="OAG23" s="103"/>
      <c r="OAH23" s="103"/>
      <c r="OAI23" s="103"/>
      <c r="OAJ23" s="103"/>
      <c r="OAK23" s="103"/>
      <c r="OAL23" s="103"/>
      <c r="OAM23" s="103"/>
      <c r="OAN23" s="103"/>
      <c r="OAO23" s="103"/>
      <c r="OAP23" s="103"/>
      <c r="OAQ23" s="103"/>
      <c r="OAR23" s="103"/>
      <c r="OAS23" s="103"/>
      <c r="OAT23" s="103"/>
      <c r="OAU23" s="103"/>
      <c r="OAV23" s="103"/>
      <c r="OAW23" s="103"/>
      <c r="OAX23" s="103"/>
      <c r="OAY23" s="103"/>
      <c r="OAZ23" s="103"/>
      <c r="OBA23" s="103"/>
      <c r="OBB23" s="103"/>
      <c r="OBC23" s="103"/>
      <c r="OBD23" s="103"/>
      <c r="OBE23" s="103"/>
      <c r="OBF23" s="103"/>
      <c r="OBG23" s="103"/>
      <c r="OBH23" s="103"/>
      <c r="OBI23" s="103"/>
      <c r="OBJ23" s="103"/>
      <c r="OBK23" s="103"/>
      <c r="OBL23" s="103"/>
      <c r="OBM23" s="103"/>
      <c r="OBN23" s="103"/>
      <c r="OBO23" s="103"/>
      <c r="OBP23" s="103"/>
      <c r="OBQ23" s="103"/>
      <c r="OBR23" s="103"/>
      <c r="OBS23" s="103"/>
      <c r="OBT23" s="103"/>
      <c r="OBU23" s="103"/>
      <c r="OBV23" s="103"/>
      <c r="OBW23" s="103"/>
      <c r="OBX23" s="103"/>
      <c r="OBY23" s="103"/>
      <c r="OBZ23" s="103"/>
      <c r="OCA23" s="103"/>
      <c r="OCB23" s="103"/>
      <c r="OCC23" s="103"/>
      <c r="OCD23" s="103"/>
      <c r="OCE23" s="103"/>
      <c r="OCF23" s="103"/>
      <c r="OCG23" s="103"/>
      <c r="OCH23" s="103"/>
      <c r="OCI23" s="103"/>
      <c r="OCJ23" s="103"/>
      <c r="OCK23" s="103"/>
      <c r="OCL23" s="103"/>
      <c r="OCM23" s="103"/>
      <c r="OCN23" s="103"/>
      <c r="OCO23" s="103"/>
      <c r="OCP23" s="103"/>
      <c r="OCQ23" s="103"/>
      <c r="OCR23" s="103"/>
      <c r="OCS23" s="103"/>
      <c r="OCT23" s="103"/>
      <c r="OCU23" s="103"/>
      <c r="OCV23" s="103"/>
      <c r="OCW23" s="103"/>
      <c r="OCX23" s="103"/>
      <c r="OCY23" s="103"/>
      <c r="OCZ23" s="103"/>
      <c r="ODA23" s="103"/>
      <c r="ODB23" s="103"/>
      <c r="ODC23" s="103"/>
      <c r="ODD23" s="103"/>
      <c r="ODE23" s="103"/>
      <c r="ODF23" s="103"/>
      <c r="ODG23" s="103"/>
      <c r="ODH23" s="103"/>
      <c r="ODI23" s="103"/>
      <c r="ODJ23" s="103"/>
      <c r="ODK23" s="103"/>
      <c r="ODL23" s="103"/>
      <c r="ODM23" s="103"/>
      <c r="ODN23" s="103"/>
      <c r="ODO23" s="103"/>
      <c r="ODP23" s="103"/>
      <c r="ODQ23" s="103"/>
      <c r="ODR23" s="103"/>
      <c r="ODS23" s="103"/>
      <c r="ODT23" s="103"/>
      <c r="ODU23" s="103"/>
      <c r="ODV23" s="103"/>
      <c r="ODW23" s="103"/>
      <c r="ODX23" s="103"/>
      <c r="ODY23" s="103"/>
      <c r="ODZ23" s="103"/>
      <c r="OEA23" s="103"/>
      <c r="OEB23" s="103"/>
      <c r="OEC23" s="103"/>
      <c r="OED23" s="103"/>
      <c r="OEE23" s="103"/>
      <c r="OEF23" s="103"/>
      <c r="OEG23" s="103"/>
      <c r="OEH23" s="103"/>
      <c r="OEI23" s="103"/>
      <c r="OEJ23" s="103"/>
      <c r="OEK23" s="103"/>
      <c r="OEL23" s="103"/>
      <c r="OEM23" s="103"/>
      <c r="OEN23" s="103"/>
      <c r="OEO23" s="103"/>
      <c r="OEP23" s="103"/>
      <c r="OEQ23" s="103"/>
      <c r="OER23" s="103"/>
      <c r="OES23" s="103"/>
      <c r="OET23" s="103"/>
      <c r="OEU23" s="103"/>
      <c r="OEV23" s="103"/>
      <c r="OEW23" s="103"/>
      <c r="OEX23" s="103"/>
      <c r="OEY23" s="103"/>
      <c r="OEZ23" s="103"/>
      <c r="OFA23" s="103"/>
      <c r="OFB23" s="103"/>
      <c r="OFC23" s="103"/>
      <c r="OFD23" s="103"/>
      <c r="OFE23" s="103"/>
      <c r="OFF23" s="103"/>
      <c r="OFG23" s="103"/>
      <c r="OFH23" s="103"/>
      <c r="OFI23" s="103"/>
      <c r="OFJ23" s="103"/>
      <c r="OFK23" s="103"/>
      <c r="OFL23" s="103"/>
      <c r="OFM23" s="103"/>
      <c r="OFN23" s="103"/>
      <c r="OFO23" s="103"/>
      <c r="OFP23" s="103"/>
      <c r="OFQ23" s="103"/>
      <c r="OFR23" s="103"/>
      <c r="OFS23" s="103"/>
      <c r="OFT23" s="103"/>
      <c r="OFU23" s="103"/>
      <c r="OFV23" s="103"/>
      <c r="OFW23" s="103"/>
      <c r="OFX23" s="103"/>
      <c r="OFY23" s="103"/>
      <c r="OFZ23" s="103"/>
      <c r="OGA23" s="103"/>
      <c r="OGB23" s="103"/>
      <c r="OGC23" s="103"/>
      <c r="OGD23" s="103"/>
      <c r="OGE23" s="103"/>
      <c r="OGF23" s="103"/>
      <c r="OGG23" s="103"/>
      <c r="OGH23" s="103"/>
      <c r="OGI23" s="103"/>
      <c r="OGJ23" s="103"/>
      <c r="OGK23" s="103"/>
      <c r="OGL23" s="103"/>
      <c r="OGM23" s="103"/>
      <c r="OGN23" s="103"/>
      <c r="OGO23" s="103"/>
      <c r="OGP23" s="103"/>
      <c r="OGQ23" s="103"/>
      <c r="OGR23" s="103"/>
      <c r="OGS23" s="103"/>
      <c r="OGT23" s="103"/>
      <c r="OGU23" s="103"/>
      <c r="OGV23" s="103"/>
      <c r="OGW23" s="103"/>
      <c r="OGX23" s="103"/>
      <c r="OGY23" s="103"/>
      <c r="OGZ23" s="103"/>
      <c r="OHA23" s="103"/>
      <c r="OHB23" s="103"/>
      <c r="OHC23" s="103"/>
      <c r="OHD23" s="103"/>
      <c r="OHE23" s="103"/>
      <c r="OHF23" s="103"/>
      <c r="OHG23" s="103"/>
      <c r="OHH23" s="103"/>
      <c r="OHI23" s="103"/>
      <c r="OHJ23" s="103"/>
      <c r="OHK23" s="103"/>
      <c r="OHL23" s="103"/>
      <c r="OHM23" s="103"/>
      <c r="OHN23" s="103"/>
      <c r="OHO23" s="103"/>
      <c r="OHP23" s="103"/>
      <c r="OHQ23" s="103"/>
      <c r="OHR23" s="103"/>
      <c r="OHS23" s="103"/>
      <c r="OHT23" s="103"/>
      <c r="OHU23" s="103"/>
      <c r="OHV23" s="103"/>
      <c r="OHW23" s="103"/>
      <c r="OHX23" s="103"/>
      <c r="OHY23" s="103"/>
      <c r="OHZ23" s="103"/>
      <c r="OIA23" s="103"/>
      <c r="OIB23" s="103"/>
      <c r="OIC23" s="103"/>
      <c r="OID23" s="103"/>
      <c r="OIE23" s="103"/>
      <c r="OIF23" s="103"/>
      <c r="OIG23" s="103"/>
      <c r="OIH23" s="103"/>
      <c r="OII23" s="103"/>
      <c r="OIJ23" s="103"/>
      <c r="OIK23" s="103"/>
      <c r="OIL23" s="103"/>
      <c r="OIM23" s="103"/>
      <c r="OIN23" s="103"/>
      <c r="OIO23" s="103"/>
      <c r="OIP23" s="103"/>
      <c r="OIQ23" s="103"/>
      <c r="OIR23" s="103"/>
      <c r="OIS23" s="103"/>
      <c r="OIT23" s="103"/>
      <c r="OIU23" s="103"/>
      <c r="OIV23" s="103"/>
      <c r="OIW23" s="103"/>
      <c r="OIX23" s="103"/>
      <c r="OIY23" s="103"/>
      <c r="OIZ23" s="103"/>
      <c r="OJA23" s="103"/>
      <c r="OJB23" s="103"/>
      <c r="OJC23" s="103"/>
      <c r="OJD23" s="103"/>
      <c r="OJE23" s="103"/>
      <c r="OJF23" s="103"/>
      <c r="OJG23" s="103"/>
      <c r="OJH23" s="103"/>
      <c r="OJI23" s="103"/>
      <c r="OJJ23" s="103"/>
      <c r="OJK23" s="103"/>
      <c r="OJL23" s="103"/>
      <c r="OJM23" s="103"/>
      <c r="OJN23" s="103"/>
      <c r="OJO23" s="103"/>
      <c r="OJP23" s="103"/>
      <c r="OJQ23" s="103"/>
      <c r="OJR23" s="103"/>
      <c r="OJS23" s="103"/>
      <c r="OJT23" s="103"/>
      <c r="OJU23" s="103"/>
      <c r="OJV23" s="103"/>
      <c r="OJW23" s="103"/>
      <c r="OJX23" s="103"/>
      <c r="OJY23" s="103"/>
      <c r="OJZ23" s="103"/>
      <c r="OKA23" s="103"/>
      <c r="OKB23" s="103"/>
      <c r="OKC23" s="103"/>
      <c r="OKD23" s="103"/>
      <c r="OKE23" s="103"/>
      <c r="OKF23" s="103"/>
      <c r="OKG23" s="103"/>
      <c r="OKH23" s="103"/>
      <c r="OKI23" s="103"/>
      <c r="OKJ23" s="103"/>
      <c r="OKK23" s="103"/>
      <c r="OKL23" s="103"/>
      <c r="OKM23" s="103"/>
      <c r="OKN23" s="103"/>
      <c r="OKO23" s="103"/>
      <c r="OKP23" s="103"/>
      <c r="OKQ23" s="103"/>
      <c r="OKR23" s="103"/>
      <c r="OKS23" s="103"/>
      <c r="OKT23" s="103"/>
      <c r="OKU23" s="103"/>
      <c r="OKV23" s="103"/>
      <c r="OKW23" s="103"/>
      <c r="OKX23" s="103"/>
      <c r="OKY23" s="103"/>
      <c r="OKZ23" s="103"/>
      <c r="OLA23" s="103"/>
      <c r="OLB23" s="103"/>
      <c r="OLC23" s="103"/>
      <c r="OLD23" s="103"/>
      <c r="OLE23" s="103"/>
      <c r="OLF23" s="103"/>
      <c r="OLG23" s="103"/>
      <c r="OLH23" s="103"/>
      <c r="OLI23" s="103"/>
      <c r="OLJ23" s="103"/>
      <c r="OLK23" s="103"/>
      <c r="OLL23" s="103"/>
      <c r="OLM23" s="103"/>
      <c r="OLN23" s="103"/>
      <c r="OLO23" s="103"/>
      <c r="OLP23" s="103"/>
      <c r="OLQ23" s="103"/>
      <c r="OLR23" s="103"/>
      <c r="OLS23" s="103"/>
      <c r="OLT23" s="103"/>
      <c r="OLU23" s="103"/>
      <c r="OLV23" s="103"/>
      <c r="OLW23" s="103"/>
      <c r="OLX23" s="103"/>
      <c r="OLY23" s="103"/>
      <c r="OLZ23" s="103"/>
      <c r="OMA23" s="103"/>
      <c r="OMB23" s="103"/>
      <c r="OMC23" s="103"/>
      <c r="OMD23" s="103"/>
      <c r="OME23" s="103"/>
      <c r="OMF23" s="103"/>
      <c r="OMG23" s="103"/>
      <c r="OMH23" s="103"/>
      <c r="OMI23" s="103"/>
      <c r="OMJ23" s="103"/>
      <c r="OMK23" s="103"/>
      <c r="OML23" s="103"/>
      <c r="OMM23" s="103"/>
      <c r="OMN23" s="103"/>
      <c r="OMO23" s="103"/>
      <c r="OMP23" s="103"/>
      <c r="OMQ23" s="103"/>
      <c r="OMR23" s="103"/>
      <c r="OMS23" s="103"/>
      <c r="OMT23" s="103"/>
      <c r="OMU23" s="103"/>
      <c r="OMV23" s="103"/>
      <c r="OMW23" s="103"/>
      <c r="OMX23" s="103"/>
      <c r="OMY23" s="103"/>
      <c r="OMZ23" s="103"/>
      <c r="ONA23" s="103"/>
      <c r="ONB23" s="103"/>
      <c r="ONC23" s="103"/>
      <c r="OND23" s="103"/>
      <c r="ONE23" s="103"/>
      <c r="ONF23" s="103"/>
      <c r="ONG23" s="103"/>
      <c r="ONH23" s="103"/>
      <c r="ONI23" s="103"/>
      <c r="ONJ23" s="103"/>
      <c r="ONK23" s="103"/>
      <c r="ONL23" s="103"/>
      <c r="ONM23" s="103"/>
      <c r="ONN23" s="103"/>
      <c r="ONO23" s="103"/>
      <c r="ONP23" s="103"/>
      <c r="ONQ23" s="103"/>
      <c r="ONR23" s="103"/>
      <c r="ONS23" s="103"/>
      <c r="ONT23" s="103"/>
      <c r="ONU23" s="103"/>
      <c r="ONV23" s="103"/>
      <c r="ONW23" s="103"/>
      <c r="ONX23" s="103"/>
      <c r="ONY23" s="103"/>
      <c r="ONZ23" s="103"/>
      <c r="OOA23" s="103"/>
      <c r="OOB23" s="103"/>
      <c r="OOC23" s="103"/>
      <c r="OOD23" s="103"/>
      <c r="OOE23" s="103"/>
      <c r="OOF23" s="103"/>
      <c r="OOG23" s="103"/>
      <c r="OOH23" s="103"/>
      <c r="OOI23" s="103"/>
      <c r="OOJ23" s="103"/>
      <c r="OOK23" s="103"/>
      <c r="OOL23" s="103"/>
      <c r="OOM23" s="103"/>
      <c r="OON23" s="103"/>
      <c r="OOO23" s="103"/>
      <c r="OOP23" s="103"/>
      <c r="OOQ23" s="103"/>
      <c r="OOR23" s="103"/>
      <c r="OOS23" s="103"/>
      <c r="OOT23" s="103"/>
      <c r="OOU23" s="103"/>
      <c r="OOV23" s="103"/>
      <c r="OOW23" s="103"/>
      <c r="OOX23" s="103"/>
      <c r="OOY23" s="103"/>
      <c r="OOZ23" s="103"/>
      <c r="OPA23" s="103"/>
      <c r="OPB23" s="103"/>
      <c r="OPC23" s="103"/>
      <c r="OPD23" s="103"/>
      <c r="OPE23" s="103"/>
      <c r="OPF23" s="103"/>
      <c r="OPG23" s="103"/>
      <c r="OPH23" s="103"/>
      <c r="OPI23" s="103"/>
      <c r="OPJ23" s="103"/>
      <c r="OPK23" s="103"/>
      <c r="OPL23" s="103"/>
      <c r="OPM23" s="103"/>
      <c r="OPN23" s="103"/>
      <c r="OPO23" s="103"/>
      <c r="OPP23" s="103"/>
      <c r="OPQ23" s="103"/>
      <c r="OPR23" s="103"/>
      <c r="OPS23" s="103"/>
      <c r="OPT23" s="103"/>
      <c r="OPU23" s="103"/>
      <c r="OPV23" s="103"/>
      <c r="OPW23" s="103"/>
      <c r="OPX23" s="103"/>
      <c r="OPY23" s="103"/>
      <c r="OPZ23" s="103"/>
      <c r="OQA23" s="103"/>
      <c r="OQB23" s="103"/>
      <c r="OQC23" s="103"/>
      <c r="OQD23" s="103"/>
      <c r="OQE23" s="103"/>
      <c r="OQF23" s="103"/>
      <c r="OQG23" s="103"/>
      <c r="OQH23" s="103"/>
      <c r="OQI23" s="103"/>
      <c r="OQJ23" s="103"/>
      <c r="OQK23" s="103"/>
      <c r="OQL23" s="103"/>
      <c r="OQM23" s="103"/>
      <c r="OQN23" s="103"/>
      <c r="OQO23" s="103"/>
      <c r="OQP23" s="103"/>
      <c r="OQQ23" s="103"/>
      <c r="OQR23" s="103"/>
      <c r="OQS23" s="103"/>
      <c r="OQT23" s="103"/>
      <c r="OQU23" s="103"/>
      <c r="OQV23" s="103"/>
      <c r="OQW23" s="103"/>
      <c r="OQX23" s="103"/>
      <c r="OQY23" s="103"/>
      <c r="OQZ23" s="103"/>
      <c r="ORA23" s="103"/>
      <c r="ORB23" s="103"/>
      <c r="ORC23" s="103"/>
      <c r="ORD23" s="103"/>
      <c r="ORE23" s="103"/>
      <c r="ORF23" s="103"/>
      <c r="ORG23" s="103"/>
      <c r="ORH23" s="103"/>
      <c r="ORI23" s="103"/>
      <c r="ORJ23" s="103"/>
      <c r="ORK23" s="103"/>
      <c r="ORL23" s="103"/>
      <c r="ORM23" s="103"/>
      <c r="ORN23" s="103"/>
      <c r="ORO23" s="103"/>
      <c r="ORP23" s="103"/>
      <c r="ORQ23" s="103"/>
      <c r="ORR23" s="103"/>
      <c r="ORS23" s="103"/>
      <c r="ORT23" s="103"/>
      <c r="ORU23" s="103"/>
      <c r="ORV23" s="103"/>
      <c r="ORW23" s="103"/>
      <c r="ORX23" s="103"/>
      <c r="ORY23" s="103"/>
      <c r="ORZ23" s="103"/>
      <c r="OSA23" s="103"/>
      <c r="OSB23" s="103"/>
      <c r="OSC23" s="103"/>
      <c r="OSD23" s="103"/>
      <c r="OSE23" s="103"/>
      <c r="OSF23" s="103"/>
      <c r="OSG23" s="103"/>
      <c r="OSH23" s="103"/>
      <c r="OSI23" s="103"/>
      <c r="OSJ23" s="103"/>
      <c r="OSK23" s="103"/>
      <c r="OSL23" s="103"/>
      <c r="OSM23" s="103"/>
      <c r="OSN23" s="103"/>
      <c r="OSO23" s="103"/>
      <c r="OSP23" s="103"/>
      <c r="OSQ23" s="103"/>
      <c r="OSR23" s="103"/>
      <c r="OSS23" s="103"/>
      <c r="OST23" s="103"/>
      <c r="OSU23" s="103"/>
      <c r="OSV23" s="103"/>
      <c r="OSW23" s="103"/>
      <c r="OSX23" s="103"/>
      <c r="OSY23" s="103"/>
      <c r="OSZ23" s="103"/>
      <c r="OTA23" s="103"/>
      <c r="OTB23" s="103"/>
      <c r="OTC23" s="103"/>
      <c r="OTD23" s="103"/>
      <c r="OTE23" s="103"/>
      <c r="OTF23" s="103"/>
      <c r="OTG23" s="103"/>
      <c r="OTH23" s="103"/>
      <c r="OTI23" s="103"/>
      <c r="OTJ23" s="103"/>
      <c r="OTK23" s="103"/>
      <c r="OTL23" s="103"/>
      <c r="OTM23" s="103"/>
      <c r="OTN23" s="103"/>
      <c r="OTO23" s="103"/>
      <c r="OTP23" s="103"/>
      <c r="OTQ23" s="103"/>
      <c r="OTR23" s="103"/>
      <c r="OTS23" s="103"/>
      <c r="OTT23" s="103"/>
      <c r="OTU23" s="103"/>
      <c r="OTV23" s="103"/>
      <c r="OTW23" s="103"/>
      <c r="OTX23" s="103"/>
      <c r="OTY23" s="103"/>
      <c r="OTZ23" s="103"/>
      <c r="OUA23" s="103"/>
      <c r="OUB23" s="103"/>
      <c r="OUC23" s="103"/>
      <c r="OUD23" s="103"/>
      <c r="OUE23" s="103"/>
      <c r="OUF23" s="103"/>
      <c r="OUG23" s="103"/>
      <c r="OUH23" s="103"/>
      <c r="OUI23" s="103"/>
      <c r="OUJ23" s="103"/>
      <c r="OUK23" s="103"/>
      <c r="OUL23" s="103"/>
      <c r="OUM23" s="103"/>
      <c r="OUN23" s="103"/>
      <c r="OUO23" s="103"/>
      <c r="OUP23" s="103"/>
      <c r="OUQ23" s="103"/>
      <c r="OUR23" s="103"/>
      <c r="OUS23" s="103"/>
      <c r="OUT23" s="103"/>
      <c r="OUU23" s="103"/>
      <c r="OUV23" s="103"/>
      <c r="OUW23" s="103"/>
      <c r="OUX23" s="103"/>
      <c r="OUY23" s="103"/>
      <c r="OUZ23" s="103"/>
      <c r="OVA23" s="103"/>
      <c r="OVB23" s="103"/>
      <c r="OVC23" s="103"/>
      <c r="OVD23" s="103"/>
      <c r="OVE23" s="103"/>
      <c r="OVF23" s="103"/>
      <c r="OVG23" s="103"/>
      <c r="OVH23" s="103"/>
      <c r="OVI23" s="103"/>
      <c r="OVJ23" s="103"/>
      <c r="OVK23" s="103"/>
      <c r="OVL23" s="103"/>
      <c r="OVM23" s="103"/>
      <c r="OVN23" s="103"/>
      <c r="OVO23" s="103"/>
      <c r="OVP23" s="103"/>
      <c r="OVQ23" s="103"/>
      <c r="OVR23" s="103"/>
      <c r="OVS23" s="103"/>
      <c r="OVT23" s="103"/>
      <c r="OVU23" s="103"/>
      <c r="OVV23" s="103"/>
      <c r="OVW23" s="103"/>
      <c r="OVX23" s="103"/>
      <c r="OVY23" s="103"/>
      <c r="OVZ23" s="103"/>
      <c r="OWA23" s="103"/>
      <c r="OWB23" s="103"/>
      <c r="OWC23" s="103"/>
      <c r="OWD23" s="103"/>
      <c r="OWE23" s="103"/>
      <c r="OWF23" s="103"/>
      <c r="OWG23" s="103"/>
      <c r="OWH23" s="103"/>
      <c r="OWI23" s="103"/>
      <c r="OWJ23" s="103"/>
      <c r="OWK23" s="103"/>
      <c r="OWL23" s="103"/>
      <c r="OWM23" s="103"/>
      <c r="OWN23" s="103"/>
      <c r="OWO23" s="103"/>
      <c r="OWP23" s="103"/>
      <c r="OWQ23" s="103"/>
      <c r="OWR23" s="103"/>
      <c r="OWS23" s="103"/>
      <c r="OWT23" s="103"/>
      <c r="OWU23" s="103"/>
      <c r="OWV23" s="103"/>
      <c r="OWW23" s="103"/>
      <c r="OWX23" s="103"/>
      <c r="OWY23" s="103"/>
      <c r="OWZ23" s="103"/>
      <c r="OXA23" s="103"/>
      <c r="OXB23" s="103"/>
      <c r="OXC23" s="103"/>
      <c r="OXD23" s="103"/>
      <c r="OXE23" s="103"/>
      <c r="OXF23" s="103"/>
      <c r="OXG23" s="103"/>
      <c r="OXH23" s="103"/>
      <c r="OXI23" s="103"/>
      <c r="OXJ23" s="103"/>
      <c r="OXK23" s="103"/>
      <c r="OXL23" s="103"/>
      <c r="OXM23" s="103"/>
      <c r="OXN23" s="103"/>
      <c r="OXO23" s="103"/>
      <c r="OXP23" s="103"/>
      <c r="OXQ23" s="103"/>
      <c r="OXR23" s="103"/>
      <c r="OXS23" s="103"/>
      <c r="OXT23" s="103"/>
      <c r="OXU23" s="103"/>
      <c r="OXV23" s="103"/>
      <c r="OXW23" s="103"/>
      <c r="OXX23" s="103"/>
      <c r="OXY23" s="103"/>
      <c r="OXZ23" s="103"/>
      <c r="OYA23" s="103"/>
      <c r="OYB23" s="103"/>
      <c r="OYC23" s="103"/>
      <c r="OYD23" s="103"/>
      <c r="OYE23" s="103"/>
      <c r="OYF23" s="103"/>
      <c r="OYG23" s="103"/>
      <c r="OYH23" s="103"/>
      <c r="OYI23" s="103"/>
      <c r="OYJ23" s="103"/>
      <c r="OYK23" s="103"/>
      <c r="OYL23" s="103"/>
      <c r="OYM23" s="103"/>
      <c r="OYN23" s="103"/>
      <c r="OYO23" s="103"/>
      <c r="OYP23" s="103"/>
      <c r="OYQ23" s="103"/>
      <c r="OYR23" s="103"/>
      <c r="OYS23" s="103"/>
      <c r="OYT23" s="103"/>
      <c r="OYU23" s="103"/>
      <c r="OYV23" s="103"/>
      <c r="OYW23" s="103"/>
      <c r="OYX23" s="103"/>
      <c r="OYY23" s="103"/>
      <c r="OYZ23" s="103"/>
      <c r="OZA23" s="103"/>
      <c r="OZB23" s="103"/>
      <c r="OZC23" s="103"/>
      <c r="OZD23" s="103"/>
      <c r="OZE23" s="103"/>
      <c r="OZF23" s="103"/>
      <c r="OZG23" s="103"/>
      <c r="OZH23" s="103"/>
      <c r="OZI23" s="103"/>
      <c r="OZJ23" s="103"/>
      <c r="OZK23" s="103"/>
      <c r="OZL23" s="103"/>
      <c r="OZM23" s="103"/>
      <c r="OZN23" s="103"/>
      <c r="OZO23" s="103"/>
      <c r="OZP23" s="103"/>
      <c r="OZQ23" s="103"/>
      <c r="OZR23" s="103"/>
      <c r="OZS23" s="103"/>
      <c r="OZT23" s="103"/>
      <c r="OZU23" s="103"/>
      <c r="OZV23" s="103"/>
      <c r="OZW23" s="103"/>
      <c r="OZX23" s="103"/>
      <c r="OZY23" s="103"/>
      <c r="OZZ23" s="103"/>
      <c r="PAA23" s="103"/>
      <c r="PAB23" s="103"/>
      <c r="PAC23" s="103"/>
      <c r="PAD23" s="103"/>
      <c r="PAE23" s="103"/>
      <c r="PAF23" s="103"/>
      <c r="PAG23" s="103"/>
      <c r="PAH23" s="103"/>
      <c r="PAI23" s="103"/>
      <c r="PAJ23" s="103"/>
      <c r="PAK23" s="103"/>
      <c r="PAL23" s="103"/>
      <c r="PAM23" s="103"/>
      <c r="PAN23" s="103"/>
      <c r="PAO23" s="103"/>
      <c r="PAP23" s="103"/>
      <c r="PAQ23" s="103"/>
      <c r="PAR23" s="103"/>
      <c r="PAS23" s="103"/>
      <c r="PAT23" s="103"/>
      <c r="PAU23" s="103"/>
      <c r="PAV23" s="103"/>
      <c r="PAW23" s="103"/>
      <c r="PAX23" s="103"/>
      <c r="PAY23" s="103"/>
      <c r="PAZ23" s="103"/>
      <c r="PBA23" s="103"/>
      <c r="PBB23" s="103"/>
      <c r="PBC23" s="103"/>
      <c r="PBD23" s="103"/>
      <c r="PBE23" s="103"/>
      <c r="PBF23" s="103"/>
      <c r="PBG23" s="103"/>
      <c r="PBH23" s="103"/>
      <c r="PBI23" s="103"/>
      <c r="PBJ23" s="103"/>
      <c r="PBK23" s="103"/>
      <c r="PBL23" s="103"/>
      <c r="PBM23" s="103"/>
      <c r="PBN23" s="103"/>
      <c r="PBO23" s="103"/>
      <c r="PBP23" s="103"/>
      <c r="PBQ23" s="103"/>
      <c r="PBR23" s="103"/>
      <c r="PBS23" s="103"/>
      <c r="PBT23" s="103"/>
      <c r="PBU23" s="103"/>
      <c r="PBV23" s="103"/>
      <c r="PBW23" s="103"/>
      <c r="PBX23" s="103"/>
      <c r="PBY23" s="103"/>
      <c r="PBZ23" s="103"/>
      <c r="PCA23" s="103"/>
      <c r="PCB23" s="103"/>
      <c r="PCC23" s="103"/>
      <c r="PCD23" s="103"/>
      <c r="PCE23" s="103"/>
      <c r="PCF23" s="103"/>
      <c r="PCG23" s="103"/>
      <c r="PCH23" s="103"/>
      <c r="PCI23" s="103"/>
      <c r="PCJ23" s="103"/>
      <c r="PCK23" s="103"/>
      <c r="PCL23" s="103"/>
      <c r="PCM23" s="103"/>
      <c r="PCN23" s="103"/>
      <c r="PCO23" s="103"/>
      <c r="PCP23" s="103"/>
      <c r="PCQ23" s="103"/>
      <c r="PCR23" s="103"/>
      <c r="PCS23" s="103"/>
      <c r="PCT23" s="103"/>
      <c r="PCU23" s="103"/>
      <c r="PCV23" s="103"/>
      <c r="PCW23" s="103"/>
      <c r="PCX23" s="103"/>
      <c r="PCY23" s="103"/>
      <c r="PCZ23" s="103"/>
      <c r="PDA23" s="103"/>
      <c r="PDB23" s="103"/>
      <c r="PDC23" s="103"/>
      <c r="PDD23" s="103"/>
      <c r="PDE23" s="103"/>
      <c r="PDF23" s="103"/>
      <c r="PDG23" s="103"/>
      <c r="PDH23" s="103"/>
      <c r="PDI23" s="103"/>
      <c r="PDJ23" s="103"/>
      <c r="PDK23" s="103"/>
      <c r="PDL23" s="103"/>
      <c r="PDM23" s="103"/>
      <c r="PDN23" s="103"/>
      <c r="PDO23" s="103"/>
      <c r="PDP23" s="103"/>
      <c r="PDQ23" s="103"/>
      <c r="PDR23" s="103"/>
      <c r="PDS23" s="103"/>
      <c r="PDT23" s="103"/>
      <c r="PDU23" s="103"/>
      <c r="PDV23" s="103"/>
      <c r="PDW23" s="103"/>
      <c r="PDX23" s="103"/>
      <c r="PDY23" s="103"/>
      <c r="PDZ23" s="103"/>
      <c r="PEA23" s="103"/>
      <c r="PEB23" s="103"/>
      <c r="PEC23" s="103"/>
      <c r="PED23" s="103"/>
      <c r="PEE23" s="103"/>
      <c r="PEF23" s="103"/>
      <c r="PEG23" s="103"/>
      <c r="PEH23" s="103"/>
      <c r="PEI23" s="103"/>
      <c r="PEJ23" s="103"/>
      <c r="PEK23" s="103"/>
      <c r="PEL23" s="103"/>
      <c r="PEM23" s="103"/>
      <c r="PEN23" s="103"/>
      <c r="PEO23" s="103"/>
      <c r="PEP23" s="103"/>
      <c r="PEQ23" s="103"/>
      <c r="PER23" s="103"/>
      <c r="PES23" s="103"/>
      <c r="PET23" s="103"/>
      <c r="PEU23" s="103"/>
      <c r="PEV23" s="103"/>
      <c r="PEW23" s="103"/>
      <c r="PEX23" s="103"/>
      <c r="PEY23" s="103"/>
      <c r="PEZ23" s="103"/>
      <c r="PFA23" s="103"/>
      <c r="PFB23" s="103"/>
      <c r="PFC23" s="103"/>
      <c r="PFD23" s="103"/>
      <c r="PFE23" s="103"/>
      <c r="PFF23" s="103"/>
      <c r="PFG23" s="103"/>
      <c r="PFH23" s="103"/>
      <c r="PFI23" s="103"/>
      <c r="PFJ23" s="103"/>
      <c r="PFK23" s="103"/>
      <c r="PFL23" s="103"/>
      <c r="PFM23" s="103"/>
      <c r="PFN23" s="103"/>
      <c r="PFO23" s="103"/>
      <c r="PFP23" s="103"/>
      <c r="PFQ23" s="103"/>
      <c r="PFR23" s="103"/>
      <c r="PFS23" s="103"/>
      <c r="PFT23" s="103"/>
      <c r="PFU23" s="103"/>
      <c r="PFV23" s="103"/>
      <c r="PFW23" s="103"/>
      <c r="PFX23" s="103"/>
      <c r="PFY23" s="103"/>
      <c r="PFZ23" s="103"/>
      <c r="PGA23" s="103"/>
      <c r="PGB23" s="103"/>
      <c r="PGC23" s="103"/>
      <c r="PGD23" s="103"/>
      <c r="PGE23" s="103"/>
      <c r="PGF23" s="103"/>
      <c r="PGG23" s="103"/>
      <c r="PGH23" s="103"/>
      <c r="PGI23" s="103"/>
      <c r="PGJ23" s="103"/>
      <c r="PGK23" s="103"/>
      <c r="PGL23" s="103"/>
      <c r="PGM23" s="103"/>
      <c r="PGN23" s="103"/>
      <c r="PGO23" s="103"/>
      <c r="PGP23" s="103"/>
      <c r="PGQ23" s="103"/>
      <c r="PGR23" s="103"/>
      <c r="PGS23" s="103"/>
      <c r="PGT23" s="103"/>
      <c r="PGU23" s="103"/>
      <c r="PGV23" s="103"/>
      <c r="PGW23" s="103"/>
      <c r="PGX23" s="103"/>
      <c r="PGY23" s="103"/>
      <c r="PGZ23" s="103"/>
      <c r="PHA23" s="103"/>
      <c r="PHB23" s="103"/>
      <c r="PHC23" s="103"/>
      <c r="PHD23" s="103"/>
      <c r="PHE23" s="103"/>
      <c r="PHF23" s="103"/>
      <c r="PHG23" s="103"/>
      <c r="PHH23" s="103"/>
      <c r="PHI23" s="103"/>
      <c r="PHJ23" s="103"/>
      <c r="PHK23" s="103"/>
      <c r="PHL23" s="103"/>
      <c r="PHM23" s="103"/>
      <c r="PHN23" s="103"/>
      <c r="PHO23" s="103"/>
      <c r="PHP23" s="103"/>
      <c r="PHQ23" s="103"/>
      <c r="PHR23" s="103"/>
      <c r="PHS23" s="103"/>
      <c r="PHT23" s="103"/>
      <c r="PHU23" s="103"/>
      <c r="PHV23" s="103"/>
      <c r="PHW23" s="103"/>
      <c r="PHX23" s="103"/>
      <c r="PHY23" s="103"/>
      <c r="PHZ23" s="103"/>
      <c r="PIA23" s="103"/>
      <c r="PIB23" s="103"/>
      <c r="PIC23" s="103"/>
      <c r="PID23" s="103"/>
      <c r="PIE23" s="103"/>
      <c r="PIF23" s="103"/>
      <c r="PIG23" s="103"/>
      <c r="PIH23" s="103"/>
      <c r="PII23" s="103"/>
      <c r="PIJ23" s="103"/>
      <c r="PIK23" s="103"/>
      <c r="PIL23" s="103"/>
      <c r="PIM23" s="103"/>
      <c r="PIN23" s="103"/>
      <c r="PIO23" s="103"/>
      <c r="PIP23" s="103"/>
      <c r="PIQ23" s="103"/>
      <c r="PIR23" s="103"/>
      <c r="PIS23" s="103"/>
      <c r="PIT23" s="103"/>
      <c r="PIU23" s="103"/>
      <c r="PIV23" s="103"/>
      <c r="PIW23" s="103"/>
      <c r="PIX23" s="103"/>
      <c r="PIY23" s="103"/>
      <c r="PIZ23" s="103"/>
      <c r="PJA23" s="103"/>
      <c r="PJB23" s="103"/>
      <c r="PJC23" s="103"/>
      <c r="PJD23" s="103"/>
      <c r="PJE23" s="103"/>
      <c r="PJF23" s="103"/>
      <c r="PJG23" s="103"/>
      <c r="PJH23" s="103"/>
      <c r="PJI23" s="103"/>
      <c r="PJJ23" s="103"/>
      <c r="PJK23" s="103"/>
      <c r="PJL23" s="103"/>
      <c r="PJM23" s="103"/>
      <c r="PJN23" s="103"/>
      <c r="PJO23" s="103"/>
      <c r="PJP23" s="103"/>
      <c r="PJQ23" s="103"/>
      <c r="PJR23" s="103"/>
      <c r="PJS23" s="103"/>
      <c r="PJT23" s="103"/>
      <c r="PJU23" s="103"/>
      <c r="PJV23" s="103"/>
      <c r="PJW23" s="103"/>
      <c r="PJX23" s="103"/>
      <c r="PJY23" s="103"/>
      <c r="PJZ23" s="103"/>
      <c r="PKA23" s="103"/>
      <c r="PKB23" s="103"/>
      <c r="PKC23" s="103"/>
      <c r="PKD23" s="103"/>
      <c r="PKE23" s="103"/>
      <c r="PKF23" s="103"/>
      <c r="PKG23" s="103"/>
      <c r="PKH23" s="103"/>
      <c r="PKI23" s="103"/>
      <c r="PKJ23" s="103"/>
      <c r="PKK23" s="103"/>
      <c r="PKL23" s="103"/>
      <c r="PKM23" s="103"/>
      <c r="PKN23" s="103"/>
      <c r="PKO23" s="103"/>
      <c r="PKP23" s="103"/>
      <c r="PKQ23" s="103"/>
      <c r="PKR23" s="103"/>
      <c r="PKS23" s="103"/>
      <c r="PKT23" s="103"/>
      <c r="PKU23" s="103"/>
      <c r="PKV23" s="103"/>
      <c r="PKW23" s="103"/>
      <c r="PKX23" s="103"/>
      <c r="PKY23" s="103"/>
      <c r="PKZ23" s="103"/>
      <c r="PLA23" s="103"/>
      <c r="PLB23" s="103"/>
      <c r="PLC23" s="103"/>
      <c r="PLD23" s="103"/>
      <c r="PLE23" s="103"/>
      <c r="PLF23" s="103"/>
      <c r="PLG23" s="103"/>
      <c r="PLH23" s="103"/>
      <c r="PLI23" s="103"/>
      <c r="PLJ23" s="103"/>
      <c r="PLK23" s="103"/>
      <c r="PLL23" s="103"/>
      <c r="PLM23" s="103"/>
      <c r="PLN23" s="103"/>
      <c r="PLO23" s="103"/>
      <c r="PLP23" s="103"/>
      <c r="PLQ23" s="103"/>
      <c r="PLR23" s="103"/>
      <c r="PLS23" s="103"/>
      <c r="PLT23" s="103"/>
      <c r="PLU23" s="103"/>
      <c r="PLV23" s="103"/>
      <c r="PLW23" s="103"/>
      <c r="PLX23" s="103"/>
      <c r="PLY23" s="103"/>
      <c r="PLZ23" s="103"/>
      <c r="PMA23" s="103"/>
      <c r="PMB23" s="103"/>
      <c r="PMC23" s="103"/>
      <c r="PMD23" s="103"/>
      <c r="PME23" s="103"/>
      <c r="PMF23" s="103"/>
      <c r="PMG23" s="103"/>
      <c r="PMH23" s="103"/>
      <c r="PMI23" s="103"/>
      <c r="PMJ23" s="103"/>
      <c r="PMK23" s="103"/>
      <c r="PML23" s="103"/>
      <c r="PMM23" s="103"/>
      <c r="PMN23" s="103"/>
      <c r="PMO23" s="103"/>
      <c r="PMP23" s="103"/>
      <c r="PMQ23" s="103"/>
      <c r="PMR23" s="103"/>
      <c r="PMS23" s="103"/>
      <c r="PMT23" s="103"/>
      <c r="PMU23" s="103"/>
      <c r="PMV23" s="103"/>
      <c r="PMW23" s="103"/>
      <c r="PMX23" s="103"/>
      <c r="PMY23" s="103"/>
      <c r="PMZ23" s="103"/>
      <c r="PNA23" s="103"/>
      <c r="PNB23" s="103"/>
      <c r="PNC23" s="103"/>
      <c r="PND23" s="103"/>
      <c r="PNE23" s="103"/>
      <c r="PNF23" s="103"/>
      <c r="PNG23" s="103"/>
      <c r="PNH23" s="103"/>
      <c r="PNI23" s="103"/>
      <c r="PNJ23" s="103"/>
      <c r="PNK23" s="103"/>
      <c r="PNL23" s="103"/>
      <c r="PNM23" s="103"/>
      <c r="PNN23" s="103"/>
      <c r="PNO23" s="103"/>
      <c r="PNP23" s="103"/>
      <c r="PNQ23" s="103"/>
      <c r="PNR23" s="103"/>
      <c r="PNS23" s="103"/>
      <c r="PNT23" s="103"/>
      <c r="PNU23" s="103"/>
      <c r="PNV23" s="103"/>
      <c r="PNW23" s="103"/>
      <c r="PNX23" s="103"/>
      <c r="PNY23" s="103"/>
      <c r="PNZ23" s="103"/>
      <c r="POA23" s="103"/>
      <c r="POB23" s="103"/>
      <c r="POC23" s="103"/>
      <c r="POD23" s="103"/>
      <c r="POE23" s="103"/>
      <c r="POF23" s="103"/>
      <c r="POG23" s="103"/>
      <c r="POH23" s="103"/>
      <c r="POI23" s="103"/>
      <c r="POJ23" s="103"/>
      <c r="POK23" s="103"/>
      <c r="POL23" s="103"/>
      <c r="POM23" s="103"/>
      <c r="PON23" s="103"/>
      <c r="POO23" s="103"/>
      <c r="POP23" s="103"/>
      <c r="POQ23" s="103"/>
      <c r="POR23" s="103"/>
      <c r="POS23" s="103"/>
      <c r="POT23" s="103"/>
      <c r="POU23" s="103"/>
      <c r="POV23" s="103"/>
      <c r="POW23" s="103"/>
      <c r="POX23" s="103"/>
      <c r="POY23" s="103"/>
      <c r="POZ23" s="103"/>
      <c r="PPA23" s="103"/>
      <c r="PPB23" s="103"/>
      <c r="PPC23" s="103"/>
      <c r="PPD23" s="103"/>
      <c r="PPE23" s="103"/>
      <c r="PPF23" s="103"/>
      <c r="PPG23" s="103"/>
      <c r="PPH23" s="103"/>
      <c r="PPI23" s="103"/>
      <c r="PPJ23" s="103"/>
      <c r="PPK23" s="103"/>
      <c r="PPL23" s="103"/>
      <c r="PPM23" s="103"/>
      <c r="PPN23" s="103"/>
      <c r="PPO23" s="103"/>
      <c r="PPP23" s="103"/>
      <c r="PPQ23" s="103"/>
      <c r="PPR23" s="103"/>
      <c r="PPS23" s="103"/>
      <c r="PPT23" s="103"/>
      <c r="PPU23" s="103"/>
      <c r="PPV23" s="103"/>
      <c r="PPW23" s="103"/>
      <c r="PPX23" s="103"/>
      <c r="PPY23" s="103"/>
      <c r="PPZ23" s="103"/>
      <c r="PQA23" s="103"/>
      <c r="PQB23" s="103"/>
      <c r="PQC23" s="103"/>
      <c r="PQD23" s="103"/>
      <c r="PQE23" s="103"/>
      <c r="PQF23" s="103"/>
      <c r="PQG23" s="103"/>
      <c r="PQH23" s="103"/>
      <c r="PQI23" s="103"/>
      <c r="PQJ23" s="103"/>
      <c r="PQK23" s="103"/>
      <c r="PQL23" s="103"/>
      <c r="PQM23" s="103"/>
      <c r="PQN23" s="103"/>
      <c r="PQO23" s="103"/>
      <c r="PQP23" s="103"/>
      <c r="PQQ23" s="103"/>
      <c r="PQR23" s="103"/>
      <c r="PQS23" s="103"/>
      <c r="PQT23" s="103"/>
      <c r="PQU23" s="103"/>
      <c r="PQV23" s="103"/>
      <c r="PQW23" s="103"/>
      <c r="PQX23" s="103"/>
      <c r="PQY23" s="103"/>
      <c r="PQZ23" s="103"/>
      <c r="PRA23" s="103"/>
      <c r="PRB23" s="103"/>
      <c r="PRC23" s="103"/>
      <c r="PRD23" s="103"/>
      <c r="PRE23" s="103"/>
      <c r="PRF23" s="103"/>
      <c r="PRG23" s="103"/>
      <c r="PRH23" s="103"/>
      <c r="PRI23" s="103"/>
      <c r="PRJ23" s="103"/>
      <c r="PRK23" s="103"/>
      <c r="PRL23" s="103"/>
      <c r="PRM23" s="103"/>
      <c r="PRN23" s="103"/>
      <c r="PRO23" s="103"/>
      <c r="PRP23" s="103"/>
      <c r="PRQ23" s="103"/>
      <c r="PRR23" s="103"/>
      <c r="PRS23" s="103"/>
      <c r="PRT23" s="103"/>
      <c r="PRU23" s="103"/>
      <c r="PRV23" s="103"/>
      <c r="PRW23" s="103"/>
      <c r="PRX23" s="103"/>
      <c r="PRY23" s="103"/>
      <c r="PRZ23" s="103"/>
      <c r="PSA23" s="103"/>
      <c r="PSB23" s="103"/>
      <c r="PSC23" s="103"/>
      <c r="PSD23" s="103"/>
      <c r="PSE23" s="103"/>
      <c r="PSF23" s="103"/>
      <c r="PSG23" s="103"/>
      <c r="PSH23" s="103"/>
      <c r="PSI23" s="103"/>
      <c r="PSJ23" s="103"/>
      <c r="PSK23" s="103"/>
      <c r="PSL23" s="103"/>
      <c r="PSM23" s="103"/>
      <c r="PSN23" s="103"/>
      <c r="PSO23" s="103"/>
      <c r="PSP23" s="103"/>
      <c r="PSQ23" s="103"/>
      <c r="PSR23" s="103"/>
      <c r="PSS23" s="103"/>
      <c r="PST23" s="103"/>
      <c r="PSU23" s="103"/>
      <c r="PSV23" s="103"/>
      <c r="PSW23" s="103"/>
      <c r="PSX23" s="103"/>
      <c r="PSY23" s="103"/>
      <c r="PSZ23" s="103"/>
      <c r="PTA23" s="103"/>
      <c r="PTB23" s="103"/>
      <c r="PTC23" s="103"/>
      <c r="PTD23" s="103"/>
      <c r="PTE23" s="103"/>
      <c r="PTF23" s="103"/>
      <c r="PTG23" s="103"/>
      <c r="PTH23" s="103"/>
      <c r="PTI23" s="103"/>
      <c r="PTJ23" s="103"/>
      <c r="PTK23" s="103"/>
      <c r="PTL23" s="103"/>
      <c r="PTM23" s="103"/>
      <c r="PTN23" s="103"/>
      <c r="PTO23" s="103"/>
      <c r="PTP23" s="103"/>
      <c r="PTQ23" s="103"/>
      <c r="PTR23" s="103"/>
      <c r="PTS23" s="103"/>
      <c r="PTT23" s="103"/>
      <c r="PTU23" s="103"/>
      <c r="PTV23" s="103"/>
      <c r="PTW23" s="103"/>
      <c r="PTX23" s="103"/>
      <c r="PTY23" s="103"/>
      <c r="PTZ23" s="103"/>
      <c r="PUA23" s="103"/>
      <c r="PUB23" s="103"/>
      <c r="PUC23" s="103"/>
      <c r="PUD23" s="103"/>
      <c r="PUE23" s="103"/>
      <c r="PUF23" s="103"/>
      <c r="PUG23" s="103"/>
      <c r="PUH23" s="103"/>
      <c r="PUI23" s="103"/>
      <c r="PUJ23" s="103"/>
      <c r="PUK23" s="103"/>
      <c r="PUL23" s="103"/>
      <c r="PUM23" s="103"/>
      <c r="PUN23" s="103"/>
      <c r="PUO23" s="103"/>
      <c r="PUP23" s="103"/>
      <c r="PUQ23" s="103"/>
      <c r="PUR23" s="103"/>
      <c r="PUS23" s="103"/>
      <c r="PUT23" s="103"/>
      <c r="PUU23" s="103"/>
      <c r="PUV23" s="103"/>
      <c r="PUW23" s="103"/>
      <c r="PUX23" s="103"/>
      <c r="PUY23" s="103"/>
      <c r="PUZ23" s="103"/>
      <c r="PVA23" s="103"/>
      <c r="PVB23" s="103"/>
      <c r="PVC23" s="103"/>
      <c r="PVD23" s="103"/>
      <c r="PVE23" s="103"/>
      <c r="PVF23" s="103"/>
      <c r="PVG23" s="103"/>
      <c r="PVH23" s="103"/>
      <c r="PVI23" s="103"/>
      <c r="PVJ23" s="103"/>
      <c r="PVK23" s="103"/>
      <c r="PVL23" s="103"/>
      <c r="PVM23" s="103"/>
      <c r="PVN23" s="103"/>
      <c r="PVO23" s="103"/>
      <c r="PVP23" s="103"/>
      <c r="PVQ23" s="103"/>
      <c r="PVR23" s="103"/>
      <c r="PVS23" s="103"/>
      <c r="PVT23" s="103"/>
      <c r="PVU23" s="103"/>
      <c r="PVV23" s="103"/>
      <c r="PVW23" s="103"/>
      <c r="PVX23" s="103"/>
      <c r="PVY23" s="103"/>
      <c r="PVZ23" s="103"/>
      <c r="PWA23" s="103"/>
      <c r="PWB23" s="103"/>
      <c r="PWC23" s="103"/>
      <c r="PWD23" s="103"/>
      <c r="PWE23" s="103"/>
      <c r="PWF23" s="103"/>
      <c r="PWG23" s="103"/>
      <c r="PWH23" s="103"/>
      <c r="PWI23" s="103"/>
      <c r="PWJ23" s="103"/>
      <c r="PWK23" s="103"/>
      <c r="PWL23" s="103"/>
      <c r="PWM23" s="103"/>
      <c r="PWN23" s="103"/>
      <c r="PWO23" s="103"/>
      <c r="PWP23" s="103"/>
      <c r="PWQ23" s="103"/>
      <c r="PWR23" s="103"/>
      <c r="PWS23" s="103"/>
      <c r="PWT23" s="103"/>
      <c r="PWU23" s="103"/>
      <c r="PWV23" s="103"/>
      <c r="PWW23" s="103"/>
      <c r="PWX23" s="103"/>
      <c r="PWY23" s="103"/>
      <c r="PWZ23" s="103"/>
      <c r="PXA23" s="103"/>
      <c r="PXB23" s="103"/>
      <c r="PXC23" s="103"/>
      <c r="PXD23" s="103"/>
      <c r="PXE23" s="103"/>
      <c r="PXF23" s="103"/>
      <c r="PXG23" s="103"/>
      <c r="PXH23" s="103"/>
      <c r="PXI23" s="103"/>
      <c r="PXJ23" s="103"/>
      <c r="PXK23" s="103"/>
      <c r="PXL23" s="103"/>
      <c r="PXM23" s="103"/>
      <c r="PXN23" s="103"/>
      <c r="PXO23" s="103"/>
      <c r="PXP23" s="103"/>
      <c r="PXQ23" s="103"/>
      <c r="PXR23" s="103"/>
      <c r="PXS23" s="103"/>
      <c r="PXT23" s="103"/>
      <c r="PXU23" s="103"/>
      <c r="PXV23" s="103"/>
      <c r="PXW23" s="103"/>
      <c r="PXX23" s="103"/>
      <c r="PXY23" s="103"/>
      <c r="PXZ23" s="103"/>
      <c r="PYA23" s="103"/>
      <c r="PYB23" s="103"/>
      <c r="PYC23" s="103"/>
      <c r="PYD23" s="103"/>
      <c r="PYE23" s="103"/>
      <c r="PYF23" s="103"/>
      <c r="PYG23" s="103"/>
      <c r="PYH23" s="103"/>
      <c r="PYI23" s="103"/>
      <c r="PYJ23" s="103"/>
      <c r="PYK23" s="103"/>
      <c r="PYL23" s="103"/>
      <c r="PYM23" s="103"/>
      <c r="PYN23" s="103"/>
      <c r="PYO23" s="103"/>
      <c r="PYP23" s="103"/>
      <c r="PYQ23" s="103"/>
      <c r="PYR23" s="103"/>
      <c r="PYS23" s="103"/>
      <c r="PYT23" s="103"/>
      <c r="PYU23" s="103"/>
      <c r="PYV23" s="103"/>
      <c r="PYW23" s="103"/>
      <c r="PYX23" s="103"/>
      <c r="PYY23" s="103"/>
      <c r="PYZ23" s="103"/>
      <c r="PZA23" s="103"/>
      <c r="PZB23" s="103"/>
      <c r="PZC23" s="103"/>
      <c r="PZD23" s="103"/>
      <c r="PZE23" s="103"/>
      <c r="PZF23" s="103"/>
      <c r="PZG23" s="103"/>
      <c r="PZH23" s="103"/>
      <c r="PZI23" s="103"/>
      <c r="PZJ23" s="103"/>
      <c r="PZK23" s="103"/>
      <c r="PZL23" s="103"/>
      <c r="PZM23" s="103"/>
      <c r="PZN23" s="103"/>
      <c r="PZO23" s="103"/>
      <c r="PZP23" s="103"/>
      <c r="PZQ23" s="103"/>
      <c r="PZR23" s="103"/>
      <c r="PZS23" s="103"/>
      <c r="PZT23" s="103"/>
      <c r="PZU23" s="103"/>
      <c r="PZV23" s="103"/>
      <c r="PZW23" s="103"/>
      <c r="PZX23" s="103"/>
      <c r="PZY23" s="103"/>
      <c r="PZZ23" s="103"/>
      <c r="QAA23" s="103"/>
      <c r="QAB23" s="103"/>
      <c r="QAC23" s="103"/>
      <c r="QAD23" s="103"/>
      <c r="QAE23" s="103"/>
      <c r="QAF23" s="103"/>
      <c r="QAG23" s="103"/>
      <c r="QAH23" s="103"/>
      <c r="QAI23" s="103"/>
      <c r="QAJ23" s="103"/>
      <c r="QAK23" s="103"/>
      <c r="QAL23" s="103"/>
      <c r="QAM23" s="103"/>
      <c r="QAN23" s="103"/>
      <c r="QAO23" s="103"/>
      <c r="QAP23" s="103"/>
      <c r="QAQ23" s="103"/>
      <c r="QAR23" s="103"/>
      <c r="QAS23" s="103"/>
      <c r="QAT23" s="103"/>
      <c r="QAU23" s="103"/>
      <c r="QAV23" s="103"/>
      <c r="QAW23" s="103"/>
      <c r="QAX23" s="103"/>
      <c r="QAY23" s="103"/>
      <c r="QAZ23" s="103"/>
      <c r="QBA23" s="103"/>
      <c r="QBB23" s="103"/>
      <c r="QBC23" s="103"/>
      <c r="QBD23" s="103"/>
      <c r="QBE23" s="103"/>
      <c r="QBF23" s="103"/>
      <c r="QBG23" s="103"/>
      <c r="QBH23" s="103"/>
      <c r="QBI23" s="103"/>
      <c r="QBJ23" s="103"/>
      <c r="QBK23" s="103"/>
      <c r="QBL23" s="103"/>
      <c r="QBM23" s="103"/>
      <c r="QBN23" s="103"/>
      <c r="QBO23" s="103"/>
      <c r="QBP23" s="103"/>
      <c r="QBQ23" s="103"/>
      <c r="QBR23" s="103"/>
      <c r="QBS23" s="103"/>
      <c r="QBT23" s="103"/>
      <c r="QBU23" s="103"/>
      <c r="QBV23" s="103"/>
      <c r="QBW23" s="103"/>
      <c r="QBX23" s="103"/>
      <c r="QBY23" s="103"/>
      <c r="QBZ23" s="103"/>
      <c r="QCA23" s="103"/>
      <c r="QCB23" s="103"/>
      <c r="QCC23" s="103"/>
      <c r="QCD23" s="103"/>
      <c r="QCE23" s="103"/>
      <c r="QCF23" s="103"/>
      <c r="QCG23" s="103"/>
      <c r="QCH23" s="103"/>
      <c r="QCI23" s="103"/>
      <c r="QCJ23" s="103"/>
      <c r="QCK23" s="103"/>
      <c r="QCL23" s="103"/>
      <c r="QCM23" s="103"/>
      <c r="QCN23" s="103"/>
      <c r="QCO23" s="103"/>
      <c r="QCP23" s="103"/>
      <c r="QCQ23" s="103"/>
      <c r="QCR23" s="103"/>
      <c r="QCS23" s="103"/>
      <c r="QCT23" s="103"/>
      <c r="QCU23" s="103"/>
      <c r="QCV23" s="103"/>
      <c r="QCW23" s="103"/>
      <c r="QCX23" s="103"/>
      <c r="QCY23" s="103"/>
      <c r="QCZ23" s="103"/>
      <c r="QDA23" s="103"/>
      <c r="QDB23" s="103"/>
      <c r="QDC23" s="103"/>
      <c r="QDD23" s="103"/>
      <c r="QDE23" s="103"/>
      <c r="QDF23" s="103"/>
      <c r="QDG23" s="103"/>
      <c r="QDH23" s="103"/>
      <c r="QDI23" s="103"/>
      <c r="QDJ23" s="103"/>
      <c r="QDK23" s="103"/>
      <c r="QDL23" s="103"/>
      <c r="QDM23" s="103"/>
      <c r="QDN23" s="103"/>
      <c r="QDO23" s="103"/>
      <c r="QDP23" s="103"/>
      <c r="QDQ23" s="103"/>
      <c r="QDR23" s="103"/>
      <c r="QDS23" s="103"/>
      <c r="QDT23" s="103"/>
      <c r="QDU23" s="103"/>
      <c r="QDV23" s="103"/>
      <c r="QDW23" s="103"/>
      <c r="QDX23" s="103"/>
      <c r="QDY23" s="103"/>
      <c r="QDZ23" s="103"/>
      <c r="QEA23" s="103"/>
      <c r="QEB23" s="103"/>
      <c r="QEC23" s="103"/>
      <c r="QED23" s="103"/>
      <c r="QEE23" s="103"/>
      <c r="QEF23" s="103"/>
      <c r="QEG23" s="103"/>
      <c r="QEH23" s="103"/>
      <c r="QEI23" s="103"/>
      <c r="QEJ23" s="103"/>
      <c r="QEK23" s="103"/>
      <c r="QEL23" s="103"/>
      <c r="QEM23" s="103"/>
      <c r="QEN23" s="103"/>
      <c r="QEO23" s="103"/>
      <c r="QEP23" s="103"/>
      <c r="QEQ23" s="103"/>
      <c r="QER23" s="103"/>
      <c r="QES23" s="103"/>
      <c r="QET23" s="103"/>
      <c r="QEU23" s="103"/>
      <c r="QEV23" s="103"/>
      <c r="QEW23" s="103"/>
      <c r="QEX23" s="103"/>
      <c r="QEY23" s="103"/>
      <c r="QEZ23" s="103"/>
      <c r="QFA23" s="103"/>
      <c r="QFB23" s="103"/>
      <c r="QFC23" s="103"/>
      <c r="QFD23" s="103"/>
      <c r="QFE23" s="103"/>
      <c r="QFF23" s="103"/>
      <c r="QFG23" s="103"/>
      <c r="QFH23" s="103"/>
      <c r="QFI23" s="103"/>
      <c r="QFJ23" s="103"/>
      <c r="QFK23" s="103"/>
      <c r="QFL23" s="103"/>
      <c r="QFM23" s="103"/>
      <c r="QFN23" s="103"/>
      <c r="QFO23" s="103"/>
      <c r="QFP23" s="103"/>
      <c r="QFQ23" s="103"/>
      <c r="QFR23" s="103"/>
      <c r="QFS23" s="103"/>
      <c r="QFT23" s="103"/>
      <c r="QFU23" s="103"/>
      <c r="QFV23" s="103"/>
      <c r="QFW23" s="103"/>
      <c r="QFX23" s="103"/>
      <c r="QFY23" s="103"/>
      <c r="QFZ23" s="103"/>
      <c r="QGA23" s="103"/>
      <c r="QGB23" s="103"/>
      <c r="QGC23" s="103"/>
      <c r="QGD23" s="103"/>
      <c r="QGE23" s="103"/>
      <c r="QGF23" s="103"/>
      <c r="QGG23" s="103"/>
      <c r="QGH23" s="103"/>
      <c r="QGI23" s="103"/>
      <c r="QGJ23" s="103"/>
      <c r="QGK23" s="103"/>
      <c r="QGL23" s="103"/>
      <c r="QGM23" s="103"/>
      <c r="QGN23" s="103"/>
      <c r="QGO23" s="103"/>
      <c r="QGP23" s="103"/>
      <c r="QGQ23" s="103"/>
      <c r="QGR23" s="103"/>
      <c r="QGS23" s="103"/>
      <c r="QGT23" s="103"/>
      <c r="QGU23" s="103"/>
      <c r="QGV23" s="103"/>
      <c r="QGW23" s="103"/>
      <c r="QGX23" s="103"/>
      <c r="QGY23" s="103"/>
      <c r="QGZ23" s="103"/>
      <c r="QHA23" s="103"/>
      <c r="QHB23" s="103"/>
      <c r="QHC23" s="103"/>
      <c r="QHD23" s="103"/>
      <c r="QHE23" s="103"/>
      <c r="QHF23" s="103"/>
      <c r="QHG23" s="103"/>
      <c r="QHH23" s="103"/>
      <c r="QHI23" s="103"/>
      <c r="QHJ23" s="103"/>
      <c r="QHK23" s="103"/>
      <c r="QHL23" s="103"/>
      <c r="QHM23" s="103"/>
      <c r="QHN23" s="103"/>
      <c r="QHO23" s="103"/>
      <c r="QHP23" s="103"/>
      <c r="QHQ23" s="103"/>
      <c r="QHR23" s="103"/>
      <c r="QHS23" s="103"/>
      <c r="QHT23" s="103"/>
      <c r="QHU23" s="103"/>
      <c r="QHV23" s="103"/>
      <c r="QHW23" s="103"/>
      <c r="QHX23" s="103"/>
      <c r="QHY23" s="103"/>
      <c r="QHZ23" s="103"/>
      <c r="QIA23" s="103"/>
      <c r="QIB23" s="103"/>
      <c r="QIC23" s="103"/>
      <c r="QID23" s="103"/>
      <c r="QIE23" s="103"/>
      <c r="QIF23" s="103"/>
      <c r="QIG23" s="103"/>
      <c r="QIH23" s="103"/>
      <c r="QII23" s="103"/>
      <c r="QIJ23" s="103"/>
      <c r="QIK23" s="103"/>
      <c r="QIL23" s="103"/>
      <c r="QIM23" s="103"/>
      <c r="QIN23" s="103"/>
      <c r="QIO23" s="103"/>
      <c r="QIP23" s="103"/>
      <c r="QIQ23" s="103"/>
      <c r="QIR23" s="103"/>
      <c r="QIS23" s="103"/>
      <c r="QIT23" s="103"/>
      <c r="QIU23" s="103"/>
      <c r="QIV23" s="103"/>
      <c r="QIW23" s="103"/>
      <c r="QIX23" s="103"/>
      <c r="QIY23" s="103"/>
      <c r="QIZ23" s="103"/>
      <c r="QJA23" s="103"/>
      <c r="QJB23" s="103"/>
      <c r="QJC23" s="103"/>
      <c r="QJD23" s="103"/>
      <c r="QJE23" s="103"/>
      <c r="QJF23" s="103"/>
      <c r="QJG23" s="103"/>
      <c r="QJH23" s="103"/>
      <c r="QJI23" s="103"/>
      <c r="QJJ23" s="103"/>
      <c r="QJK23" s="103"/>
      <c r="QJL23" s="103"/>
      <c r="QJM23" s="103"/>
      <c r="QJN23" s="103"/>
      <c r="QJO23" s="103"/>
      <c r="QJP23" s="103"/>
      <c r="QJQ23" s="103"/>
      <c r="QJR23" s="103"/>
      <c r="QJS23" s="103"/>
      <c r="QJT23" s="103"/>
      <c r="QJU23" s="103"/>
      <c r="QJV23" s="103"/>
      <c r="QJW23" s="103"/>
      <c r="QJX23" s="103"/>
      <c r="QJY23" s="103"/>
      <c r="QJZ23" s="103"/>
      <c r="QKA23" s="103"/>
      <c r="QKB23" s="103"/>
      <c r="QKC23" s="103"/>
      <c r="QKD23" s="103"/>
      <c r="QKE23" s="103"/>
      <c r="QKF23" s="103"/>
      <c r="QKG23" s="103"/>
      <c r="QKH23" s="103"/>
      <c r="QKI23" s="103"/>
      <c r="QKJ23" s="103"/>
      <c r="QKK23" s="103"/>
      <c r="QKL23" s="103"/>
      <c r="QKM23" s="103"/>
      <c r="QKN23" s="103"/>
      <c r="QKO23" s="103"/>
      <c r="QKP23" s="103"/>
      <c r="QKQ23" s="103"/>
      <c r="QKR23" s="103"/>
      <c r="QKS23" s="103"/>
      <c r="QKT23" s="103"/>
      <c r="QKU23" s="103"/>
      <c r="QKV23" s="103"/>
      <c r="QKW23" s="103"/>
      <c r="QKX23" s="103"/>
      <c r="QKY23" s="103"/>
      <c r="QKZ23" s="103"/>
      <c r="QLA23" s="103"/>
      <c r="QLB23" s="103"/>
      <c r="QLC23" s="103"/>
      <c r="QLD23" s="103"/>
      <c r="QLE23" s="103"/>
      <c r="QLF23" s="103"/>
      <c r="QLG23" s="103"/>
      <c r="QLH23" s="103"/>
      <c r="QLI23" s="103"/>
      <c r="QLJ23" s="103"/>
      <c r="QLK23" s="103"/>
      <c r="QLL23" s="103"/>
      <c r="QLM23" s="103"/>
      <c r="QLN23" s="103"/>
      <c r="QLO23" s="103"/>
      <c r="QLP23" s="103"/>
      <c r="QLQ23" s="103"/>
      <c r="QLR23" s="103"/>
      <c r="QLS23" s="103"/>
      <c r="QLT23" s="103"/>
      <c r="QLU23" s="103"/>
      <c r="QLV23" s="103"/>
      <c r="QLW23" s="103"/>
      <c r="QLX23" s="103"/>
      <c r="QLY23" s="103"/>
      <c r="QLZ23" s="103"/>
      <c r="QMA23" s="103"/>
      <c r="QMB23" s="103"/>
      <c r="QMC23" s="103"/>
      <c r="QMD23" s="103"/>
      <c r="QME23" s="103"/>
      <c r="QMF23" s="103"/>
      <c r="QMG23" s="103"/>
      <c r="QMH23" s="103"/>
      <c r="QMI23" s="103"/>
      <c r="QMJ23" s="103"/>
      <c r="QMK23" s="103"/>
      <c r="QML23" s="103"/>
      <c r="QMM23" s="103"/>
      <c r="QMN23" s="103"/>
      <c r="QMO23" s="103"/>
      <c r="QMP23" s="103"/>
      <c r="QMQ23" s="103"/>
      <c r="QMR23" s="103"/>
      <c r="QMS23" s="103"/>
      <c r="QMT23" s="103"/>
      <c r="QMU23" s="103"/>
      <c r="QMV23" s="103"/>
      <c r="QMW23" s="103"/>
      <c r="QMX23" s="103"/>
      <c r="QMY23" s="103"/>
      <c r="QMZ23" s="103"/>
      <c r="QNA23" s="103"/>
      <c r="QNB23" s="103"/>
      <c r="QNC23" s="103"/>
      <c r="QND23" s="103"/>
      <c r="QNE23" s="103"/>
      <c r="QNF23" s="103"/>
      <c r="QNG23" s="103"/>
      <c r="QNH23" s="103"/>
      <c r="QNI23" s="103"/>
      <c r="QNJ23" s="103"/>
      <c r="QNK23" s="103"/>
      <c r="QNL23" s="103"/>
      <c r="QNM23" s="103"/>
      <c r="QNN23" s="103"/>
      <c r="QNO23" s="103"/>
      <c r="QNP23" s="103"/>
      <c r="QNQ23" s="103"/>
      <c r="QNR23" s="103"/>
      <c r="QNS23" s="103"/>
      <c r="QNT23" s="103"/>
      <c r="QNU23" s="103"/>
      <c r="QNV23" s="103"/>
      <c r="QNW23" s="103"/>
      <c r="QNX23" s="103"/>
      <c r="QNY23" s="103"/>
      <c r="QNZ23" s="103"/>
      <c r="QOA23" s="103"/>
      <c r="QOB23" s="103"/>
      <c r="QOC23" s="103"/>
      <c r="QOD23" s="103"/>
      <c r="QOE23" s="103"/>
      <c r="QOF23" s="103"/>
      <c r="QOG23" s="103"/>
      <c r="QOH23" s="103"/>
      <c r="QOI23" s="103"/>
      <c r="QOJ23" s="103"/>
      <c r="QOK23" s="103"/>
      <c r="QOL23" s="103"/>
      <c r="QOM23" s="103"/>
      <c r="QON23" s="103"/>
      <c r="QOO23" s="103"/>
      <c r="QOP23" s="103"/>
      <c r="QOQ23" s="103"/>
      <c r="QOR23" s="103"/>
      <c r="QOS23" s="103"/>
      <c r="QOT23" s="103"/>
      <c r="QOU23" s="103"/>
      <c r="QOV23" s="103"/>
      <c r="QOW23" s="103"/>
      <c r="QOX23" s="103"/>
      <c r="QOY23" s="103"/>
      <c r="QOZ23" s="103"/>
      <c r="QPA23" s="103"/>
      <c r="QPB23" s="103"/>
      <c r="QPC23" s="103"/>
      <c r="QPD23" s="103"/>
      <c r="QPE23" s="103"/>
      <c r="QPF23" s="103"/>
      <c r="QPG23" s="103"/>
      <c r="QPH23" s="103"/>
      <c r="QPI23" s="103"/>
      <c r="QPJ23" s="103"/>
      <c r="QPK23" s="103"/>
      <c r="QPL23" s="103"/>
      <c r="QPM23" s="103"/>
      <c r="QPN23" s="103"/>
      <c r="QPO23" s="103"/>
      <c r="QPP23" s="103"/>
      <c r="QPQ23" s="103"/>
      <c r="QPR23" s="103"/>
      <c r="QPS23" s="103"/>
      <c r="QPT23" s="103"/>
      <c r="QPU23" s="103"/>
      <c r="QPV23" s="103"/>
      <c r="QPW23" s="103"/>
      <c r="QPX23" s="103"/>
      <c r="QPY23" s="103"/>
      <c r="QPZ23" s="103"/>
      <c r="QQA23" s="103"/>
      <c r="QQB23" s="103"/>
      <c r="QQC23" s="103"/>
      <c r="QQD23" s="103"/>
      <c r="QQE23" s="103"/>
      <c r="QQF23" s="103"/>
      <c r="QQG23" s="103"/>
      <c r="QQH23" s="103"/>
      <c r="QQI23" s="103"/>
      <c r="QQJ23" s="103"/>
      <c r="QQK23" s="103"/>
      <c r="QQL23" s="103"/>
      <c r="QQM23" s="103"/>
      <c r="QQN23" s="103"/>
      <c r="QQO23" s="103"/>
      <c r="QQP23" s="103"/>
      <c r="QQQ23" s="103"/>
      <c r="QQR23" s="103"/>
      <c r="QQS23" s="103"/>
      <c r="QQT23" s="103"/>
      <c r="QQU23" s="103"/>
      <c r="QQV23" s="103"/>
      <c r="QQW23" s="103"/>
      <c r="QQX23" s="103"/>
      <c r="QQY23" s="103"/>
      <c r="QQZ23" s="103"/>
      <c r="QRA23" s="103"/>
      <c r="QRB23" s="103"/>
      <c r="QRC23" s="103"/>
      <c r="QRD23" s="103"/>
      <c r="QRE23" s="103"/>
      <c r="QRF23" s="103"/>
      <c r="QRG23" s="103"/>
      <c r="QRH23" s="103"/>
      <c r="QRI23" s="103"/>
      <c r="QRJ23" s="103"/>
      <c r="QRK23" s="103"/>
      <c r="QRL23" s="103"/>
      <c r="QRM23" s="103"/>
      <c r="QRN23" s="103"/>
      <c r="QRO23" s="103"/>
      <c r="QRP23" s="103"/>
      <c r="QRQ23" s="103"/>
      <c r="QRR23" s="103"/>
      <c r="QRS23" s="103"/>
      <c r="QRT23" s="103"/>
      <c r="QRU23" s="103"/>
      <c r="QRV23" s="103"/>
      <c r="QRW23" s="103"/>
      <c r="QRX23" s="103"/>
      <c r="QRY23" s="103"/>
      <c r="QRZ23" s="103"/>
      <c r="QSA23" s="103"/>
      <c r="QSB23" s="103"/>
      <c r="QSC23" s="103"/>
      <c r="QSD23" s="103"/>
      <c r="QSE23" s="103"/>
      <c r="QSF23" s="103"/>
      <c r="QSG23" s="103"/>
      <c r="QSH23" s="103"/>
      <c r="QSI23" s="103"/>
      <c r="QSJ23" s="103"/>
      <c r="QSK23" s="103"/>
      <c r="QSL23" s="103"/>
      <c r="QSM23" s="103"/>
      <c r="QSN23" s="103"/>
      <c r="QSO23" s="103"/>
      <c r="QSP23" s="103"/>
      <c r="QSQ23" s="103"/>
      <c r="QSR23" s="103"/>
      <c r="QSS23" s="103"/>
      <c r="QST23" s="103"/>
      <c r="QSU23" s="103"/>
      <c r="QSV23" s="103"/>
      <c r="QSW23" s="103"/>
      <c r="QSX23" s="103"/>
      <c r="QSY23" s="103"/>
      <c r="QSZ23" s="103"/>
      <c r="QTA23" s="103"/>
      <c r="QTB23" s="103"/>
      <c r="QTC23" s="103"/>
      <c r="QTD23" s="103"/>
      <c r="QTE23" s="103"/>
      <c r="QTF23" s="103"/>
      <c r="QTG23" s="103"/>
      <c r="QTH23" s="103"/>
      <c r="QTI23" s="103"/>
      <c r="QTJ23" s="103"/>
      <c r="QTK23" s="103"/>
      <c r="QTL23" s="103"/>
      <c r="QTM23" s="103"/>
      <c r="QTN23" s="103"/>
      <c r="QTO23" s="103"/>
      <c r="QTP23" s="103"/>
      <c r="QTQ23" s="103"/>
      <c r="QTR23" s="103"/>
      <c r="QTS23" s="103"/>
      <c r="QTT23" s="103"/>
      <c r="QTU23" s="103"/>
      <c r="QTV23" s="103"/>
      <c r="QTW23" s="103"/>
      <c r="QTX23" s="103"/>
      <c r="QTY23" s="103"/>
      <c r="QTZ23" s="103"/>
      <c r="QUA23" s="103"/>
      <c r="QUB23" s="103"/>
      <c r="QUC23" s="103"/>
      <c r="QUD23" s="103"/>
      <c r="QUE23" s="103"/>
      <c r="QUF23" s="103"/>
      <c r="QUG23" s="103"/>
      <c r="QUH23" s="103"/>
      <c r="QUI23" s="103"/>
      <c r="QUJ23" s="103"/>
      <c r="QUK23" s="103"/>
      <c r="QUL23" s="103"/>
      <c r="QUM23" s="103"/>
      <c r="QUN23" s="103"/>
      <c r="QUO23" s="103"/>
      <c r="QUP23" s="103"/>
      <c r="QUQ23" s="103"/>
      <c r="QUR23" s="103"/>
      <c r="QUS23" s="103"/>
      <c r="QUT23" s="103"/>
      <c r="QUU23" s="103"/>
      <c r="QUV23" s="103"/>
      <c r="QUW23" s="103"/>
      <c r="QUX23" s="103"/>
      <c r="QUY23" s="103"/>
      <c r="QUZ23" s="103"/>
      <c r="QVA23" s="103"/>
      <c r="QVB23" s="103"/>
      <c r="QVC23" s="103"/>
      <c r="QVD23" s="103"/>
      <c r="QVE23" s="103"/>
      <c r="QVF23" s="103"/>
      <c r="QVG23" s="103"/>
      <c r="QVH23" s="103"/>
      <c r="QVI23" s="103"/>
      <c r="QVJ23" s="103"/>
      <c r="QVK23" s="103"/>
      <c r="QVL23" s="103"/>
      <c r="QVM23" s="103"/>
      <c r="QVN23" s="103"/>
      <c r="QVO23" s="103"/>
      <c r="QVP23" s="103"/>
      <c r="QVQ23" s="103"/>
      <c r="QVR23" s="103"/>
      <c r="QVS23" s="103"/>
      <c r="QVT23" s="103"/>
      <c r="QVU23" s="103"/>
      <c r="QVV23" s="103"/>
      <c r="QVW23" s="103"/>
      <c r="QVX23" s="103"/>
      <c r="QVY23" s="103"/>
      <c r="QVZ23" s="103"/>
      <c r="QWA23" s="103"/>
      <c r="QWB23" s="103"/>
      <c r="QWC23" s="103"/>
      <c r="QWD23" s="103"/>
      <c r="QWE23" s="103"/>
      <c r="QWF23" s="103"/>
      <c r="QWG23" s="103"/>
      <c r="QWH23" s="103"/>
      <c r="QWI23" s="103"/>
      <c r="QWJ23" s="103"/>
      <c r="QWK23" s="103"/>
      <c r="QWL23" s="103"/>
      <c r="QWM23" s="103"/>
      <c r="QWN23" s="103"/>
      <c r="QWO23" s="103"/>
      <c r="QWP23" s="103"/>
      <c r="QWQ23" s="103"/>
      <c r="QWR23" s="103"/>
      <c r="QWS23" s="103"/>
      <c r="QWT23" s="103"/>
      <c r="QWU23" s="103"/>
      <c r="QWV23" s="103"/>
      <c r="QWW23" s="103"/>
      <c r="QWX23" s="103"/>
      <c r="QWY23" s="103"/>
      <c r="QWZ23" s="103"/>
      <c r="QXA23" s="103"/>
      <c r="QXB23" s="103"/>
      <c r="QXC23" s="103"/>
      <c r="QXD23" s="103"/>
      <c r="QXE23" s="103"/>
      <c r="QXF23" s="103"/>
      <c r="QXG23" s="103"/>
      <c r="QXH23" s="103"/>
      <c r="QXI23" s="103"/>
      <c r="QXJ23" s="103"/>
      <c r="QXK23" s="103"/>
      <c r="QXL23" s="103"/>
      <c r="QXM23" s="103"/>
      <c r="QXN23" s="103"/>
      <c r="QXO23" s="103"/>
      <c r="QXP23" s="103"/>
      <c r="QXQ23" s="103"/>
      <c r="QXR23" s="103"/>
      <c r="QXS23" s="103"/>
      <c r="QXT23" s="103"/>
      <c r="QXU23" s="103"/>
      <c r="QXV23" s="103"/>
      <c r="QXW23" s="103"/>
      <c r="QXX23" s="103"/>
      <c r="QXY23" s="103"/>
      <c r="QXZ23" s="103"/>
      <c r="QYA23" s="103"/>
      <c r="QYB23" s="103"/>
      <c r="QYC23" s="103"/>
      <c r="QYD23" s="103"/>
      <c r="QYE23" s="103"/>
      <c r="QYF23" s="103"/>
      <c r="QYG23" s="103"/>
      <c r="QYH23" s="103"/>
      <c r="QYI23" s="103"/>
      <c r="QYJ23" s="103"/>
      <c r="QYK23" s="103"/>
      <c r="QYL23" s="103"/>
      <c r="QYM23" s="103"/>
      <c r="QYN23" s="103"/>
      <c r="QYO23" s="103"/>
      <c r="QYP23" s="103"/>
      <c r="QYQ23" s="103"/>
      <c r="QYR23" s="103"/>
      <c r="QYS23" s="103"/>
      <c r="QYT23" s="103"/>
      <c r="QYU23" s="103"/>
      <c r="QYV23" s="103"/>
      <c r="QYW23" s="103"/>
      <c r="QYX23" s="103"/>
      <c r="QYY23" s="103"/>
      <c r="QYZ23" s="103"/>
      <c r="QZA23" s="103"/>
      <c r="QZB23" s="103"/>
      <c r="QZC23" s="103"/>
      <c r="QZD23" s="103"/>
      <c r="QZE23" s="103"/>
      <c r="QZF23" s="103"/>
      <c r="QZG23" s="103"/>
      <c r="QZH23" s="103"/>
      <c r="QZI23" s="103"/>
      <c r="QZJ23" s="103"/>
      <c r="QZK23" s="103"/>
      <c r="QZL23" s="103"/>
      <c r="QZM23" s="103"/>
      <c r="QZN23" s="103"/>
      <c r="QZO23" s="103"/>
      <c r="QZP23" s="103"/>
      <c r="QZQ23" s="103"/>
      <c r="QZR23" s="103"/>
      <c r="QZS23" s="103"/>
      <c r="QZT23" s="103"/>
      <c r="QZU23" s="103"/>
      <c r="QZV23" s="103"/>
      <c r="QZW23" s="103"/>
      <c r="QZX23" s="103"/>
      <c r="QZY23" s="103"/>
      <c r="QZZ23" s="103"/>
      <c r="RAA23" s="103"/>
      <c r="RAB23" s="103"/>
      <c r="RAC23" s="103"/>
      <c r="RAD23" s="103"/>
      <c r="RAE23" s="103"/>
      <c r="RAF23" s="103"/>
      <c r="RAG23" s="103"/>
      <c r="RAH23" s="103"/>
      <c r="RAI23" s="103"/>
      <c r="RAJ23" s="103"/>
      <c r="RAK23" s="103"/>
      <c r="RAL23" s="103"/>
      <c r="RAM23" s="103"/>
      <c r="RAN23" s="103"/>
      <c r="RAO23" s="103"/>
      <c r="RAP23" s="103"/>
      <c r="RAQ23" s="103"/>
      <c r="RAR23" s="103"/>
      <c r="RAS23" s="103"/>
      <c r="RAT23" s="103"/>
      <c r="RAU23" s="103"/>
      <c r="RAV23" s="103"/>
      <c r="RAW23" s="103"/>
      <c r="RAX23" s="103"/>
      <c r="RAY23" s="103"/>
      <c r="RAZ23" s="103"/>
      <c r="RBA23" s="103"/>
      <c r="RBB23" s="103"/>
      <c r="RBC23" s="103"/>
      <c r="RBD23" s="103"/>
      <c r="RBE23" s="103"/>
      <c r="RBF23" s="103"/>
      <c r="RBG23" s="103"/>
      <c r="RBH23" s="103"/>
      <c r="RBI23" s="103"/>
      <c r="RBJ23" s="103"/>
      <c r="RBK23" s="103"/>
      <c r="RBL23" s="103"/>
      <c r="RBM23" s="103"/>
      <c r="RBN23" s="103"/>
      <c r="RBO23" s="103"/>
      <c r="RBP23" s="103"/>
      <c r="RBQ23" s="103"/>
      <c r="RBR23" s="103"/>
      <c r="RBS23" s="103"/>
      <c r="RBT23" s="103"/>
      <c r="RBU23" s="103"/>
      <c r="RBV23" s="103"/>
      <c r="RBW23" s="103"/>
      <c r="RBX23" s="103"/>
      <c r="RBY23" s="103"/>
      <c r="RBZ23" s="103"/>
      <c r="RCA23" s="103"/>
      <c r="RCB23" s="103"/>
      <c r="RCC23" s="103"/>
      <c r="RCD23" s="103"/>
      <c r="RCE23" s="103"/>
      <c r="RCF23" s="103"/>
      <c r="RCG23" s="103"/>
      <c r="RCH23" s="103"/>
      <c r="RCI23" s="103"/>
      <c r="RCJ23" s="103"/>
      <c r="RCK23" s="103"/>
      <c r="RCL23" s="103"/>
      <c r="RCM23" s="103"/>
      <c r="RCN23" s="103"/>
      <c r="RCO23" s="103"/>
      <c r="RCP23" s="103"/>
      <c r="RCQ23" s="103"/>
      <c r="RCR23" s="103"/>
      <c r="RCS23" s="103"/>
      <c r="RCT23" s="103"/>
      <c r="RCU23" s="103"/>
      <c r="RCV23" s="103"/>
      <c r="RCW23" s="103"/>
      <c r="RCX23" s="103"/>
      <c r="RCY23" s="103"/>
      <c r="RCZ23" s="103"/>
      <c r="RDA23" s="103"/>
      <c r="RDB23" s="103"/>
      <c r="RDC23" s="103"/>
      <c r="RDD23" s="103"/>
      <c r="RDE23" s="103"/>
      <c r="RDF23" s="103"/>
      <c r="RDG23" s="103"/>
      <c r="RDH23" s="103"/>
      <c r="RDI23" s="103"/>
      <c r="RDJ23" s="103"/>
      <c r="RDK23" s="103"/>
      <c r="RDL23" s="103"/>
      <c r="RDM23" s="103"/>
      <c r="RDN23" s="103"/>
      <c r="RDO23" s="103"/>
      <c r="RDP23" s="103"/>
      <c r="RDQ23" s="103"/>
      <c r="RDR23" s="103"/>
      <c r="RDS23" s="103"/>
      <c r="RDT23" s="103"/>
      <c r="RDU23" s="103"/>
      <c r="RDV23" s="103"/>
      <c r="RDW23" s="103"/>
      <c r="RDX23" s="103"/>
      <c r="RDY23" s="103"/>
      <c r="RDZ23" s="103"/>
      <c r="REA23" s="103"/>
      <c r="REB23" s="103"/>
      <c r="REC23" s="103"/>
      <c r="RED23" s="103"/>
      <c r="REE23" s="103"/>
      <c r="REF23" s="103"/>
      <c r="REG23" s="103"/>
      <c r="REH23" s="103"/>
      <c r="REI23" s="103"/>
      <c r="REJ23" s="103"/>
      <c r="REK23" s="103"/>
      <c r="REL23" s="103"/>
      <c r="REM23" s="103"/>
      <c r="REN23" s="103"/>
      <c r="REO23" s="103"/>
      <c r="REP23" s="103"/>
      <c r="REQ23" s="103"/>
      <c r="RER23" s="103"/>
      <c r="RES23" s="103"/>
      <c r="RET23" s="103"/>
      <c r="REU23" s="103"/>
      <c r="REV23" s="103"/>
      <c r="REW23" s="103"/>
      <c r="REX23" s="103"/>
      <c r="REY23" s="103"/>
      <c r="REZ23" s="103"/>
      <c r="RFA23" s="103"/>
      <c r="RFB23" s="103"/>
      <c r="RFC23" s="103"/>
      <c r="RFD23" s="103"/>
      <c r="RFE23" s="103"/>
      <c r="RFF23" s="103"/>
      <c r="RFG23" s="103"/>
      <c r="RFH23" s="103"/>
      <c r="RFI23" s="103"/>
      <c r="RFJ23" s="103"/>
      <c r="RFK23" s="103"/>
      <c r="RFL23" s="103"/>
      <c r="RFM23" s="103"/>
      <c r="RFN23" s="103"/>
      <c r="RFO23" s="103"/>
      <c r="RFP23" s="103"/>
      <c r="RFQ23" s="103"/>
      <c r="RFR23" s="103"/>
      <c r="RFS23" s="103"/>
      <c r="RFT23" s="103"/>
      <c r="RFU23" s="103"/>
      <c r="RFV23" s="103"/>
      <c r="RFW23" s="103"/>
      <c r="RFX23" s="103"/>
      <c r="RFY23" s="103"/>
      <c r="RFZ23" s="103"/>
      <c r="RGA23" s="103"/>
      <c r="RGB23" s="103"/>
      <c r="RGC23" s="103"/>
      <c r="RGD23" s="103"/>
      <c r="RGE23" s="103"/>
      <c r="RGF23" s="103"/>
      <c r="RGG23" s="103"/>
      <c r="RGH23" s="103"/>
      <c r="RGI23" s="103"/>
      <c r="RGJ23" s="103"/>
      <c r="RGK23" s="103"/>
      <c r="RGL23" s="103"/>
      <c r="RGM23" s="103"/>
      <c r="RGN23" s="103"/>
      <c r="RGO23" s="103"/>
      <c r="RGP23" s="103"/>
      <c r="RGQ23" s="103"/>
      <c r="RGR23" s="103"/>
      <c r="RGS23" s="103"/>
      <c r="RGT23" s="103"/>
      <c r="RGU23" s="103"/>
      <c r="RGV23" s="103"/>
      <c r="RGW23" s="103"/>
      <c r="RGX23" s="103"/>
      <c r="RGY23" s="103"/>
      <c r="RGZ23" s="103"/>
      <c r="RHA23" s="103"/>
      <c r="RHB23" s="103"/>
      <c r="RHC23" s="103"/>
      <c r="RHD23" s="103"/>
      <c r="RHE23" s="103"/>
      <c r="RHF23" s="103"/>
      <c r="RHG23" s="103"/>
      <c r="RHH23" s="103"/>
      <c r="RHI23" s="103"/>
      <c r="RHJ23" s="103"/>
      <c r="RHK23" s="103"/>
      <c r="RHL23" s="103"/>
      <c r="RHM23" s="103"/>
      <c r="RHN23" s="103"/>
      <c r="RHO23" s="103"/>
      <c r="RHP23" s="103"/>
      <c r="RHQ23" s="103"/>
      <c r="RHR23" s="103"/>
      <c r="RHS23" s="103"/>
      <c r="RHT23" s="103"/>
      <c r="RHU23" s="103"/>
      <c r="RHV23" s="103"/>
      <c r="RHW23" s="103"/>
      <c r="RHX23" s="103"/>
      <c r="RHY23" s="103"/>
      <c r="RHZ23" s="103"/>
      <c r="RIA23" s="103"/>
      <c r="RIB23" s="103"/>
      <c r="RIC23" s="103"/>
      <c r="RID23" s="103"/>
      <c r="RIE23" s="103"/>
      <c r="RIF23" s="103"/>
      <c r="RIG23" s="103"/>
      <c r="RIH23" s="103"/>
      <c r="RII23" s="103"/>
      <c r="RIJ23" s="103"/>
      <c r="RIK23" s="103"/>
      <c r="RIL23" s="103"/>
      <c r="RIM23" s="103"/>
      <c r="RIN23" s="103"/>
      <c r="RIO23" s="103"/>
      <c r="RIP23" s="103"/>
      <c r="RIQ23" s="103"/>
      <c r="RIR23" s="103"/>
      <c r="RIS23" s="103"/>
      <c r="RIT23" s="103"/>
      <c r="RIU23" s="103"/>
      <c r="RIV23" s="103"/>
      <c r="RIW23" s="103"/>
      <c r="RIX23" s="103"/>
      <c r="RIY23" s="103"/>
      <c r="RIZ23" s="103"/>
      <c r="RJA23" s="103"/>
      <c r="RJB23" s="103"/>
      <c r="RJC23" s="103"/>
      <c r="RJD23" s="103"/>
      <c r="RJE23" s="103"/>
      <c r="RJF23" s="103"/>
      <c r="RJG23" s="103"/>
      <c r="RJH23" s="103"/>
      <c r="RJI23" s="103"/>
      <c r="RJJ23" s="103"/>
      <c r="RJK23" s="103"/>
      <c r="RJL23" s="103"/>
      <c r="RJM23" s="103"/>
      <c r="RJN23" s="103"/>
      <c r="RJO23" s="103"/>
      <c r="RJP23" s="103"/>
      <c r="RJQ23" s="103"/>
      <c r="RJR23" s="103"/>
      <c r="RJS23" s="103"/>
      <c r="RJT23" s="103"/>
      <c r="RJU23" s="103"/>
      <c r="RJV23" s="103"/>
      <c r="RJW23" s="103"/>
      <c r="RJX23" s="103"/>
      <c r="RJY23" s="103"/>
      <c r="RJZ23" s="103"/>
      <c r="RKA23" s="103"/>
      <c r="RKB23" s="103"/>
      <c r="RKC23" s="103"/>
      <c r="RKD23" s="103"/>
      <c r="RKE23" s="103"/>
      <c r="RKF23" s="103"/>
      <c r="RKG23" s="103"/>
      <c r="RKH23" s="103"/>
      <c r="RKI23" s="103"/>
      <c r="RKJ23" s="103"/>
      <c r="RKK23" s="103"/>
      <c r="RKL23" s="103"/>
      <c r="RKM23" s="103"/>
      <c r="RKN23" s="103"/>
      <c r="RKO23" s="103"/>
      <c r="RKP23" s="103"/>
      <c r="RKQ23" s="103"/>
      <c r="RKR23" s="103"/>
      <c r="RKS23" s="103"/>
      <c r="RKT23" s="103"/>
      <c r="RKU23" s="103"/>
      <c r="RKV23" s="103"/>
      <c r="RKW23" s="103"/>
      <c r="RKX23" s="103"/>
      <c r="RKY23" s="103"/>
      <c r="RKZ23" s="103"/>
      <c r="RLA23" s="103"/>
      <c r="RLB23" s="103"/>
      <c r="RLC23" s="103"/>
      <c r="RLD23" s="103"/>
      <c r="RLE23" s="103"/>
      <c r="RLF23" s="103"/>
      <c r="RLG23" s="103"/>
      <c r="RLH23" s="103"/>
      <c r="RLI23" s="103"/>
      <c r="RLJ23" s="103"/>
      <c r="RLK23" s="103"/>
      <c r="RLL23" s="103"/>
      <c r="RLM23" s="103"/>
      <c r="RLN23" s="103"/>
      <c r="RLO23" s="103"/>
      <c r="RLP23" s="103"/>
      <c r="RLQ23" s="103"/>
      <c r="RLR23" s="103"/>
      <c r="RLS23" s="103"/>
      <c r="RLT23" s="103"/>
      <c r="RLU23" s="103"/>
      <c r="RLV23" s="103"/>
      <c r="RLW23" s="103"/>
      <c r="RLX23" s="103"/>
      <c r="RLY23" s="103"/>
      <c r="RLZ23" s="103"/>
      <c r="RMA23" s="103"/>
      <c r="RMB23" s="103"/>
      <c r="RMC23" s="103"/>
      <c r="RMD23" s="103"/>
      <c r="RME23" s="103"/>
      <c r="RMF23" s="103"/>
      <c r="RMG23" s="103"/>
      <c r="RMH23" s="103"/>
      <c r="RMI23" s="103"/>
      <c r="RMJ23" s="103"/>
      <c r="RMK23" s="103"/>
      <c r="RML23" s="103"/>
      <c r="RMM23" s="103"/>
      <c r="RMN23" s="103"/>
      <c r="RMO23" s="103"/>
      <c r="RMP23" s="103"/>
      <c r="RMQ23" s="103"/>
      <c r="RMR23" s="103"/>
      <c r="RMS23" s="103"/>
      <c r="RMT23" s="103"/>
      <c r="RMU23" s="103"/>
      <c r="RMV23" s="103"/>
      <c r="RMW23" s="103"/>
      <c r="RMX23" s="103"/>
      <c r="RMY23" s="103"/>
      <c r="RMZ23" s="103"/>
      <c r="RNA23" s="103"/>
      <c r="RNB23" s="103"/>
      <c r="RNC23" s="103"/>
      <c r="RND23" s="103"/>
      <c r="RNE23" s="103"/>
      <c r="RNF23" s="103"/>
      <c r="RNG23" s="103"/>
      <c r="RNH23" s="103"/>
      <c r="RNI23" s="103"/>
      <c r="RNJ23" s="103"/>
      <c r="RNK23" s="103"/>
      <c r="RNL23" s="103"/>
      <c r="RNM23" s="103"/>
      <c r="RNN23" s="103"/>
      <c r="RNO23" s="103"/>
      <c r="RNP23" s="103"/>
      <c r="RNQ23" s="103"/>
      <c r="RNR23" s="103"/>
      <c r="RNS23" s="103"/>
      <c r="RNT23" s="103"/>
      <c r="RNU23" s="103"/>
      <c r="RNV23" s="103"/>
      <c r="RNW23" s="103"/>
      <c r="RNX23" s="103"/>
      <c r="RNY23" s="103"/>
      <c r="RNZ23" s="103"/>
      <c r="ROA23" s="103"/>
      <c r="ROB23" s="103"/>
      <c r="ROC23" s="103"/>
      <c r="ROD23" s="103"/>
      <c r="ROE23" s="103"/>
      <c r="ROF23" s="103"/>
      <c r="ROG23" s="103"/>
      <c r="ROH23" s="103"/>
      <c r="ROI23" s="103"/>
      <c r="ROJ23" s="103"/>
      <c r="ROK23" s="103"/>
      <c r="ROL23" s="103"/>
      <c r="ROM23" s="103"/>
      <c r="RON23" s="103"/>
      <c r="ROO23" s="103"/>
      <c r="ROP23" s="103"/>
      <c r="ROQ23" s="103"/>
      <c r="ROR23" s="103"/>
      <c r="ROS23" s="103"/>
      <c r="ROT23" s="103"/>
      <c r="ROU23" s="103"/>
      <c r="ROV23" s="103"/>
      <c r="ROW23" s="103"/>
      <c r="ROX23" s="103"/>
      <c r="ROY23" s="103"/>
      <c r="ROZ23" s="103"/>
      <c r="RPA23" s="103"/>
      <c r="RPB23" s="103"/>
      <c r="RPC23" s="103"/>
      <c r="RPD23" s="103"/>
      <c r="RPE23" s="103"/>
      <c r="RPF23" s="103"/>
      <c r="RPG23" s="103"/>
      <c r="RPH23" s="103"/>
      <c r="RPI23" s="103"/>
      <c r="RPJ23" s="103"/>
      <c r="RPK23" s="103"/>
      <c r="RPL23" s="103"/>
      <c r="RPM23" s="103"/>
      <c r="RPN23" s="103"/>
      <c r="RPO23" s="103"/>
      <c r="RPP23" s="103"/>
      <c r="RPQ23" s="103"/>
      <c r="RPR23" s="103"/>
      <c r="RPS23" s="103"/>
      <c r="RPT23" s="103"/>
      <c r="RPU23" s="103"/>
      <c r="RPV23" s="103"/>
      <c r="RPW23" s="103"/>
      <c r="RPX23" s="103"/>
      <c r="RPY23" s="103"/>
      <c r="RPZ23" s="103"/>
      <c r="RQA23" s="103"/>
      <c r="RQB23" s="103"/>
      <c r="RQC23" s="103"/>
      <c r="RQD23" s="103"/>
      <c r="RQE23" s="103"/>
      <c r="RQF23" s="103"/>
      <c r="RQG23" s="103"/>
      <c r="RQH23" s="103"/>
      <c r="RQI23" s="103"/>
      <c r="RQJ23" s="103"/>
      <c r="RQK23" s="103"/>
      <c r="RQL23" s="103"/>
      <c r="RQM23" s="103"/>
      <c r="RQN23" s="103"/>
      <c r="RQO23" s="103"/>
      <c r="RQP23" s="103"/>
      <c r="RQQ23" s="103"/>
      <c r="RQR23" s="103"/>
      <c r="RQS23" s="103"/>
      <c r="RQT23" s="103"/>
      <c r="RQU23" s="103"/>
      <c r="RQV23" s="103"/>
      <c r="RQW23" s="103"/>
      <c r="RQX23" s="103"/>
      <c r="RQY23" s="103"/>
      <c r="RQZ23" s="103"/>
      <c r="RRA23" s="103"/>
      <c r="RRB23" s="103"/>
      <c r="RRC23" s="103"/>
      <c r="RRD23" s="103"/>
      <c r="RRE23" s="103"/>
      <c r="RRF23" s="103"/>
      <c r="RRG23" s="103"/>
      <c r="RRH23" s="103"/>
      <c r="RRI23" s="103"/>
      <c r="RRJ23" s="103"/>
      <c r="RRK23" s="103"/>
      <c r="RRL23" s="103"/>
      <c r="RRM23" s="103"/>
      <c r="RRN23" s="103"/>
      <c r="RRO23" s="103"/>
      <c r="RRP23" s="103"/>
      <c r="RRQ23" s="103"/>
      <c r="RRR23" s="103"/>
      <c r="RRS23" s="103"/>
      <c r="RRT23" s="103"/>
      <c r="RRU23" s="103"/>
      <c r="RRV23" s="103"/>
      <c r="RRW23" s="103"/>
      <c r="RRX23" s="103"/>
      <c r="RRY23" s="103"/>
      <c r="RRZ23" s="103"/>
      <c r="RSA23" s="103"/>
      <c r="RSB23" s="103"/>
      <c r="RSC23" s="103"/>
      <c r="RSD23" s="103"/>
      <c r="RSE23" s="103"/>
      <c r="RSF23" s="103"/>
      <c r="RSG23" s="103"/>
      <c r="RSH23" s="103"/>
      <c r="RSI23" s="103"/>
      <c r="RSJ23" s="103"/>
      <c r="RSK23" s="103"/>
      <c r="RSL23" s="103"/>
      <c r="RSM23" s="103"/>
      <c r="RSN23" s="103"/>
      <c r="RSO23" s="103"/>
      <c r="RSP23" s="103"/>
      <c r="RSQ23" s="103"/>
      <c r="RSR23" s="103"/>
      <c r="RSS23" s="103"/>
      <c r="RST23" s="103"/>
      <c r="RSU23" s="103"/>
      <c r="RSV23" s="103"/>
      <c r="RSW23" s="103"/>
      <c r="RSX23" s="103"/>
      <c r="RSY23" s="103"/>
      <c r="RSZ23" s="103"/>
      <c r="RTA23" s="103"/>
      <c r="RTB23" s="103"/>
      <c r="RTC23" s="103"/>
      <c r="RTD23" s="103"/>
      <c r="RTE23" s="103"/>
      <c r="RTF23" s="103"/>
      <c r="RTG23" s="103"/>
      <c r="RTH23" s="103"/>
      <c r="RTI23" s="103"/>
      <c r="RTJ23" s="103"/>
      <c r="RTK23" s="103"/>
      <c r="RTL23" s="103"/>
      <c r="RTM23" s="103"/>
      <c r="RTN23" s="103"/>
      <c r="RTO23" s="103"/>
      <c r="RTP23" s="103"/>
      <c r="RTQ23" s="103"/>
      <c r="RTR23" s="103"/>
      <c r="RTS23" s="103"/>
      <c r="RTT23" s="103"/>
      <c r="RTU23" s="103"/>
      <c r="RTV23" s="103"/>
      <c r="RTW23" s="103"/>
      <c r="RTX23" s="103"/>
      <c r="RTY23" s="103"/>
      <c r="RTZ23" s="103"/>
      <c r="RUA23" s="103"/>
      <c r="RUB23" s="103"/>
      <c r="RUC23" s="103"/>
      <c r="RUD23" s="103"/>
      <c r="RUE23" s="103"/>
      <c r="RUF23" s="103"/>
      <c r="RUG23" s="103"/>
      <c r="RUH23" s="103"/>
      <c r="RUI23" s="103"/>
      <c r="RUJ23" s="103"/>
      <c r="RUK23" s="103"/>
      <c r="RUL23" s="103"/>
      <c r="RUM23" s="103"/>
      <c r="RUN23" s="103"/>
      <c r="RUO23" s="103"/>
      <c r="RUP23" s="103"/>
      <c r="RUQ23" s="103"/>
      <c r="RUR23" s="103"/>
      <c r="RUS23" s="103"/>
      <c r="RUT23" s="103"/>
      <c r="RUU23" s="103"/>
      <c r="RUV23" s="103"/>
      <c r="RUW23" s="103"/>
      <c r="RUX23" s="103"/>
      <c r="RUY23" s="103"/>
      <c r="RUZ23" s="103"/>
      <c r="RVA23" s="103"/>
      <c r="RVB23" s="103"/>
      <c r="RVC23" s="103"/>
      <c r="RVD23" s="103"/>
      <c r="RVE23" s="103"/>
      <c r="RVF23" s="103"/>
      <c r="RVG23" s="103"/>
      <c r="RVH23" s="103"/>
      <c r="RVI23" s="103"/>
      <c r="RVJ23" s="103"/>
      <c r="RVK23" s="103"/>
      <c r="RVL23" s="103"/>
      <c r="RVM23" s="103"/>
      <c r="RVN23" s="103"/>
      <c r="RVO23" s="103"/>
      <c r="RVP23" s="103"/>
      <c r="RVQ23" s="103"/>
      <c r="RVR23" s="103"/>
      <c r="RVS23" s="103"/>
      <c r="RVT23" s="103"/>
      <c r="RVU23" s="103"/>
      <c r="RVV23" s="103"/>
      <c r="RVW23" s="103"/>
      <c r="RVX23" s="103"/>
      <c r="RVY23" s="103"/>
      <c r="RVZ23" s="103"/>
      <c r="RWA23" s="103"/>
      <c r="RWB23" s="103"/>
      <c r="RWC23" s="103"/>
      <c r="RWD23" s="103"/>
      <c r="RWE23" s="103"/>
      <c r="RWF23" s="103"/>
      <c r="RWG23" s="103"/>
      <c r="RWH23" s="103"/>
      <c r="RWI23" s="103"/>
      <c r="RWJ23" s="103"/>
      <c r="RWK23" s="103"/>
      <c r="RWL23" s="103"/>
      <c r="RWM23" s="103"/>
      <c r="RWN23" s="103"/>
      <c r="RWO23" s="103"/>
      <c r="RWP23" s="103"/>
      <c r="RWQ23" s="103"/>
      <c r="RWR23" s="103"/>
      <c r="RWS23" s="103"/>
      <c r="RWT23" s="103"/>
      <c r="RWU23" s="103"/>
      <c r="RWV23" s="103"/>
      <c r="RWW23" s="103"/>
      <c r="RWX23" s="103"/>
      <c r="RWY23" s="103"/>
      <c r="RWZ23" s="103"/>
      <c r="RXA23" s="103"/>
      <c r="RXB23" s="103"/>
      <c r="RXC23" s="103"/>
      <c r="RXD23" s="103"/>
      <c r="RXE23" s="103"/>
      <c r="RXF23" s="103"/>
      <c r="RXG23" s="103"/>
      <c r="RXH23" s="103"/>
      <c r="RXI23" s="103"/>
      <c r="RXJ23" s="103"/>
      <c r="RXK23" s="103"/>
      <c r="RXL23" s="103"/>
      <c r="RXM23" s="103"/>
      <c r="RXN23" s="103"/>
      <c r="RXO23" s="103"/>
      <c r="RXP23" s="103"/>
      <c r="RXQ23" s="103"/>
      <c r="RXR23" s="103"/>
      <c r="RXS23" s="103"/>
      <c r="RXT23" s="103"/>
      <c r="RXU23" s="103"/>
      <c r="RXV23" s="103"/>
      <c r="RXW23" s="103"/>
      <c r="RXX23" s="103"/>
      <c r="RXY23" s="103"/>
      <c r="RXZ23" s="103"/>
      <c r="RYA23" s="103"/>
      <c r="RYB23" s="103"/>
      <c r="RYC23" s="103"/>
      <c r="RYD23" s="103"/>
      <c r="RYE23" s="103"/>
      <c r="RYF23" s="103"/>
      <c r="RYG23" s="103"/>
      <c r="RYH23" s="103"/>
      <c r="RYI23" s="103"/>
      <c r="RYJ23" s="103"/>
      <c r="RYK23" s="103"/>
      <c r="RYL23" s="103"/>
      <c r="RYM23" s="103"/>
      <c r="RYN23" s="103"/>
      <c r="RYO23" s="103"/>
      <c r="RYP23" s="103"/>
      <c r="RYQ23" s="103"/>
      <c r="RYR23" s="103"/>
      <c r="RYS23" s="103"/>
      <c r="RYT23" s="103"/>
      <c r="RYU23" s="103"/>
      <c r="RYV23" s="103"/>
      <c r="RYW23" s="103"/>
      <c r="RYX23" s="103"/>
      <c r="RYY23" s="103"/>
      <c r="RYZ23" s="103"/>
      <c r="RZA23" s="103"/>
      <c r="RZB23" s="103"/>
      <c r="RZC23" s="103"/>
      <c r="RZD23" s="103"/>
      <c r="RZE23" s="103"/>
      <c r="RZF23" s="103"/>
      <c r="RZG23" s="103"/>
      <c r="RZH23" s="103"/>
      <c r="RZI23" s="103"/>
      <c r="RZJ23" s="103"/>
      <c r="RZK23" s="103"/>
      <c r="RZL23" s="103"/>
      <c r="RZM23" s="103"/>
      <c r="RZN23" s="103"/>
      <c r="RZO23" s="103"/>
      <c r="RZP23" s="103"/>
      <c r="RZQ23" s="103"/>
      <c r="RZR23" s="103"/>
      <c r="RZS23" s="103"/>
      <c r="RZT23" s="103"/>
      <c r="RZU23" s="103"/>
      <c r="RZV23" s="103"/>
      <c r="RZW23" s="103"/>
      <c r="RZX23" s="103"/>
      <c r="RZY23" s="103"/>
      <c r="RZZ23" s="103"/>
      <c r="SAA23" s="103"/>
      <c r="SAB23" s="103"/>
      <c r="SAC23" s="103"/>
      <c r="SAD23" s="103"/>
      <c r="SAE23" s="103"/>
      <c r="SAF23" s="103"/>
      <c r="SAG23" s="103"/>
      <c r="SAH23" s="103"/>
      <c r="SAI23" s="103"/>
      <c r="SAJ23" s="103"/>
      <c r="SAK23" s="103"/>
      <c r="SAL23" s="103"/>
      <c r="SAM23" s="103"/>
      <c r="SAN23" s="103"/>
      <c r="SAO23" s="103"/>
      <c r="SAP23" s="103"/>
      <c r="SAQ23" s="103"/>
      <c r="SAR23" s="103"/>
      <c r="SAS23" s="103"/>
      <c r="SAT23" s="103"/>
      <c r="SAU23" s="103"/>
      <c r="SAV23" s="103"/>
      <c r="SAW23" s="103"/>
      <c r="SAX23" s="103"/>
      <c r="SAY23" s="103"/>
      <c r="SAZ23" s="103"/>
      <c r="SBA23" s="103"/>
      <c r="SBB23" s="103"/>
      <c r="SBC23" s="103"/>
      <c r="SBD23" s="103"/>
      <c r="SBE23" s="103"/>
      <c r="SBF23" s="103"/>
      <c r="SBG23" s="103"/>
      <c r="SBH23" s="103"/>
      <c r="SBI23" s="103"/>
      <c r="SBJ23" s="103"/>
      <c r="SBK23" s="103"/>
      <c r="SBL23" s="103"/>
      <c r="SBM23" s="103"/>
      <c r="SBN23" s="103"/>
      <c r="SBO23" s="103"/>
      <c r="SBP23" s="103"/>
      <c r="SBQ23" s="103"/>
      <c r="SBR23" s="103"/>
      <c r="SBS23" s="103"/>
      <c r="SBT23" s="103"/>
      <c r="SBU23" s="103"/>
      <c r="SBV23" s="103"/>
      <c r="SBW23" s="103"/>
      <c r="SBX23" s="103"/>
      <c r="SBY23" s="103"/>
      <c r="SBZ23" s="103"/>
      <c r="SCA23" s="103"/>
      <c r="SCB23" s="103"/>
      <c r="SCC23" s="103"/>
      <c r="SCD23" s="103"/>
      <c r="SCE23" s="103"/>
      <c r="SCF23" s="103"/>
      <c r="SCG23" s="103"/>
      <c r="SCH23" s="103"/>
      <c r="SCI23" s="103"/>
      <c r="SCJ23" s="103"/>
      <c r="SCK23" s="103"/>
      <c r="SCL23" s="103"/>
      <c r="SCM23" s="103"/>
      <c r="SCN23" s="103"/>
      <c r="SCO23" s="103"/>
      <c r="SCP23" s="103"/>
      <c r="SCQ23" s="103"/>
      <c r="SCR23" s="103"/>
      <c r="SCS23" s="103"/>
      <c r="SCT23" s="103"/>
      <c r="SCU23" s="103"/>
      <c r="SCV23" s="103"/>
      <c r="SCW23" s="103"/>
      <c r="SCX23" s="103"/>
      <c r="SCY23" s="103"/>
      <c r="SCZ23" s="103"/>
      <c r="SDA23" s="103"/>
      <c r="SDB23" s="103"/>
      <c r="SDC23" s="103"/>
      <c r="SDD23" s="103"/>
      <c r="SDE23" s="103"/>
      <c r="SDF23" s="103"/>
      <c r="SDG23" s="103"/>
      <c r="SDH23" s="103"/>
      <c r="SDI23" s="103"/>
      <c r="SDJ23" s="103"/>
      <c r="SDK23" s="103"/>
      <c r="SDL23" s="103"/>
      <c r="SDM23" s="103"/>
      <c r="SDN23" s="103"/>
      <c r="SDO23" s="103"/>
      <c r="SDP23" s="103"/>
      <c r="SDQ23" s="103"/>
      <c r="SDR23" s="103"/>
      <c r="SDS23" s="103"/>
      <c r="SDT23" s="103"/>
      <c r="SDU23" s="103"/>
      <c r="SDV23" s="103"/>
      <c r="SDW23" s="103"/>
      <c r="SDX23" s="103"/>
      <c r="SDY23" s="103"/>
      <c r="SDZ23" s="103"/>
      <c r="SEA23" s="103"/>
      <c r="SEB23" s="103"/>
      <c r="SEC23" s="103"/>
      <c r="SED23" s="103"/>
      <c r="SEE23" s="103"/>
      <c r="SEF23" s="103"/>
      <c r="SEG23" s="103"/>
      <c r="SEH23" s="103"/>
      <c r="SEI23" s="103"/>
      <c r="SEJ23" s="103"/>
      <c r="SEK23" s="103"/>
      <c r="SEL23" s="103"/>
      <c r="SEM23" s="103"/>
      <c r="SEN23" s="103"/>
      <c r="SEO23" s="103"/>
      <c r="SEP23" s="103"/>
      <c r="SEQ23" s="103"/>
      <c r="SER23" s="103"/>
      <c r="SES23" s="103"/>
      <c r="SET23" s="103"/>
      <c r="SEU23" s="103"/>
      <c r="SEV23" s="103"/>
      <c r="SEW23" s="103"/>
      <c r="SEX23" s="103"/>
      <c r="SEY23" s="103"/>
      <c r="SEZ23" s="103"/>
      <c r="SFA23" s="103"/>
      <c r="SFB23" s="103"/>
      <c r="SFC23" s="103"/>
      <c r="SFD23" s="103"/>
      <c r="SFE23" s="103"/>
      <c r="SFF23" s="103"/>
      <c r="SFG23" s="103"/>
      <c r="SFH23" s="103"/>
      <c r="SFI23" s="103"/>
      <c r="SFJ23" s="103"/>
      <c r="SFK23" s="103"/>
      <c r="SFL23" s="103"/>
      <c r="SFM23" s="103"/>
      <c r="SFN23" s="103"/>
      <c r="SFO23" s="103"/>
      <c r="SFP23" s="103"/>
      <c r="SFQ23" s="103"/>
      <c r="SFR23" s="103"/>
      <c r="SFS23" s="103"/>
      <c r="SFT23" s="103"/>
      <c r="SFU23" s="103"/>
      <c r="SFV23" s="103"/>
      <c r="SFW23" s="103"/>
      <c r="SFX23" s="103"/>
      <c r="SFY23" s="103"/>
      <c r="SFZ23" s="103"/>
      <c r="SGA23" s="103"/>
      <c r="SGB23" s="103"/>
      <c r="SGC23" s="103"/>
      <c r="SGD23" s="103"/>
      <c r="SGE23" s="103"/>
      <c r="SGF23" s="103"/>
      <c r="SGG23" s="103"/>
      <c r="SGH23" s="103"/>
      <c r="SGI23" s="103"/>
      <c r="SGJ23" s="103"/>
      <c r="SGK23" s="103"/>
      <c r="SGL23" s="103"/>
      <c r="SGM23" s="103"/>
      <c r="SGN23" s="103"/>
      <c r="SGO23" s="103"/>
      <c r="SGP23" s="103"/>
      <c r="SGQ23" s="103"/>
      <c r="SGR23" s="103"/>
      <c r="SGS23" s="103"/>
      <c r="SGT23" s="103"/>
      <c r="SGU23" s="103"/>
      <c r="SGV23" s="103"/>
      <c r="SGW23" s="103"/>
      <c r="SGX23" s="103"/>
      <c r="SGY23" s="103"/>
      <c r="SGZ23" s="103"/>
      <c r="SHA23" s="103"/>
      <c r="SHB23" s="103"/>
      <c r="SHC23" s="103"/>
      <c r="SHD23" s="103"/>
      <c r="SHE23" s="103"/>
      <c r="SHF23" s="103"/>
      <c r="SHG23" s="103"/>
      <c r="SHH23" s="103"/>
      <c r="SHI23" s="103"/>
      <c r="SHJ23" s="103"/>
      <c r="SHK23" s="103"/>
      <c r="SHL23" s="103"/>
      <c r="SHM23" s="103"/>
      <c r="SHN23" s="103"/>
      <c r="SHO23" s="103"/>
      <c r="SHP23" s="103"/>
      <c r="SHQ23" s="103"/>
      <c r="SHR23" s="103"/>
      <c r="SHS23" s="103"/>
      <c r="SHT23" s="103"/>
      <c r="SHU23" s="103"/>
      <c r="SHV23" s="103"/>
      <c r="SHW23" s="103"/>
      <c r="SHX23" s="103"/>
      <c r="SHY23" s="103"/>
      <c r="SHZ23" s="103"/>
      <c r="SIA23" s="103"/>
      <c r="SIB23" s="103"/>
      <c r="SIC23" s="103"/>
      <c r="SID23" s="103"/>
      <c r="SIE23" s="103"/>
      <c r="SIF23" s="103"/>
      <c r="SIG23" s="103"/>
      <c r="SIH23" s="103"/>
      <c r="SII23" s="103"/>
      <c r="SIJ23" s="103"/>
      <c r="SIK23" s="103"/>
      <c r="SIL23" s="103"/>
      <c r="SIM23" s="103"/>
      <c r="SIN23" s="103"/>
      <c r="SIO23" s="103"/>
      <c r="SIP23" s="103"/>
      <c r="SIQ23" s="103"/>
      <c r="SIR23" s="103"/>
      <c r="SIS23" s="103"/>
      <c r="SIT23" s="103"/>
      <c r="SIU23" s="103"/>
      <c r="SIV23" s="103"/>
      <c r="SIW23" s="103"/>
      <c r="SIX23" s="103"/>
      <c r="SIY23" s="103"/>
      <c r="SIZ23" s="103"/>
      <c r="SJA23" s="103"/>
      <c r="SJB23" s="103"/>
      <c r="SJC23" s="103"/>
      <c r="SJD23" s="103"/>
      <c r="SJE23" s="103"/>
      <c r="SJF23" s="103"/>
      <c r="SJG23" s="103"/>
      <c r="SJH23" s="103"/>
      <c r="SJI23" s="103"/>
      <c r="SJJ23" s="103"/>
      <c r="SJK23" s="103"/>
      <c r="SJL23" s="103"/>
      <c r="SJM23" s="103"/>
      <c r="SJN23" s="103"/>
      <c r="SJO23" s="103"/>
      <c r="SJP23" s="103"/>
      <c r="SJQ23" s="103"/>
      <c r="SJR23" s="103"/>
      <c r="SJS23" s="103"/>
      <c r="SJT23" s="103"/>
      <c r="SJU23" s="103"/>
      <c r="SJV23" s="103"/>
      <c r="SJW23" s="103"/>
      <c r="SJX23" s="103"/>
      <c r="SJY23" s="103"/>
      <c r="SJZ23" s="103"/>
      <c r="SKA23" s="103"/>
      <c r="SKB23" s="103"/>
      <c r="SKC23" s="103"/>
      <c r="SKD23" s="103"/>
      <c r="SKE23" s="103"/>
      <c r="SKF23" s="103"/>
      <c r="SKG23" s="103"/>
      <c r="SKH23" s="103"/>
      <c r="SKI23" s="103"/>
      <c r="SKJ23" s="103"/>
      <c r="SKK23" s="103"/>
      <c r="SKL23" s="103"/>
      <c r="SKM23" s="103"/>
      <c r="SKN23" s="103"/>
      <c r="SKO23" s="103"/>
      <c r="SKP23" s="103"/>
      <c r="SKQ23" s="103"/>
      <c r="SKR23" s="103"/>
      <c r="SKS23" s="103"/>
      <c r="SKT23" s="103"/>
      <c r="SKU23" s="103"/>
      <c r="SKV23" s="103"/>
      <c r="SKW23" s="103"/>
      <c r="SKX23" s="103"/>
      <c r="SKY23" s="103"/>
      <c r="SKZ23" s="103"/>
      <c r="SLA23" s="103"/>
      <c r="SLB23" s="103"/>
      <c r="SLC23" s="103"/>
      <c r="SLD23" s="103"/>
      <c r="SLE23" s="103"/>
      <c r="SLF23" s="103"/>
      <c r="SLG23" s="103"/>
      <c r="SLH23" s="103"/>
      <c r="SLI23" s="103"/>
      <c r="SLJ23" s="103"/>
      <c r="SLK23" s="103"/>
      <c r="SLL23" s="103"/>
      <c r="SLM23" s="103"/>
      <c r="SLN23" s="103"/>
      <c r="SLO23" s="103"/>
      <c r="SLP23" s="103"/>
      <c r="SLQ23" s="103"/>
      <c r="SLR23" s="103"/>
      <c r="SLS23" s="103"/>
      <c r="SLT23" s="103"/>
      <c r="SLU23" s="103"/>
      <c r="SLV23" s="103"/>
      <c r="SLW23" s="103"/>
      <c r="SLX23" s="103"/>
      <c r="SLY23" s="103"/>
      <c r="SLZ23" s="103"/>
      <c r="SMA23" s="103"/>
      <c r="SMB23" s="103"/>
      <c r="SMC23" s="103"/>
      <c r="SMD23" s="103"/>
      <c r="SME23" s="103"/>
      <c r="SMF23" s="103"/>
      <c r="SMG23" s="103"/>
      <c r="SMH23" s="103"/>
      <c r="SMI23" s="103"/>
      <c r="SMJ23" s="103"/>
      <c r="SMK23" s="103"/>
      <c r="SML23" s="103"/>
      <c r="SMM23" s="103"/>
      <c r="SMN23" s="103"/>
      <c r="SMO23" s="103"/>
      <c r="SMP23" s="103"/>
      <c r="SMQ23" s="103"/>
      <c r="SMR23" s="103"/>
      <c r="SMS23" s="103"/>
      <c r="SMT23" s="103"/>
      <c r="SMU23" s="103"/>
      <c r="SMV23" s="103"/>
      <c r="SMW23" s="103"/>
      <c r="SMX23" s="103"/>
      <c r="SMY23" s="103"/>
      <c r="SMZ23" s="103"/>
      <c r="SNA23" s="103"/>
      <c r="SNB23" s="103"/>
      <c r="SNC23" s="103"/>
      <c r="SND23" s="103"/>
      <c r="SNE23" s="103"/>
      <c r="SNF23" s="103"/>
      <c r="SNG23" s="103"/>
      <c r="SNH23" s="103"/>
      <c r="SNI23" s="103"/>
      <c r="SNJ23" s="103"/>
      <c r="SNK23" s="103"/>
      <c r="SNL23" s="103"/>
      <c r="SNM23" s="103"/>
      <c r="SNN23" s="103"/>
      <c r="SNO23" s="103"/>
      <c r="SNP23" s="103"/>
      <c r="SNQ23" s="103"/>
      <c r="SNR23" s="103"/>
      <c r="SNS23" s="103"/>
      <c r="SNT23" s="103"/>
      <c r="SNU23" s="103"/>
      <c r="SNV23" s="103"/>
      <c r="SNW23" s="103"/>
      <c r="SNX23" s="103"/>
      <c r="SNY23" s="103"/>
      <c r="SNZ23" s="103"/>
      <c r="SOA23" s="103"/>
      <c r="SOB23" s="103"/>
      <c r="SOC23" s="103"/>
      <c r="SOD23" s="103"/>
      <c r="SOE23" s="103"/>
      <c r="SOF23" s="103"/>
      <c r="SOG23" s="103"/>
      <c r="SOH23" s="103"/>
      <c r="SOI23" s="103"/>
      <c r="SOJ23" s="103"/>
      <c r="SOK23" s="103"/>
      <c r="SOL23" s="103"/>
      <c r="SOM23" s="103"/>
      <c r="SON23" s="103"/>
      <c r="SOO23" s="103"/>
      <c r="SOP23" s="103"/>
      <c r="SOQ23" s="103"/>
      <c r="SOR23" s="103"/>
      <c r="SOS23" s="103"/>
      <c r="SOT23" s="103"/>
      <c r="SOU23" s="103"/>
      <c r="SOV23" s="103"/>
      <c r="SOW23" s="103"/>
      <c r="SOX23" s="103"/>
      <c r="SOY23" s="103"/>
      <c r="SOZ23" s="103"/>
      <c r="SPA23" s="103"/>
      <c r="SPB23" s="103"/>
      <c r="SPC23" s="103"/>
      <c r="SPD23" s="103"/>
      <c r="SPE23" s="103"/>
      <c r="SPF23" s="103"/>
      <c r="SPG23" s="103"/>
      <c r="SPH23" s="103"/>
      <c r="SPI23" s="103"/>
      <c r="SPJ23" s="103"/>
      <c r="SPK23" s="103"/>
      <c r="SPL23" s="103"/>
      <c r="SPM23" s="103"/>
      <c r="SPN23" s="103"/>
      <c r="SPO23" s="103"/>
      <c r="SPP23" s="103"/>
      <c r="SPQ23" s="103"/>
      <c r="SPR23" s="103"/>
      <c r="SPS23" s="103"/>
      <c r="SPT23" s="103"/>
      <c r="SPU23" s="103"/>
      <c r="SPV23" s="103"/>
      <c r="SPW23" s="103"/>
      <c r="SPX23" s="103"/>
      <c r="SPY23" s="103"/>
      <c r="SPZ23" s="103"/>
      <c r="SQA23" s="103"/>
      <c r="SQB23" s="103"/>
      <c r="SQC23" s="103"/>
      <c r="SQD23" s="103"/>
      <c r="SQE23" s="103"/>
      <c r="SQF23" s="103"/>
      <c r="SQG23" s="103"/>
      <c r="SQH23" s="103"/>
      <c r="SQI23" s="103"/>
      <c r="SQJ23" s="103"/>
      <c r="SQK23" s="103"/>
      <c r="SQL23" s="103"/>
      <c r="SQM23" s="103"/>
      <c r="SQN23" s="103"/>
      <c r="SQO23" s="103"/>
      <c r="SQP23" s="103"/>
      <c r="SQQ23" s="103"/>
      <c r="SQR23" s="103"/>
      <c r="SQS23" s="103"/>
      <c r="SQT23" s="103"/>
      <c r="SQU23" s="103"/>
      <c r="SQV23" s="103"/>
      <c r="SQW23" s="103"/>
      <c r="SQX23" s="103"/>
      <c r="SQY23" s="103"/>
      <c r="SQZ23" s="103"/>
      <c r="SRA23" s="103"/>
      <c r="SRB23" s="103"/>
      <c r="SRC23" s="103"/>
      <c r="SRD23" s="103"/>
      <c r="SRE23" s="103"/>
      <c r="SRF23" s="103"/>
      <c r="SRG23" s="103"/>
      <c r="SRH23" s="103"/>
      <c r="SRI23" s="103"/>
      <c r="SRJ23" s="103"/>
      <c r="SRK23" s="103"/>
      <c r="SRL23" s="103"/>
      <c r="SRM23" s="103"/>
      <c r="SRN23" s="103"/>
      <c r="SRO23" s="103"/>
      <c r="SRP23" s="103"/>
      <c r="SRQ23" s="103"/>
      <c r="SRR23" s="103"/>
      <c r="SRS23" s="103"/>
      <c r="SRT23" s="103"/>
      <c r="SRU23" s="103"/>
      <c r="SRV23" s="103"/>
      <c r="SRW23" s="103"/>
      <c r="SRX23" s="103"/>
      <c r="SRY23" s="103"/>
      <c r="SRZ23" s="103"/>
      <c r="SSA23" s="103"/>
      <c r="SSB23" s="103"/>
      <c r="SSC23" s="103"/>
      <c r="SSD23" s="103"/>
      <c r="SSE23" s="103"/>
      <c r="SSF23" s="103"/>
      <c r="SSG23" s="103"/>
      <c r="SSH23" s="103"/>
      <c r="SSI23" s="103"/>
      <c r="SSJ23" s="103"/>
      <c r="SSK23" s="103"/>
      <c r="SSL23" s="103"/>
      <c r="SSM23" s="103"/>
      <c r="SSN23" s="103"/>
      <c r="SSO23" s="103"/>
      <c r="SSP23" s="103"/>
      <c r="SSQ23" s="103"/>
      <c r="SSR23" s="103"/>
      <c r="SSS23" s="103"/>
      <c r="SST23" s="103"/>
      <c r="SSU23" s="103"/>
      <c r="SSV23" s="103"/>
      <c r="SSW23" s="103"/>
      <c r="SSX23" s="103"/>
      <c r="SSY23" s="103"/>
      <c r="SSZ23" s="103"/>
      <c r="STA23" s="103"/>
      <c r="STB23" s="103"/>
      <c r="STC23" s="103"/>
      <c r="STD23" s="103"/>
      <c r="STE23" s="103"/>
      <c r="STF23" s="103"/>
      <c r="STG23" s="103"/>
      <c r="STH23" s="103"/>
      <c r="STI23" s="103"/>
      <c r="STJ23" s="103"/>
      <c r="STK23" s="103"/>
      <c r="STL23" s="103"/>
      <c r="STM23" s="103"/>
      <c r="STN23" s="103"/>
      <c r="STO23" s="103"/>
      <c r="STP23" s="103"/>
      <c r="STQ23" s="103"/>
      <c r="STR23" s="103"/>
      <c r="STS23" s="103"/>
      <c r="STT23" s="103"/>
      <c r="STU23" s="103"/>
      <c r="STV23" s="103"/>
      <c r="STW23" s="103"/>
      <c r="STX23" s="103"/>
      <c r="STY23" s="103"/>
      <c r="STZ23" s="103"/>
      <c r="SUA23" s="103"/>
      <c r="SUB23" s="103"/>
      <c r="SUC23" s="103"/>
      <c r="SUD23" s="103"/>
      <c r="SUE23" s="103"/>
      <c r="SUF23" s="103"/>
      <c r="SUG23" s="103"/>
      <c r="SUH23" s="103"/>
      <c r="SUI23" s="103"/>
      <c r="SUJ23" s="103"/>
      <c r="SUK23" s="103"/>
      <c r="SUL23" s="103"/>
      <c r="SUM23" s="103"/>
      <c r="SUN23" s="103"/>
      <c r="SUO23" s="103"/>
      <c r="SUP23" s="103"/>
      <c r="SUQ23" s="103"/>
      <c r="SUR23" s="103"/>
      <c r="SUS23" s="103"/>
      <c r="SUT23" s="103"/>
      <c r="SUU23" s="103"/>
      <c r="SUV23" s="103"/>
      <c r="SUW23" s="103"/>
      <c r="SUX23" s="103"/>
      <c r="SUY23" s="103"/>
      <c r="SUZ23" s="103"/>
      <c r="SVA23" s="103"/>
      <c r="SVB23" s="103"/>
      <c r="SVC23" s="103"/>
      <c r="SVD23" s="103"/>
      <c r="SVE23" s="103"/>
      <c r="SVF23" s="103"/>
      <c r="SVG23" s="103"/>
      <c r="SVH23" s="103"/>
      <c r="SVI23" s="103"/>
      <c r="SVJ23" s="103"/>
      <c r="SVK23" s="103"/>
      <c r="SVL23" s="103"/>
      <c r="SVM23" s="103"/>
      <c r="SVN23" s="103"/>
      <c r="SVO23" s="103"/>
      <c r="SVP23" s="103"/>
      <c r="SVQ23" s="103"/>
      <c r="SVR23" s="103"/>
      <c r="SVS23" s="103"/>
      <c r="SVT23" s="103"/>
      <c r="SVU23" s="103"/>
      <c r="SVV23" s="103"/>
      <c r="SVW23" s="103"/>
      <c r="SVX23" s="103"/>
      <c r="SVY23" s="103"/>
      <c r="SVZ23" s="103"/>
      <c r="SWA23" s="103"/>
      <c r="SWB23" s="103"/>
      <c r="SWC23" s="103"/>
      <c r="SWD23" s="103"/>
      <c r="SWE23" s="103"/>
      <c r="SWF23" s="103"/>
      <c r="SWG23" s="103"/>
      <c r="SWH23" s="103"/>
      <c r="SWI23" s="103"/>
      <c r="SWJ23" s="103"/>
      <c r="SWK23" s="103"/>
      <c r="SWL23" s="103"/>
      <c r="SWM23" s="103"/>
      <c r="SWN23" s="103"/>
      <c r="SWO23" s="103"/>
      <c r="SWP23" s="103"/>
      <c r="SWQ23" s="103"/>
      <c r="SWR23" s="103"/>
      <c r="SWS23" s="103"/>
      <c r="SWT23" s="103"/>
      <c r="SWU23" s="103"/>
      <c r="SWV23" s="103"/>
      <c r="SWW23" s="103"/>
      <c r="SWX23" s="103"/>
      <c r="SWY23" s="103"/>
      <c r="SWZ23" s="103"/>
      <c r="SXA23" s="103"/>
      <c r="SXB23" s="103"/>
      <c r="SXC23" s="103"/>
      <c r="SXD23" s="103"/>
      <c r="SXE23" s="103"/>
      <c r="SXF23" s="103"/>
      <c r="SXG23" s="103"/>
      <c r="SXH23" s="103"/>
      <c r="SXI23" s="103"/>
      <c r="SXJ23" s="103"/>
      <c r="SXK23" s="103"/>
      <c r="SXL23" s="103"/>
      <c r="SXM23" s="103"/>
      <c r="SXN23" s="103"/>
      <c r="SXO23" s="103"/>
      <c r="SXP23" s="103"/>
      <c r="SXQ23" s="103"/>
      <c r="SXR23" s="103"/>
      <c r="SXS23" s="103"/>
      <c r="SXT23" s="103"/>
      <c r="SXU23" s="103"/>
      <c r="SXV23" s="103"/>
      <c r="SXW23" s="103"/>
      <c r="SXX23" s="103"/>
      <c r="SXY23" s="103"/>
      <c r="SXZ23" s="103"/>
      <c r="SYA23" s="103"/>
      <c r="SYB23" s="103"/>
      <c r="SYC23" s="103"/>
      <c r="SYD23" s="103"/>
      <c r="SYE23" s="103"/>
      <c r="SYF23" s="103"/>
      <c r="SYG23" s="103"/>
      <c r="SYH23" s="103"/>
      <c r="SYI23" s="103"/>
      <c r="SYJ23" s="103"/>
      <c r="SYK23" s="103"/>
      <c r="SYL23" s="103"/>
      <c r="SYM23" s="103"/>
      <c r="SYN23" s="103"/>
      <c r="SYO23" s="103"/>
      <c r="SYP23" s="103"/>
      <c r="SYQ23" s="103"/>
      <c r="SYR23" s="103"/>
      <c r="SYS23" s="103"/>
      <c r="SYT23" s="103"/>
      <c r="SYU23" s="103"/>
      <c r="SYV23" s="103"/>
      <c r="SYW23" s="103"/>
      <c r="SYX23" s="103"/>
      <c r="SYY23" s="103"/>
      <c r="SYZ23" s="103"/>
      <c r="SZA23" s="103"/>
      <c r="SZB23" s="103"/>
      <c r="SZC23" s="103"/>
      <c r="SZD23" s="103"/>
      <c r="SZE23" s="103"/>
      <c r="SZF23" s="103"/>
      <c r="SZG23" s="103"/>
      <c r="SZH23" s="103"/>
      <c r="SZI23" s="103"/>
      <c r="SZJ23" s="103"/>
      <c r="SZK23" s="103"/>
      <c r="SZL23" s="103"/>
      <c r="SZM23" s="103"/>
      <c r="SZN23" s="103"/>
      <c r="SZO23" s="103"/>
      <c r="SZP23" s="103"/>
      <c r="SZQ23" s="103"/>
      <c r="SZR23" s="103"/>
      <c r="SZS23" s="103"/>
      <c r="SZT23" s="103"/>
      <c r="SZU23" s="103"/>
      <c r="SZV23" s="103"/>
      <c r="SZW23" s="103"/>
      <c r="SZX23" s="103"/>
      <c r="SZY23" s="103"/>
      <c r="SZZ23" s="103"/>
      <c r="TAA23" s="103"/>
      <c r="TAB23" s="103"/>
      <c r="TAC23" s="103"/>
      <c r="TAD23" s="103"/>
      <c r="TAE23" s="103"/>
      <c r="TAF23" s="103"/>
      <c r="TAG23" s="103"/>
      <c r="TAH23" s="103"/>
      <c r="TAI23" s="103"/>
      <c r="TAJ23" s="103"/>
      <c r="TAK23" s="103"/>
      <c r="TAL23" s="103"/>
      <c r="TAM23" s="103"/>
      <c r="TAN23" s="103"/>
      <c r="TAO23" s="103"/>
      <c r="TAP23" s="103"/>
      <c r="TAQ23" s="103"/>
      <c r="TAR23" s="103"/>
      <c r="TAS23" s="103"/>
      <c r="TAT23" s="103"/>
      <c r="TAU23" s="103"/>
      <c r="TAV23" s="103"/>
      <c r="TAW23" s="103"/>
      <c r="TAX23" s="103"/>
      <c r="TAY23" s="103"/>
      <c r="TAZ23" s="103"/>
      <c r="TBA23" s="103"/>
      <c r="TBB23" s="103"/>
      <c r="TBC23" s="103"/>
      <c r="TBD23" s="103"/>
      <c r="TBE23" s="103"/>
      <c r="TBF23" s="103"/>
      <c r="TBG23" s="103"/>
      <c r="TBH23" s="103"/>
      <c r="TBI23" s="103"/>
      <c r="TBJ23" s="103"/>
      <c r="TBK23" s="103"/>
      <c r="TBL23" s="103"/>
      <c r="TBM23" s="103"/>
      <c r="TBN23" s="103"/>
      <c r="TBO23" s="103"/>
      <c r="TBP23" s="103"/>
      <c r="TBQ23" s="103"/>
      <c r="TBR23" s="103"/>
      <c r="TBS23" s="103"/>
      <c r="TBT23" s="103"/>
      <c r="TBU23" s="103"/>
      <c r="TBV23" s="103"/>
      <c r="TBW23" s="103"/>
      <c r="TBX23" s="103"/>
      <c r="TBY23" s="103"/>
      <c r="TBZ23" s="103"/>
      <c r="TCA23" s="103"/>
      <c r="TCB23" s="103"/>
      <c r="TCC23" s="103"/>
      <c r="TCD23" s="103"/>
      <c r="TCE23" s="103"/>
      <c r="TCF23" s="103"/>
      <c r="TCG23" s="103"/>
      <c r="TCH23" s="103"/>
      <c r="TCI23" s="103"/>
      <c r="TCJ23" s="103"/>
      <c r="TCK23" s="103"/>
      <c r="TCL23" s="103"/>
      <c r="TCM23" s="103"/>
      <c r="TCN23" s="103"/>
      <c r="TCO23" s="103"/>
      <c r="TCP23" s="103"/>
      <c r="TCQ23" s="103"/>
      <c r="TCR23" s="103"/>
      <c r="TCS23" s="103"/>
      <c r="TCT23" s="103"/>
      <c r="TCU23" s="103"/>
      <c r="TCV23" s="103"/>
      <c r="TCW23" s="103"/>
      <c r="TCX23" s="103"/>
      <c r="TCY23" s="103"/>
      <c r="TCZ23" s="103"/>
      <c r="TDA23" s="103"/>
      <c r="TDB23" s="103"/>
      <c r="TDC23" s="103"/>
      <c r="TDD23" s="103"/>
      <c r="TDE23" s="103"/>
      <c r="TDF23" s="103"/>
      <c r="TDG23" s="103"/>
      <c r="TDH23" s="103"/>
      <c r="TDI23" s="103"/>
      <c r="TDJ23" s="103"/>
      <c r="TDK23" s="103"/>
      <c r="TDL23" s="103"/>
      <c r="TDM23" s="103"/>
      <c r="TDN23" s="103"/>
      <c r="TDO23" s="103"/>
      <c r="TDP23" s="103"/>
      <c r="TDQ23" s="103"/>
      <c r="TDR23" s="103"/>
      <c r="TDS23" s="103"/>
      <c r="TDT23" s="103"/>
      <c r="TDU23" s="103"/>
      <c r="TDV23" s="103"/>
      <c r="TDW23" s="103"/>
      <c r="TDX23" s="103"/>
      <c r="TDY23" s="103"/>
      <c r="TDZ23" s="103"/>
      <c r="TEA23" s="103"/>
      <c r="TEB23" s="103"/>
      <c r="TEC23" s="103"/>
      <c r="TED23" s="103"/>
      <c r="TEE23" s="103"/>
      <c r="TEF23" s="103"/>
      <c r="TEG23" s="103"/>
      <c r="TEH23" s="103"/>
      <c r="TEI23" s="103"/>
      <c r="TEJ23" s="103"/>
      <c r="TEK23" s="103"/>
      <c r="TEL23" s="103"/>
      <c r="TEM23" s="103"/>
      <c r="TEN23" s="103"/>
      <c r="TEO23" s="103"/>
      <c r="TEP23" s="103"/>
      <c r="TEQ23" s="103"/>
      <c r="TER23" s="103"/>
      <c r="TES23" s="103"/>
      <c r="TET23" s="103"/>
      <c r="TEU23" s="103"/>
      <c r="TEV23" s="103"/>
      <c r="TEW23" s="103"/>
      <c r="TEX23" s="103"/>
      <c r="TEY23" s="103"/>
      <c r="TEZ23" s="103"/>
      <c r="TFA23" s="103"/>
      <c r="TFB23" s="103"/>
      <c r="TFC23" s="103"/>
      <c r="TFD23" s="103"/>
      <c r="TFE23" s="103"/>
      <c r="TFF23" s="103"/>
      <c r="TFG23" s="103"/>
      <c r="TFH23" s="103"/>
      <c r="TFI23" s="103"/>
      <c r="TFJ23" s="103"/>
      <c r="TFK23" s="103"/>
      <c r="TFL23" s="103"/>
      <c r="TFM23" s="103"/>
      <c r="TFN23" s="103"/>
      <c r="TFO23" s="103"/>
      <c r="TFP23" s="103"/>
      <c r="TFQ23" s="103"/>
      <c r="TFR23" s="103"/>
      <c r="TFS23" s="103"/>
      <c r="TFT23" s="103"/>
      <c r="TFU23" s="103"/>
      <c r="TFV23" s="103"/>
      <c r="TFW23" s="103"/>
      <c r="TFX23" s="103"/>
      <c r="TFY23" s="103"/>
      <c r="TFZ23" s="103"/>
      <c r="TGA23" s="103"/>
      <c r="TGB23" s="103"/>
      <c r="TGC23" s="103"/>
      <c r="TGD23" s="103"/>
      <c r="TGE23" s="103"/>
      <c r="TGF23" s="103"/>
      <c r="TGG23" s="103"/>
      <c r="TGH23" s="103"/>
      <c r="TGI23" s="103"/>
      <c r="TGJ23" s="103"/>
      <c r="TGK23" s="103"/>
      <c r="TGL23" s="103"/>
      <c r="TGM23" s="103"/>
      <c r="TGN23" s="103"/>
      <c r="TGO23" s="103"/>
      <c r="TGP23" s="103"/>
      <c r="TGQ23" s="103"/>
      <c r="TGR23" s="103"/>
      <c r="TGS23" s="103"/>
      <c r="TGT23" s="103"/>
      <c r="TGU23" s="103"/>
      <c r="TGV23" s="103"/>
      <c r="TGW23" s="103"/>
      <c r="TGX23" s="103"/>
      <c r="TGY23" s="103"/>
      <c r="TGZ23" s="103"/>
      <c r="THA23" s="103"/>
      <c r="THB23" s="103"/>
      <c r="THC23" s="103"/>
      <c r="THD23" s="103"/>
      <c r="THE23" s="103"/>
      <c r="THF23" s="103"/>
      <c r="THG23" s="103"/>
      <c r="THH23" s="103"/>
      <c r="THI23" s="103"/>
      <c r="THJ23" s="103"/>
      <c r="THK23" s="103"/>
      <c r="THL23" s="103"/>
      <c r="THM23" s="103"/>
      <c r="THN23" s="103"/>
      <c r="THO23" s="103"/>
      <c r="THP23" s="103"/>
      <c r="THQ23" s="103"/>
      <c r="THR23" s="103"/>
      <c r="THS23" s="103"/>
      <c r="THT23" s="103"/>
      <c r="THU23" s="103"/>
      <c r="THV23" s="103"/>
      <c r="THW23" s="103"/>
      <c r="THX23" s="103"/>
      <c r="THY23" s="103"/>
      <c r="THZ23" s="103"/>
      <c r="TIA23" s="103"/>
      <c r="TIB23" s="103"/>
      <c r="TIC23" s="103"/>
      <c r="TID23" s="103"/>
      <c r="TIE23" s="103"/>
      <c r="TIF23" s="103"/>
      <c r="TIG23" s="103"/>
      <c r="TIH23" s="103"/>
      <c r="TII23" s="103"/>
      <c r="TIJ23" s="103"/>
      <c r="TIK23" s="103"/>
      <c r="TIL23" s="103"/>
      <c r="TIM23" s="103"/>
      <c r="TIN23" s="103"/>
      <c r="TIO23" s="103"/>
      <c r="TIP23" s="103"/>
      <c r="TIQ23" s="103"/>
      <c r="TIR23" s="103"/>
      <c r="TIS23" s="103"/>
      <c r="TIT23" s="103"/>
      <c r="TIU23" s="103"/>
      <c r="TIV23" s="103"/>
      <c r="TIW23" s="103"/>
      <c r="TIX23" s="103"/>
      <c r="TIY23" s="103"/>
      <c r="TIZ23" s="103"/>
      <c r="TJA23" s="103"/>
      <c r="TJB23" s="103"/>
      <c r="TJC23" s="103"/>
      <c r="TJD23" s="103"/>
      <c r="TJE23" s="103"/>
      <c r="TJF23" s="103"/>
      <c r="TJG23" s="103"/>
      <c r="TJH23" s="103"/>
      <c r="TJI23" s="103"/>
      <c r="TJJ23" s="103"/>
      <c r="TJK23" s="103"/>
      <c r="TJL23" s="103"/>
      <c r="TJM23" s="103"/>
      <c r="TJN23" s="103"/>
      <c r="TJO23" s="103"/>
      <c r="TJP23" s="103"/>
      <c r="TJQ23" s="103"/>
      <c r="TJR23" s="103"/>
      <c r="TJS23" s="103"/>
      <c r="TJT23" s="103"/>
      <c r="TJU23" s="103"/>
      <c r="TJV23" s="103"/>
      <c r="TJW23" s="103"/>
      <c r="TJX23" s="103"/>
      <c r="TJY23" s="103"/>
      <c r="TJZ23" s="103"/>
      <c r="TKA23" s="103"/>
      <c r="TKB23" s="103"/>
      <c r="TKC23" s="103"/>
      <c r="TKD23" s="103"/>
      <c r="TKE23" s="103"/>
      <c r="TKF23" s="103"/>
      <c r="TKG23" s="103"/>
      <c r="TKH23" s="103"/>
      <c r="TKI23" s="103"/>
      <c r="TKJ23" s="103"/>
      <c r="TKK23" s="103"/>
      <c r="TKL23" s="103"/>
      <c r="TKM23" s="103"/>
      <c r="TKN23" s="103"/>
      <c r="TKO23" s="103"/>
      <c r="TKP23" s="103"/>
      <c r="TKQ23" s="103"/>
      <c r="TKR23" s="103"/>
      <c r="TKS23" s="103"/>
      <c r="TKT23" s="103"/>
      <c r="TKU23" s="103"/>
      <c r="TKV23" s="103"/>
      <c r="TKW23" s="103"/>
      <c r="TKX23" s="103"/>
      <c r="TKY23" s="103"/>
      <c r="TKZ23" s="103"/>
      <c r="TLA23" s="103"/>
      <c r="TLB23" s="103"/>
      <c r="TLC23" s="103"/>
      <c r="TLD23" s="103"/>
      <c r="TLE23" s="103"/>
      <c r="TLF23" s="103"/>
      <c r="TLG23" s="103"/>
      <c r="TLH23" s="103"/>
      <c r="TLI23" s="103"/>
      <c r="TLJ23" s="103"/>
      <c r="TLK23" s="103"/>
      <c r="TLL23" s="103"/>
      <c r="TLM23" s="103"/>
      <c r="TLN23" s="103"/>
      <c r="TLO23" s="103"/>
      <c r="TLP23" s="103"/>
      <c r="TLQ23" s="103"/>
      <c r="TLR23" s="103"/>
      <c r="TLS23" s="103"/>
      <c r="TLT23" s="103"/>
      <c r="TLU23" s="103"/>
      <c r="TLV23" s="103"/>
      <c r="TLW23" s="103"/>
      <c r="TLX23" s="103"/>
      <c r="TLY23" s="103"/>
      <c r="TLZ23" s="103"/>
      <c r="TMA23" s="103"/>
      <c r="TMB23" s="103"/>
      <c r="TMC23" s="103"/>
      <c r="TMD23" s="103"/>
      <c r="TME23" s="103"/>
      <c r="TMF23" s="103"/>
      <c r="TMG23" s="103"/>
      <c r="TMH23" s="103"/>
      <c r="TMI23" s="103"/>
      <c r="TMJ23" s="103"/>
      <c r="TMK23" s="103"/>
      <c r="TML23" s="103"/>
      <c r="TMM23" s="103"/>
      <c r="TMN23" s="103"/>
      <c r="TMO23" s="103"/>
      <c r="TMP23" s="103"/>
      <c r="TMQ23" s="103"/>
      <c r="TMR23" s="103"/>
      <c r="TMS23" s="103"/>
      <c r="TMT23" s="103"/>
      <c r="TMU23" s="103"/>
      <c r="TMV23" s="103"/>
      <c r="TMW23" s="103"/>
      <c r="TMX23" s="103"/>
      <c r="TMY23" s="103"/>
      <c r="TMZ23" s="103"/>
      <c r="TNA23" s="103"/>
      <c r="TNB23" s="103"/>
      <c r="TNC23" s="103"/>
      <c r="TND23" s="103"/>
      <c r="TNE23" s="103"/>
      <c r="TNF23" s="103"/>
      <c r="TNG23" s="103"/>
      <c r="TNH23" s="103"/>
      <c r="TNI23" s="103"/>
      <c r="TNJ23" s="103"/>
      <c r="TNK23" s="103"/>
      <c r="TNL23" s="103"/>
      <c r="TNM23" s="103"/>
      <c r="TNN23" s="103"/>
      <c r="TNO23" s="103"/>
      <c r="TNP23" s="103"/>
      <c r="TNQ23" s="103"/>
      <c r="TNR23" s="103"/>
      <c r="TNS23" s="103"/>
      <c r="TNT23" s="103"/>
      <c r="TNU23" s="103"/>
      <c r="TNV23" s="103"/>
      <c r="TNW23" s="103"/>
      <c r="TNX23" s="103"/>
      <c r="TNY23" s="103"/>
      <c r="TNZ23" s="103"/>
      <c r="TOA23" s="103"/>
      <c r="TOB23" s="103"/>
      <c r="TOC23" s="103"/>
      <c r="TOD23" s="103"/>
      <c r="TOE23" s="103"/>
      <c r="TOF23" s="103"/>
      <c r="TOG23" s="103"/>
      <c r="TOH23" s="103"/>
      <c r="TOI23" s="103"/>
      <c r="TOJ23" s="103"/>
      <c r="TOK23" s="103"/>
      <c r="TOL23" s="103"/>
      <c r="TOM23" s="103"/>
      <c r="TON23" s="103"/>
      <c r="TOO23" s="103"/>
      <c r="TOP23" s="103"/>
      <c r="TOQ23" s="103"/>
      <c r="TOR23" s="103"/>
      <c r="TOS23" s="103"/>
      <c r="TOT23" s="103"/>
      <c r="TOU23" s="103"/>
      <c r="TOV23" s="103"/>
      <c r="TOW23" s="103"/>
      <c r="TOX23" s="103"/>
      <c r="TOY23" s="103"/>
      <c r="TOZ23" s="103"/>
      <c r="TPA23" s="103"/>
      <c r="TPB23" s="103"/>
      <c r="TPC23" s="103"/>
      <c r="TPD23" s="103"/>
      <c r="TPE23" s="103"/>
      <c r="TPF23" s="103"/>
      <c r="TPG23" s="103"/>
      <c r="TPH23" s="103"/>
      <c r="TPI23" s="103"/>
      <c r="TPJ23" s="103"/>
      <c r="TPK23" s="103"/>
      <c r="TPL23" s="103"/>
      <c r="TPM23" s="103"/>
      <c r="TPN23" s="103"/>
      <c r="TPO23" s="103"/>
      <c r="TPP23" s="103"/>
      <c r="TPQ23" s="103"/>
      <c r="TPR23" s="103"/>
      <c r="TPS23" s="103"/>
      <c r="TPT23" s="103"/>
      <c r="TPU23" s="103"/>
      <c r="TPV23" s="103"/>
      <c r="TPW23" s="103"/>
      <c r="TPX23" s="103"/>
      <c r="TPY23" s="103"/>
      <c r="TPZ23" s="103"/>
      <c r="TQA23" s="103"/>
      <c r="TQB23" s="103"/>
      <c r="TQC23" s="103"/>
      <c r="TQD23" s="103"/>
      <c r="TQE23" s="103"/>
      <c r="TQF23" s="103"/>
      <c r="TQG23" s="103"/>
      <c r="TQH23" s="103"/>
      <c r="TQI23" s="103"/>
      <c r="TQJ23" s="103"/>
      <c r="TQK23" s="103"/>
      <c r="TQL23" s="103"/>
      <c r="TQM23" s="103"/>
      <c r="TQN23" s="103"/>
      <c r="TQO23" s="103"/>
      <c r="TQP23" s="103"/>
      <c r="TQQ23" s="103"/>
      <c r="TQR23" s="103"/>
      <c r="TQS23" s="103"/>
      <c r="TQT23" s="103"/>
      <c r="TQU23" s="103"/>
      <c r="TQV23" s="103"/>
      <c r="TQW23" s="103"/>
      <c r="TQX23" s="103"/>
      <c r="TQY23" s="103"/>
      <c r="TQZ23" s="103"/>
      <c r="TRA23" s="103"/>
      <c r="TRB23" s="103"/>
      <c r="TRC23" s="103"/>
      <c r="TRD23" s="103"/>
      <c r="TRE23" s="103"/>
      <c r="TRF23" s="103"/>
      <c r="TRG23" s="103"/>
      <c r="TRH23" s="103"/>
      <c r="TRI23" s="103"/>
      <c r="TRJ23" s="103"/>
      <c r="TRK23" s="103"/>
      <c r="TRL23" s="103"/>
      <c r="TRM23" s="103"/>
      <c r="TRN23" s="103"/>
      <c r="TRO23" s="103"/>
      <c r="TRP23" s="103"/>
      <c r="TRQ23" s="103"/>
      <c r="TRR23" s="103"/>
      <c r="TRS23" s="103"/>
      <c r="TRT23" s="103"/>
      <c r="TRU23" s="103"/>
      <c r="TRV23" s="103"/>
      <c r="TRW23" s="103"/>
      <c r="TRX23" s="103"/>
      <c r="TRY23" s="103"/>
      <c r="TRZ23" s="103"/>
      <c r="TSA23" s="103"/>
      <c r="TSB23" s="103"/>
      <c r="TSC23" s="103"/>
      <c r="TSD23" s="103"/>
      <c r="TSE23" s="103"/>
      <c r="TSF23" s="103"/>
      <c r="TSG23" s="103"/>
      <c r="TSH23" s="103"/>
      <c r="TSI23" s="103"/>
      <c r="TSJ23" s="103"/>
      <c r="TSK23" s="103"/>
      <c r="TSL23" s="103"/>
      <c r="TSM23" s="103"/>
      <c r="TSN23" s="103"/>
      <c r="TSO23" s="103"/>
      <c r="TSP23" s="103"/>
      <c r="TSQ23" s="103"/>
      <c r="TSR23" s="103"/>
      <c r="TSS23" s="103"/>
      <c r="TST23" s="103"/>
      <c r="TSU23" s="103"/>
      <c r="TSV23" s="103"/>
      <c r="TSW23" s="103"/>
      <c r="TSX23" s="103"/>
      <c r="TSY23" s="103"/>
      <c r="TSZ23" s="103"/>
      <c r="TTA23" s="103"/>
      <c r="TTB23" s="103"/>
      <c r="TTC23" s="103"/>
      <c r="TTD23" s="103"/>
      <c r="TTE23" s="103"/>
      <c r="TTF23" s="103"/>
      <c r="TTG23" s="103"/>
      <c r="TTH23" s="103"/>
      <c r="TTI23" s="103"/>
      <c r="TTJ23" s="103"/>
      <c r="TTK23" s="103"/>
      <c r="TTL23" s="103"/>
      <c r="TTM23" s="103"/>
      <c r="TTN23" s="103"/>
      <c r="TTO23" s="103"/>
      <c r="TTP23" s="103"/>
      <c r="TTQ23" s="103"/>
      <c r="TTR23" s="103"/>
      <c r="TTS23" s="103"/>
      <c r="TTT23" s="103"/>
      <c r="TTU23" s="103"/>
      <c r="TTV23" s="103"/>
      <c r="TTW23" s="103"/>
      <c r="TTX23" s="103"/>
      <c r="TTY23" s="103"/>
      <c r="TTZ23" s="103"/>
      <c r="TUA23" s="103"/>
      <c r="TUB23" s="103"/>
      <c r="TUC23" s="103"/>
      <c r="TUD23" s="103"/>
      <c r="TUE23" s="103"/>
      <c r="TUF23" s="103"/>
      <c r="TUG23" s="103"/>
      <c r="TUH23" s="103"/>
      <c r="TUI23" s="103"/>
      <c r="TUJ23" s="103"/>
      <c r="TUK23" s="103"/>
      <c r="TUL23" s="103"/>
      <c r="TUM23" s="103"/>
      <c r="TUN23" s="103"/>
      <c r="TUO23" s="103"/>
      <c r="TUP23" s="103"/>
      <c r="TUQ23" s="103"/>
      <c r="TUR23" s="103"/>
      <c r="TUS23" s="103"/>
      <c r="TUT23" s="103"/>
      <c r="TUU23" s="103"/>
      <c r="TUV23" s="103"/>
      <c r="TUW23" s="103"/>
      <c r="TUX23" s="103"/>
      <c r="TUY23" s="103"/>
      <c r="TUZ23" s="103"/>
      <c r="TVA23" s="103"/>
      <c r="TVB23" s="103"/>
      <c r="TVC23" s="103"/>
      <c r="TVD23" s="103"/>
      <c r="TVE23" s="103"/>
      <c r="TVF23" s="103"/>
      <c r="TVG23" s="103"/>
      <c r="TVH23" s="103"/>
      <c r="TVI23" s="103"/>
      <c r="TVJ23" s="103"/>
      <c r="TVK23" s="103"/>
      <c r="TVL23" s="103"/>
      <c r="TVM23" s="103"/>
      <c r="TVN23" s="103"/>
      <c r="TVO23" s="103"/>
      <c r="TVP23" s="103"/>
      <c r="TVQ23" s="103"/>
      <c r="TVR23" s="103"/>
      <c r="TVS23" s="103"/>
      <c r="TVT23" s="103"/>
      <c r="TVU23" s="103"/>
      <c r="TVV23" s="103"/>
      <c r="TVW23" s="103"/>
      <c r="TVX23" s="103"/>
      <c r="TVY23" s="103"/>
      <c r="TVZ23" s="103"/>
      <c r="TWA23" s="103"/>
      <c r="TWB23" s="103"/>
      <c r="TWC23" s="103"/>
      <c r="TWD23" s="103"/>
      <c r="TWE23" s="103"/>
      <c r="TWF23" s="103"/>
      <c r="TWG23" s="103"/>
      <c r="TWH23" s="103"/>
      <c r="TWI23" s="103"/>
      <c r="TWJ23" s="103"/>
      <c r="TWK23" s="103"/>
      <c r="TWL23" s="103"/>
      <c r="TWM23" s="103"/>
      <c r="TWN23" s="103"/>
      <c r="TWO23" s="103"/>
      <c r="TWP23" s="103"/>
      <c r="TWQ23" s="103"/>
      <c r="TWR23" s="103"/>
      <c r="TWS23" s="103"/>
      <c r="TWT23" s="103"/>
      <c r="TWU23" s="103"/>
      <c r="TWV23" s="103"/>
      <c r="TWW23" s="103"/>
      <c r="TWX23" s="103"/>
      <c r="TWY23" s="103"/>
      <c r="TWZ23" s="103"/>
      <c r="TXA23" s="103"/>
      <c r="TXB23" s="103"/>
      <c r="TXC23" s="103"/>
      <c r="TXD23" s="103"/>
      <c r="TXE23" s="103"/>
      <c r="TXF23" s="103"/>
      <c r="TXG23" s="103"/>
      <c r="TXH23" s="103"/>
      <c r="TXI23" s="103"/>
      <c r="TXJ23" s="103"/>
      <c r="TXK23" s="103"/>
      <c r="TXL23" s="103"/>
      <c r="TXM23" s="103"/>
      <c r="TXN23" s="103"/>
      <c r="TXO23" s="103"/>
      <c r="TXP23" s="103"/>
      <c r="TXQ23" s="103"/>
      <c r="TXR23" s="103"/>
      <c r="TXS23" s="103"/>
      <c r="TXT23" s="103"/>
      <c r="TXU23" s="103"/>
      <c r="TXV23" s="103"/>
      <c r="TXW23" s="103"/>
      <c r="TXX23" s="103"/>
      <c r="TXY23" s="103"/>
      <c r="TXZ23" s="103"/>
      <c r="TYA23" s="103"/>
      <c r="TYB23" s="103"/>
      <c r="TYC23" s="103"/>
      <c r="TYD23" s="103"/>
      <c r="TYE23" s="103"/>
      <c r="TYF23" s="103"/>
      <c r="TYG23" s="103"/>
      <c r="TYH23" s="103"/>
      <c r="TYI23" s="103"/>
      <c r="TYJ23" s="103"/>
      <c r="TYK23" s="103"/>
      <c r="TYL23" s="103"/>
      <c r="TYM23" s="103"/>
      <c r="TYN23" s="103"/>
      <c r="TYO23" s="103"/>
      <c r="TYP23" s="103"/>
      <c r="TYQ23" s="103"/>
      <c r="TYR23" s="103"/>
      <c r="TYS23" s="103"/>
      <c r="TYT23" s="103"/>
      <c r="TYU23" s="103"/>
      <c r="TYV23" s="103"/>
      <c r="TYW23" s="103"/>
      <c r="TYX23" s="103"/>
      <c r="TYY23" s="103"/>
      <c r="TYZ23" s="103"/>
      <c r="TZA23" s="103"/>
      <c r="TZB23" s="103"/>
      <c r="TZC23" s="103"/>
      <c r="TZD23" s="103"/>
      <c r="TZE23" s="103"/>
      <c r="TZF23" s="103"/>
      <c r="TZG23" s="103"/>
      <c r="TZH23" s="103"/>
      <c r="TZI23" s="103"/>
      <c r="TZJ23" s="103"/>
      <c r="TZK23" s="103"/>
      <c r="TZL23" s="103"/>
      <c r="TZM23" s="103"/>
      <c r="TZN23" s="103"/>
      <c r="TZO23" s="103"/>
      <c r="TZP23" s="103"/>
      <c r="TZQ23" s="103"/>
      <c r="TZR23" s="103"/>
      <c r="TZS23" s="103"/>
      <c r="TZT23" s="103"/>
      <c r="TZU23" s="103"/>
      <c r="TZV23" s="103"/>
      <c r="TZW23" s="103"/>
      <c r="TZX23" s="103"/>
      <c r="TZY23" s="103"/>
      <c r="TZZ23" s="103"/>
      <c r="UAA23" s="103"/>
      <c r="UAB23" s="103"/>
      <c r="UAC23" s="103"/>
      <c r="UAD23" s="103"/>
      <c r="UAE23" s="103"/>
      <c r="UAF23" s="103"/>
      <c r="UAG23" s="103"/>
      <c r="UAH23" s="103"/>
      <c r="UAI23" s="103"/>
      <c r="UAJ23" s="103"/>
      <c r="UAK23" s="103"/>
      <c r="UAL23" s="103"/>
      <c r="UAM23" s="103"/>
      <c r="UAN23" s="103"/>
      <c r="UAO23" s="103"/>
      <c r="UAP23" s="103"/>
      <c r="UAQ23" s="103"/>
      <c r="UAR23" s="103"/>
      <c r="UAS23" s="103"/>
      <c r="UAT23" s="103"/>
      <c r="UAU23" s="103"/>
      <c r="UAV23" s="103"/>
      <c r="UAW23" s="103"/>
      <c r="UAX23" s="103"/>
      <c r="UAY23" s="103"/>
      <c r="UAZ23" s="103"/>
      <c r="UBA23" s="103"/>
      <c r="UBB23" s="103"/>
      <c r="UBC23" s="103"/>
      <c r="UBD23" s="103"/>
      <c r="UBE23" s="103"/>
      <c r="UBF23" s="103"/>
      <c r="UBG23" s="103"/>
      <c r="UBH23" s="103"/>
      <c r="UBI23" s="103"/>
      <c r="UBJ23" s="103"/>
      <c r="UBK23" s="103"/>
      <c r="UBL23" s="103"/>
      <c r="UBM23" s="103"/>
      <c r="UBN23" s="103"/>
      <c r="UBO23" s="103"/>
      <c r="UBP23" s="103"/>
      <c r="UBQ23" s="103"/>
      <c r="UBR23" s="103"/>
      <c r="UBS23" s="103"/>
      <c r="UBT23" s="103"/>
      <c r="UBU23" s="103"/>
      <c r="UBV23" s="103"/>
      <c r="UBW23" s="103"/>
      <c r="UBX23" s="103"/>
      <c r="UBY23" s="103"/>
      <c r="UBZ23" s="103"/>
      <c r="UCA23" s="103"/>
      <c r="UCB23" s="103"/>
      <c r="UCC23" s="103"/>
      <c r="UCD23" s="103"/>
      <c r="UCE23" s="103"/>
      <c r="UCF23" s="103"/>
      <c r="UCG23" s="103"/>
      <c r="UCH23" s="103"/>
      <c r="UCI23" s="103"/>
      <c r="UCJ23" s="103"/>
      <c r="UCK23" s="103"/>
      <c r="UCL23" s="103"/>
      <c r="UCM23" s="103"/>
      <c r="UCN23" s="103"/>
      <c r="UCO23" s="103"/>
      <c r="UCP23" s="103"/>
      <c r="UCQ23" s="103"/>
      <c r="UCR23" s="103"/>
      <c r="UCS23" s="103"/>
      <c r="UCT23" s="103"/>
      <c r="UCU23" s="103"/>
      <c r="UCV23" s="103"/>
      <c r="UCW23" s="103"/>
      <c r="UCX23" s="103"/>
      <c r="UCY23" s="103"/>
      <c r="UCZ23" s="103"/>
      <c r="UDA23" s="103"/>
      <c r="UDB23" s="103"/>
      <c r="UDC23" s="103"/>
      <c r="UDD23" s="103"/>
      <c r="UDE23" s="103"/>
      <c r="UDF23" s="103"/>
      <c r="UDG23" s="103"/>
      <c r="UDH23" s="103"/>
      <c r="UDI23" s="103"/>
      <c r="UDJ23" s="103"/>
      <c r="UDK23" s="103"/>
      <c r="UDL23" s="103"/>
      <c r="UDM23" s="103"/>
      <c r="UDN23" s="103"/>
      <c r="UDO23" s="103"/>
      <c r="UDP23" s="103"/>
      <c r="UDQ23" s="103"/>
      <c r="UDR23" s="103"/>
      <c r="UDS23" s="103"/>
      <c r="UDT23" s="103"/>
      <c r="UDU23" s="103"/>
      <c r="UDV23" s="103"/>
      <c r="UDW23" s="103"/>
      <c r="UDX23" s="103"/>
      <c r="UDY23" s="103"/>
      <c r="UDZ23" s="103"/>
      <c r="UEA23" s="103"/>
      <c r="UEB23" s="103"/>
      <c r="UEC23" s="103"/>
      <c r="UED23" s="103"/>
      <c r="UEE23" s="103"/>
      <c r="UEF23" s="103"/>
      <c r="UEG23" s="103"/>
      <c r="UEH23" s="103"/>
      <c r="UEI23" s="103"/>
      <c r="UEJ23" s="103"/>
      <c r="UEK23" s="103"/>
      <c r="UEL23" s="103"/>
      <c r="UEM23" s="103"/>
      <c r="UEN23" s="103"/>
      <c r="UEO23" s="103"/>
      <c r="UEP23" s="103"/>
      <c r="UEQ23" s="103"/>
      <c r="UER23" s="103"/>
      <c r="UES23" s="103"/>
      <c r="UET23" s="103"/>
      <c r="UEU23" s="103"/>
      <c r="UEV23" s="103"/>
      <c r="UEW23" s="103"/>
      <c r="UEX23" s="103"/>
      <c r="UEY23" s="103"/>
      <c r="UEZ23" s="103"/>
      <c r="UFA23" s="103"/>
      <c r="UFB23" s="103"/>
      <c r="UFC23" s="103"/>
      <c r="UFD23" s="103"/>
      <c r="UFE23" s="103"/>
      <c r="UFF23" s="103"/>
      <c r="UFG23" s="103"/>
      <c r="UFH23" s="103"/>
      <c r="UFI23" s="103"/>
      <c r="UFJ23" s="103"/>
      <c r="UFK23" s="103"/>
      <c r="UFL23" s="103"/>
      <c r="UFM23" s="103"/>
      <c r="UFN23" s="103"/>
      <c r="UFO23" s="103"/>
      <c r="UFP23" s="103"/>
      <c r="UFQ23" s="103"/>
      <c r="UFR23" s="103"/>
      <c r="UFS23" s="103"/>
      <c r="UFT23" s="103"/>
      <c r="UFU23" s="103"/>
      <c r="UFV23" s="103"/>
      <c r="UFW23" s="103"/>
      <c r="UFX23" s="103"/>
      <c r="UFY23" s="103"/>
      <c r="UFZ23" s="103"/>
      <c r="UGA23" s="103"/>
      <c r="UGB23" s="103"/>
      <c r="UGC23" s="103"/>
      <c r="UGD23" s="103"/>
      <c r="UGE23" s="103"/>
      <c r="UGF23" s="103"/>
      <c r="UGG23" s="103"/>
      <c r="UGH23" s="103"/>
      <c r="UGI23" s="103"/>
      <c r="UGJ23" s="103"/>
      <c r="UGK23" s="103"/>
      <c r="UGL23" s="103"/>
      <c r="UGM23" s="103"/>
      <c r="UGN23" s="103"/>
      <c r="UGO23" s="103"/>
      <c r="UGP23" s="103"/>
      <c r="UGQ23" s="103"/>
      <c r="UGR23" s="103"/>
      <c r="UGS23" s="103"/>
      <c r="UGT23" s="103"/>
      <c r="UGU23" s="103"/>
      <c r="UGV23" s="103"/>
      <c r="UGW23" s="103"/>
      <c r="UGX23" s="103"/>
      <c r="UGY23" s="103"/>
      <c r="UGZ23" s="103"/>
      <c r="UHA23" s="103"/>
      <c r="UHB23" s="103"/>
      <c r="UHC23" s="103"/>
      <c r="UHD23" s="103"/>
      <c r="UHE23" s="103"/>
      <c r="UHF23" s="103"/>
      <c r="UHG23" s="103"/>
      <c r="UHH23" s="103"/>
      <c r="UHI23" s="103"/>
      <c r="UHJ23" s="103"/>
      <c r="UHK23" s="103"/>
      <c r="UHL23" s="103"/>
      <c r="UHM23" s="103"/>
      <c r="UHN23" s="103"/>
      <c r="UHO23" s="103"/>
      <c r="UHP23" s="103"/>
      <c r="UHQ23" s="103"/>
      <c r="UHR23" s="103"/>
      <c r="UHS23" s="103"/>
      <c r="UHT23" s="103"/>
      <c r="UHU23" s="103"/>
      <c r="UHV23" s="103"/>
      <c r="UHW23" s="103"/>
      <c r="UHX23" s="103"/>
      <c r="UHY23" s="103"/>
      <c r="UHZ23" s="103"/>
      <c r="UIA23" s="103"/>
      <c r="UIB23" s="103"/>
      <c r="UIC23" s="103"/>
      <c r="UID23" s="103"/>
      <c r="UIE23" s="103"/>
      <c r="UIF23" s="103"/>
      <c r="UIG23" s="103"/>
      <c r="UIH23" s="103"/>
      <c r="UII23" s="103"/>
      <c r="UIJ23" s="103"/>
      <c r="UIK23" s="103"/>
      <c r="UIL23" s="103"/>
      <c r="UIM23" s="103"/>
      <c r="UIN23" s="103"/>
      <c r="UIO23" s="103"/>
      <c r="UIP23" s="103"/>
      <c r="UIQ23" s="103"/>
      <c r="UIR23" s="103"/>
      <c r="UIS23" s="103"/>
      <c r="UIT23" s="103"/>
      <c r="UIU23" s="103"/>
      <c r="UIV23" s="103"/>
      <c r="UIW23" s="103"/>
      <c r="UIX23" s="103"/>
      <c r="UIY23" s="103"/>
      <c r="UIZ23" s="103"/>
      <c r="UJA23" s="103"/>
      <c r="UJB23" s="103"/>
      <c r="UJC23" s="103"/>
      <c r="UJD23" s="103"/>
      <c r="UJE23" s="103"/>
      <c r="UJF23" s="103"/>
      <c r="UJG23" s="103"/>
      <c r="UJH23" s="103"/>
      <c r="UJI23" s="103"/>
      <c r="UJJ23" s="103"/>
      <c r="UJK23" s="103"/>
      <c r="UJL23" s="103"/>
      <c r="UJM23" s="103"/>
      <c r="UJN23" s="103"/>
      <c r="UJO23" s="103"/>
      <c r="UJP23" s="103"/>
      <c r="UJQ23" s="103"/>
      <c r="UJR23" s="103"/>
      <c r="UJS23" s="103"/>
      <c r="UJT23" s="103"/>
      <c r="UJU23" s="103"/>
      <c r="UJV23" s="103"/>
      <c r="UJW23" s="103"/>
      <c r="UJX23" s="103"/>
      <c r="UJY23" s="103"/>
      <c r="UJZ23" s="103"/>
      <c r="UKA23" s="103"/>
      <c r="UKB23" s="103"/>
      <c r="UKC23" s="103"/>
      <c r="UKD23" s="103"/>
      <c r="UKE23" s="103"/>
      <c r="UKF23" s="103"/>
      <c r="UKG23" s="103"/>
      <c r="UKH23" s="103"/>
      <c r="UKI23" s="103"/>
      <c r="UKJ23" s="103"/>
      <c r="UKK23" s="103"/>
      <c r="UKL23" s="103"/>
      <c r="UKM23" s="103"/>
      <c r="UKN23" s="103"/>
      <c r="UKO23" s="103"/>
      <c r="UKP23" s="103"/>
      <c r="UKQ23" s="103"/>
      <c r="UKR23" s="103"/>
      <c r="UKS23" s="103"/>
      <c r="UKT23" s="103"/>
      <c r="UKU23" s="103"/>
      <c r="UKV23" s="103"/>
      <c r="UKW23" s="103"/>
      <c r="UKX23" s="103"/>
      <c r="UKY23" s="103"/>
      <c r="UKZ23" s="103"/>
      <c r="ULA23" s="103"/>
      <c r="ULB23" s="103"/>
      <c r="ULC23" s="103"/>
      <c r="ULD23" s="103"/>
      <c r="ULE23" s="103"/>
      <c r="ULF23" s="103"/>
      <c r="ULG23" s="103"/>
      <c r="ULH23" s="103"/>
      <c r="ULI23" s="103"/>
      <c r="ULJ23" s="103"/>
      <c r="ULK23" s="103"/>
      <c r="ULL23" s="103"/>
      <c r="ULM23" s="103"/>
      <c r="ULN23" s="103"/>
      <c r="ULO23" s="103"/>
      <c r="ULP23" s="103"/>
      <c r="ULQ23" s="103"/>
      <c r="ULR23" s="103"/>
      <c r="ULS23" s="103"/>
      <c r="ULT23" s="103"/>
      <c r="ULU23" s="103"/>
      <c r="ULV23" s="103"/>
      <c r="ULW23" s="103"/>
      <c r="ULX23" s="103"/>
      <c r="ULY23" s="103"/>
      <c r="ULZ23" s="103"/>
      <c r="UMA23" s="103"/>
      <c r="UMB23" s="103"/>
      <c r="UMC23" s="103"/>
      <c r="UMD23" s="103"/>
      <c r="UME23" s="103"/>
      <c r="UMF23" s="103"/>
      <c r="UMG23" s="103"/>
      <c r="UMH23" s="103"/>
      <c r="UMI23" s="103"/>
      <c r="UMJ23" s="103"/>
      <c r="UMK23" s="103"/>
      <c r="UML23" s="103"/>
      <c r="UMM23" s="103"/>
      <c r="UMN23" s="103"/>
      <c r="UMO23" s="103"/>
      <c r="UMP23" s="103"/>
      <c r="UMQ23" s="103"/>
      <c r="UMR23" s="103"/>
      <c r="UMS23" s="103"/>
      <c r="UMT23" s="103"/>
      <c r="UMU23" s="103"/>
      <c r="UMV23" s="103"/>
      <c r="UMW23" s="103"/>
      <c r="UMX23" s="103"/>
      <c r="UMY23" s="103"/>
      <c r="UMZ23" s="103"/>
      <c r="UNA23" s="103"/>
      <c r="UNB23" s="103"/>
      <c r="UNC23" s="103"/>
      <c r="UND23" s="103"/>
      <c r="UNE23" s="103"/>
      <c r="UNF23" s="103"/>
      <c r="UNG23" s="103"/>
      <c r="UNH23" s="103"/>
      <c r="UNI23" s="103"/>
      <c r="UNJ23" s="103"/>
      <c r="UNK23" s="103"/>
      <c r="UNL23" s="103"/>
      <c r="UNM23" s="103"/>
      <c r="UNN23" s="103"/>
      <c r="UNO23" s="103"/>
      <c r="UNP23" s="103"/>
      <c r="UNQ23" s="103"/>
      <c r="UNR23" s="103"/>
      <c r="UNS23" s="103"/>
      <c r="UNT23" s="103"/>
      <c r="UNU23" s="103"/>
      <c r="UNV23" s="103"/>
      <c r="UNW23" s="103"/>
      <c r="UNX23" s="103"/>
      <c r="UNY23" s="103"/>
      <c r="UNZ23" s="103"/>
      <c r="UOA23" s="103"/>
      <c r="UOB23" s="103"/>
      <c r="UOC23" s="103"/>
      <c r="UOD23" s="103"/>
      <c r="UOE23" s="103"/>
      <c r="UOF23" s="103"/>
      <c r="UOG23" s="103"/>
      <c r="UOH23" s="103"/>
      <c r="UOI23" s="103"/>
      <c r="UOJ23" s="103"/>
      <c r="UOK23" s="103"/>
      <c r="UOL23" s="103"/>
      <c r="UOM23" s="103"/>
      <c r="UON23" s="103"/>
      <c r="UOO23" s="103"/>
      <c r="UOP23" s="103"/>
      <c r="UOQ23" s="103"/>
      <c r="UOR23" s="103"/>
      <c r="UOS23" s="103"/>
      <c r="UOT23" s="103"/>
      <c r="UOU23" s="103"/>
      <c r="UOV23" s="103"/>
      <c r="UOW23" s="103"/>
      <c r="UOX23" s="103"/>
      <c r="UOY23" s="103"/>
      <c r="UOZ23" s="103"/>
      <c r="UPA23" s="103"/>
      <c r="UPB23" s="103"/>
      <c r="UPC23" s="103"/>
      <c r="UPD23" s="103"/>
      <c r="UPE23" s="103"/>
      <c r="UPF23" s="103"/>
      <c r="UPG23" s="103"/>
      <c r="UPH23" s="103"/>
      <c r="UPI23" s="103"/>
      <c r="UPJ23" s="103"/>
      <c r="UPK23" s="103"/>
      <c r="UPL23" s="103"/>
      <c r="UPM23" s="103"/>
      <c r="UPN23" s="103"/>
      <c r="UPO23" s="103"/>
      <c r="UPP23" s="103"/>
      <c r="UPQ23" s="103"/>
      <c r="UPR23" s="103"/>
      <c r="UPS23" s="103"/>
      <c r="UPT23" s="103"/>
      <c r="UPU23" s="103"/>
      <c r="UPV23" s="103"/>
      <c r="UPW23" s="103"/>
      <c r="UPX23" s="103"/>
      <c r="UPY23" s="103"/>
      <c r="UPZ23" s="103"/>
      <c r="UQA23" s="103"/>
      <c r="UQB23" s="103"/>
      <c r="UQC23" s="103"/>
      <c r="UQD23" s="103"/>
      <c r="UQE23" s="103"/>
      <c r="UQF23" s="103"/>
      <c r="UQG23" s="103"/>
      <c r="UQH23" s="103"/>
      <c r="UQI23" s="103"/>
      <c r="UQJ23" s="103"/>
      <c r="UQK23" s="103"/>
      <c r="UQL23" s="103"/>
      <c r="UQM23" s="103"/>
      <c r="UQN23" s="103"/>
      <c r="UQO23" s="103"/>
      <c r="UQP23" s="103"/>
      <c r="UQQ23" s="103"/>
      <c r="UQR23" s="103"/>
      <c r="UQS23" s="103"/>
      <c r="UQT23" s="103"/>
      <c r="UQU23" s="103"/>
      <c r="UQV23" s="103"/>
      <c r="UQW23" s="103"/>
      <c r="UQX23" s="103"/>
      <c r="UQY23" s="103"/>
      <c r="UQZ23" s="103"/>
      <c r="URA23" s="103"/>
      <c r="URB23" s="103"/>
      <c r="URC23" s="103"/>
      <c r="URD23" s="103"/>
      <c r="URE23" s="103"/>
      <c r="URF23" s="103"/>
      <c r="URG23" s="103"/>
      <c r="URH23" s="103"/>
      <c r="URI23" s="103"/>
      <c r="URJ23" s="103"/>
      <c r="URK23" s="103"/>
      <c r="URL23" s="103"/>
      <c r="URM23" s="103"/>
      <c r="URN23" s="103"/>
      <c r="URO23" s="103"/>
      <c r="URP23" s="103"/>
      <c r="URQ23" s="103"/>
      <c r="URR23" s="103"/>
      <c r="URS23" s="103"/>
      <c r="URT23" s="103"/>
      <c r="URU23" s="103"/>
      <c r="URV23" s="103"/>
      <c r="URW23" s="103"/>
      <c r="URX23" s="103"/>
      <c r="URY23" s="103"/>
      <c r="URZ23" s="103"/>
      <c r="USA23" s="103"/>
      <c r="USB23" s="103"/>
      <c r="USC23" s="103"/>
      <c r="USD23" s="103"/>
      <c r="USE23" s="103"/>
      <c r="USF23" s="103"/>
      <c r="USG23" s="103"/>
      <c r="USH23" s="103"/>
      <c r="USI23" s="103"/>
      <c r="USJ23" s="103"/>
      <c r="USK23" s="103"/>
      <c r="USL23" s="103"/>
      <c r="USM23" s="103"/>
      <c r="USN23" s="103"/>
      <c r="USO23" s="103"/>
      <c r="USP23" s="103"/>
      <c r="USQ23" s="103"/>
      <c r="USR23" s="103"/>
      <c r="USS23" s="103"/>
      <c r="UST23" s="103"/>
      <c r="USU23" s="103"/>
      <c r="USV23" s="103"/>
      <c r="USW23" s="103"/>
      <c r="USX23" s="103"/>
      <c r="USY23" s="103"/>
      <c r="USZ23" s="103"/>
      <c r="UTA23" s="103"/>
      <c r="UTB23" s="103"/>
      <c r="UTC23" s="103"/>
      <c r="UTD23" s="103"/>
      <c r="UTE23" s="103"/>
      <c r="UTF23" s="103"/>
      <c r="UTG23" s="103"/>
      <c r="UTH23" s="103"/>
      <c r="UTI23" s="103"/>
      <c r="UTJ23" s="103"/>
      <c r="UTK23" s="103"/>
      <c r="UTL23" s="103"/>
      <c r="UTM23" s="103"/>
      <c r="UTN23" s="103"/>
      <c r="UTO23" s="103"/>
      <c r="UTP23" s="103"/>
      <c r="UTQ23" s="103"/>
      <c r="UTR23" s="103"/>
      <c r="UTS23" s="103"/>
      <c r="UTT23" s="103"/>
      <c r="UTU23" s="103"/>
      <c r="UTV23" s="103"/>
      <c r="UTW23" s="103"/>
      <c r="UTX23" s="103"/>
      <c r="UTY23" s="103"/>
      <c r="UTZ23" s="103"/>
      <c r="UUA23" s="103"/>
      <c r="UUB23" s="103"/>
      <c r="UUC23" s="103"/>
      <c r="UUD23" s="103"/>
      <c r="UUE23" s="103"/>
      <c r="UUF23" s="103"/>
      <c r="UUG23" s="103"/>
      <c r="UUH23" s="103"/>
      <c r="UUI23" s="103"/>
      <c r="UUJ23" s="103"/>
      <c r="UUK23" s="103"/>
      <c r="UUL23" s="103"/>
      <c r="UUM23" s="103"/>
      <c r="UUN23" s="103"/>
      <c r="UUO23" s="103"/>
      <c r="UUP23" s="103"/>
      <c r="UUQ23" s="103"/>
      <c r="UUR23" s="103"/>
      <c r="UUS23" s="103"/>
      <c r="UUT23" s="103"/>
      <c r="UUU23" s="103"/>
      <c r="UUV23" s="103"/>
      <c r="UUW23" s="103"/>
      <c r="UUX23" s="103"/>
      <c r="UUY23" s="103"/>
      <c r="UUZ23" s="103"/>
      <c r="UVA23" s="103"/>
      <c r="UVB23" s="103"/>
      <c r="UVC23" s="103"/>
      <c r="UVD23" s="103"/>
      <c r="UVE23" s="103"/>
      <c r="UVF23" s="103"/>
      <c r="UVG23" s="103"/>
      <c r="UVH23" s="103"/>
      <c r="UVI23" s="103"/>
      <c r="UVJ23" s="103"/>
      <c r="UVK23" s="103"/>
      <c r="UVL23" s="103"/>
      <c r="UVM23" s="103"/>
      <c r="UVN23" s="103"/>
      <c r="UVO23" s="103"/>
      <c r="UVP23" s="103"/>
      <c r="UVQ23" s="103"/>
      <c r="UVR23" s="103"/>
      <c r="UVS23" s="103"/>
      <c r="UVT23" s="103"/>
      <c r="UVU23" s="103"/>
      <c r="UVV23" s="103"/>
      <c r="UVW23" s="103"/>
      <c r="UVX23" s="103"/>
      <c r="UVY23" s="103"/>
      <c r="UVZ23" s="103"/>
      <c r="UWA23" s="103"/>
      <c r="UWB23" s="103"/>
      <c r="UWC23" s="103"/>
      <c r="UWD23" s="103"/>
      <c r="UWE23" s="103"/>
      <c r="UWF23" s="103"/>
      <c r="UWG23" s="103"/>
      <c r="UWH23" s="103"/>
      <c r="UWI23" s="103"/>
      <c r="UWJ23" s="103"/>
      <c r="UWK23" s="103"/>
      <c r="UWL23" s="103"/>
      <c r="UWM23" s="103"/>
      <c r="UWN23" s="103"/>
      <c r="UWO23" s="103"/>
      <c r="UWP23" s="103"/>
      <c r="UWQ23" s="103"/>
      <c r="UWR23" s="103"/>
      <c r="UWS23" s="103"/>
      <c r="UWT23" s="103"/>
      <c r="UWU23" s="103"/>
      <c r="UWV23" s="103"/>
      <c r="UWW23" s="103"/>
      <c r="UWX23" s="103"/>
      <c r="UWY23" s="103"/>
      <c r="UWZ23" s="103"/>
      <c r="UXA23" s="103"/>
      <c r="UXB23" s="103"/>
      <c r="UXC23" s="103"/>
      <c r="UXD23" s="103"/>
      <c r="UXE23" s="103"/>
      <c r="UXF23" s="103"/>
      <c r="UXG23" s="103"/>
      <c r="UXH23" s="103"/>
      <c r="UXI23" s="103"/>
      <c r="UXJ23" s="103"/>
      <c r="UXK23" s="103"/>
      <c r="UXL23" s="103"/>
      <c r="UXM23" s="103"/>
      <c r="UXN23" s="103"/>
      <c r="UXO23" s="103"/>
      <c r="UXP23" s="103"/>
      <c r="UXQ23" s="103"/>
      <c r="UXR23" s="103"/>
      <c r="UXS23" s="103"/>
      <c r="UXT23" s="103"/>
      <c r="UXU23" s="103"/>
      <c r="UXV23" s="103"/>
      <c r="UXW23" s="103"/>
      <c r="UXX23" s="103"/>
      <c r="UXY23" s="103"/>
      <c r="UXZ23" s="103"/>
      <c r="UYA23" s="103"/>
      <c r="UYB23" s="103"/>
      <c r="UYC23" s="103"/>
      <c r="UYD23" s="103"/>
      <c r="UYE23" s="103"/>
      <c r="UYF23" s="103"/>
      <c r="UYG23" s="103"/>
      <c r="UYH23" s="103"/>
      <c r="UYI23" s="103"/>
      <c r="UYJ23" s="103"/>
      <c r="UYK23" s="103"/>
      <c r="UYL23" s="103"/>
      <c r="UYM23" s="103"/>
      <c r="UYN23" s="103"/>
      <c r="UYO23" s="103"/>
      <c r="UYP23" s="103"/>
      <c r="UYQ23" s="103"/>
      <c r="UYR23" s="103"/>
      <c r="UYS23" s="103"/>
      <c r="UYT23" s="103"/>
      <c r="UYU23" s="103"/>
      <c r="UYV23" s="103"/>
      <c r="UYW23" s="103"/>
      <c r="UYX23" s="103"/>
      <c r="UYY23" s="103"/>
      <c r="UYZ23" s="103"/>
      <c r="UZA23" s="103"/>
      <c r="UZB23" s="103"/>
      <c r="UZC23" s="103"/>
      <c r="UZD23" s="103"/>
      <c r="UZE23" s="103"/>
      <c r="UZF23" s="103"/>
      <c r="UZG23" s="103"/>
      <c r="UZH23" s="103"/>
      <c r="UZI23" s="103"/>
      <c r="UZJ23" s="103"/>
      <c r="UZK23" s="103"/>
      <c r="UZL23" s="103"/>
      <c r="UZM23" s="103"/>
      <c r="UZN23" s="103"/>
      <c r="UZO23" s="103"/>
      <c r="UZP23" s="103"/>
      <c r="UZQ23" s="103"/>
      <c r="UZR23" s="103"/>
      <c r="UZS23" s="103"/>
      <c r="UZT23" s="103"/>
      <c r="UZU23" s="103"/>
      <c r="UZV23" s="103"/>
      <c r="UZW23" s="103"/>
      <c r="UZX23" s="103"/>
      <c r="UZY23" s="103"/>
      <c r="UZZ23" s="103"/>
      <c r="VAA23" s="103"/>
      <c r="VAB23" s="103"/>
      <c r="VAC23" s="103"/>
      <c r="VAD23" s="103"/>
      <c r="VAE23" s="103"/>
      <c r="VAF23" s="103"/>
      <c r="VAG23" s="103"/>
      <c r="VAH23" s="103"/>
      <c r="VAI23" s="103"/>
      <c r="VAJ23" s="103"/>
      <c r="VAK23" s="103"/>
      <c r="VAL23" s="103"/>
      <c r="VAM23" s="103"/>
      <c r="VAN23" s="103"/>
      <c r="VAO23" s="103"/>
      <c r="VAP23" s="103"/>
      <c r="VAQ23" s="103"/>
      <c r="VAR23" s="103"/>
      <c r="VAS23" s="103"/>
      <c r="VAT23" s="103"/>
      <c r="VAU23" s="103"/>
      <c r="VAV23" s="103"/>
      <c r="VAW23" s="103"/>
      <c r="VAX23" s="103"/>
      <c r="VAY23" s="103"/>
      <c r="VAZ23" s="103"/>
      <c r="VBA23" s="103"/>
      <c r="VBB23" s="103"/>
      <c r="VBC23" s="103"/>
      <c r="VBD23" s="103"/>
      <c r="VBE23" s="103"/>
      <c r="VBF23" s="103"/>
      <c r="VBG23" s="103"/>
      <c r="VBH23" s="103"/>
      <c r="VBI23" s="103"/>
      <c r="VBJ23" s="103"/>
      <c r="VBK23" s="103"/>
      <c r="VBL23" s="103"/>
      <c r="VBM23" s="103"/>
      <c r="VBN23" s="103"/>
      <c r="VBO23" s="103"/>
      <c r="VBP23" s="103"/>
      <c r="VBQ23" s="103"/>
      <c r="VBR23" s="103"/>
      <c r="VBS23" s="103"/>
      <c r="VBT23" s="103"/>
      <c r="VBU23" s="103"/>
      <c r="VBV23" s="103"/>
      <c r="VBW23" s="103"/>
      <c r="VBX23" s="103"/>
      <c r="VBY23" s="103"/>
      <c r="VBZ23" s="103"/>
      <c r="VCA23" s="103"/>
      <c r="VCB23" s="103"/>
      <c r="VCC23" s="103"/>
      <c r="VCD23" s="103"/>
      <c r="VCE23" s="103"/>
      <c r="VCF23" s="103"/>
      <c r="VCG23" s="103"/>
      <c r="VCH23" s="103"/>
      <c r="VCI23" s="103"/>
      <c r="VCJ23" s="103"/>
      <c r="VCK23" s="103"/>
      <c r="VCL23" s="103"/>
      <c r="VCM23" s="103"/>
      <c r="VCN23" s="103"/>
      <c r="VCO23" s="103"/>
      <c r="VCP23" s="103"/>
      <c r="VCQ23" s="103"/>
      <c r="VCR23" s="103"/>
      <c r="VCS23" s="103"/>
      <c r="VCT23" s="103"/>
      <c r="VCU23" s="103"/>
      <c r="VCV23" s="103"/>
      <c r="VCW23" s="103"/>
      <c r="VCX23" s="103"/>
      <c r="VCY23" s="103"/>
      <c r="VCZ23" s="103"/>
      <c r="VDA23" s="103"/>
      <c r="VDB23" s="103"/>
      <c r="VDC23" s="103"/>
      <c r="VDD23" s="103"/>
      <c r="VDE23" s="103"/>
      <c r="VDF23" s="103"/>
      <c r="VDG23" s="103"/>
      <c r="VDH23" s="103"/>
      <c r="VDI23" s="103"/>
      <c r="VDJ23" s="103"/>
      <c r="VDK23" s="103"/>
      <c r="VDL23" s="103"/>
      <c r="VDM23" s="103"/>
      <c r="VDN23" s="103"/>
      <c r="VDO23" s="103"/>
      <c r="VDP23" s="103"/>
      <c r="VDQ23" s="103"/>
      <c r="VDR23" s="103"/>
      <c r="VDS23" s="103"/>
      <c r="VDT23" s="103"/>
      <c r="VDU23" s="103"/>
      <c r="VDV23" s="103"/>
      <c r="VDW23" s="103"/>
      <c r="VDX23" s="103"/>
      <c r="VDY23" s="103"/>
      <c r="VDZ23" s="103"/>
      <c r="VEA23" s="103"/>
      <c r="VEB23" s="103"/>
      <c r="VEC23" s="103"/>
      <c r="VED23" s="103"/>
      <c r="VEE23" s="103"/>
      <c r="VEF23" s="103"/>
      <c r="VEG23" s="103"/>
      <c r="VEH23" s="103"/>
      <c r="VEI23" s="103"/>
      <c r="VEJ23" s="103"/>
      <c r="VEK23" s="103"/>
      <c r="VEL23" s="103"/>
      <c r="VEM23" s="103"/>
      <c r="VEN23" s="103"/>
      <c r="VEO23" s="103"/>
      <c r="VEP23" s="103"/>
      <c r="VEQ23" s="103"/>
      <c r="VER23" s="103"/>
      <c r="VES23" s="103"/>
      <c r="VET23" s="103"/>
      <c r="VEU23" s="103"/>
      <c r="VEV23" s="103"/>
      <c r="VEW23" s="103"/>
      <c r="VEX23" s="103"/>
      <c r="VEY23" s="103"/>
      <c r="VEZ23" s="103"/>
      <c r="VFA23" s="103"/>
      <c r="VFB23" s="103"/>
      <c r="VFC23" s="103"/>
      <c r="VFD23" s="103"/>
      <c r="VFE23" s="103"/>
      <c r="VFF23" s="103"/>
      <c r="VFG23" s="103"/>
      <c r="VFH23" s="103"/>
      <c r="VFI23" s="103"/>
      <c r="VFJ23" s="103"/>
      <c r="VFK23" s="103"/>
      <c r="VFL23" s="103"/>
      <c r="VFM23" s="103"/>
      <c r="VFN23" s="103"/>
      <c r="VFO23" s="103"/>
      <c r="VFP23" s="103"/>
      <c r="VFQ23" s="103"/>
      <c r="VFR23" s="103"/>
      <c r="VFS23" s="103"/>
      <c r="VFT23" s="103"/>
      <c r="VFU23" s="103"/>
      <c r="VFV23" s="103"/>
      <c r="VFW23" s="103"/>
      <c r="VFX23" s="103"/>
      <c r="VFY23" s="103"/>
      <c r="VFZ23" s="103"/>
      <c r="VGA23" s="103"/>
      <c r="VGB23" s="103"/>
      <c r="VGC23" s="103"/>
      <c r="VGD23" s="103"/>
      <c r="VGE23" s="103"/>
      <c r="VGF23" s="103"/>
      <c r="VGG23" s="103"/>
      <c r="VGH23" s="103"/>
      <c r="VGI23" s="103"/>
      <c r="VGJ23" s="103"/>
      <c r="VGK23" s="103"/>
      <c r="VGL23" s="103"/>
      <c r="VGM23" s="103"/>
      <c r="VGN23" s="103"/>
      <c r="VGO23" s="103"/>
      <c r="VGP23" s="103"/>
      <c r="VGQ23" s="103"/>
      <c r="VGR23" s="103"/>
      <c r="VGS23" s="103"/>
      <c r="VGT23" s="103"/>
      <c r="VGU23" s="103"/>
      <c r="VGV23" s="103"/>
      <c r="VGW23" s="103"/>
      <c r="VGX23" s="103"/>
      <c r="VGY23" s="103"/>
      <c r="VGZ23" s="103"/>
      <c r="VHA23" s="103"/>
      <c r="VHB23" s="103"/>
      <c r="VHC23" s="103"/>
      <c r="VHD23" s="103"/>
      <c r="VHE23" s="103"/>
      <c r="VHF23" s="103"/>
      <c r="VHG23" s="103"/>
      <c r="VHH23" s="103"/>
      <c r="VHI23" s="103"/>
      <c r="VHJ23" s="103"/>
      <c r="VHK23" s="103"/>
      <c r="VHL23" s="103"/>
      <c r="VHM23" s="103"/>
      <c r="VHN23" s="103"/>
      <c r="VHO23" s="103"/>
      <c r="VHP23" s="103"/>
      <c r="VHQ23" s="103"/>
      <c r="VHR23" s="103"/>
      <c r="VHS23" s="103"/>
      <c r="VHT23" s="103"/>
      <c r="VHU23" s="103"/>
      <c r="VHV23" s="103"/>
      <c r="VHW23" s="103"/>
      <c r="VHX23" s="103"/>
      <c r="VHY23" s="103"/>
      <c r="VHZ23" s="103"/>
      <c r="VIA23" s="103"/>
      <c r="VIB23" s="103"/>
      <c r="VIC23" s="103"/>
      <c r="VID23" s="103"/>
      <c r="VIE23" s="103"/>
      <c r="VIF23" s="103"/>
      <c r="VIG23" s="103"/>
      <c r="VIH23" s="103"/>
      <c r="VII23" s="103"/>
      <c r="VIJ23" s="103"/>
      <c r="VIK23" s="103"/>
      <c r="VIL23" s="103"/>
      <c r="VIM23" s="103"/>
      <c r="VIN23" s="103"/>
      <c r="VIO23" s="103"/>
      <c r="VIP23" s="103"/>
      <c r="VIQ23" s="103"/>
      <c r="VIR23" s="103"/>
      <c r="VIS23" s="103"/>
      <c r="VIT23" s="103"/>
      <c r="VIU23" s="103"/>
      <c r="VIV23" s="103"/>
      <c r="VIW23" s="103"/>
      <c r="VIX23" s="103"/>
      <c r="VIY23" s="103"/>
      <c r="VIZ23" s="103"/>
      <c r="VJA23" s="103"/>
      <c r="VJB23" s="103"/>
      <c r="VJC23" s="103"/>
      <c r="VJD23" s="103"/>
      <c r="VJE23" s="103"/>
      <c r="VJF23" s="103"/>
      <c r="VJG23" s="103"/>
      <c r="VJH23" s="103"/>
      <c r="VJI23" s="103"/>
      <c r="VJJ23" s="103"/>
      <c r="VJK23" s="103"/>
      <c r="VJL23" s="103"/>
      <c r="VJM23" s="103"/>
      <c r="VJN23" s="103"/>
      <c r="VJO23" s="103"/>
      <c r="VJP23" s="103"/>
      <c r="VJQ23" s="103"/>
      <c r="VJR23" s="103"/>
      <c r="VJS23" s="103"/>
      <c r="VJT23" s="103"/>
      <c r="VJU23" s="103"/>
      <c r="VJV23" s="103"/>
      <c r="VJW23" s="103"/>
      <c r="VJX23" s="103"/>
      <c r="VJY23" s="103"/>
      <c r="VJZ23" s="103"/>
      <c r="VKA23" s="103"/>
      <c r="VKB23" s="103"/>
      <c r="VKC23" s="103"/>
      <c r="VKD23" s="103"/>
      <c r="VKE23" s="103"/>
      <c r="VKF23" s="103"/>
      <c r="VKG23" s="103"/>
      <c r="VKH23" s="103"/>
      <c r="VKI23" s="103"/>
      <c r="VKJ23" s="103"/>
      <c r="VKK23" s="103"/>
      <c r="VKL23" s="103"/>
      <c r="VKM23" s="103"/>
      <c r="VKN23" s="103"/>
      <c r="VKO23" s="103"/>
      <c r="VKP23" s="103"/>
      <c r="VKQ23" s="103"/>
      <c r="VKR23" s="103"/>
      <c r="VKS23" s="103"/>
      <c r="VKT23" s="103"/>
      <c r="VKU23" s="103"/>
      <c r="VKV23" s="103"/>
      <c r="VKW23" s="103"/>
      <c r="VKX23" s="103"/>
      <c r="VKY23" s="103"/>
      <c r="VKZ23" s="103"/>
      <c r="VLA23" s="103"/>
      <c r="VLB23" s="103"/>
      <c r="VLC23" s="103"/>
      <c r="VLD23" s="103"/>
      <c r="VLE23" s="103"/>
      <c r="VLF23" s="103"/>
      <c r="VLG23" s="103"/>
      <c r="VLH23" s="103"/>
      <c r="VLI23" s="103"/>
      <c r="VLJ23" s="103"/>
      <c r="VLK23" s="103"/>
      <c r="VLL23" s="103"/>
      <c r="VLM23" s="103"/>
      <c r="VLN23" s="103"/>
      <c r="VLO23" s="103"/>
      <c r="VLP23" s="103"/>
      <c r="VLQ23" s="103"/>
      <c r="VLR23" s="103"/>
      <c r="VLS23" s="103"/>
      <c r="VLT23" s="103"/>
      <c r="VLU23" s="103"/>
      <c r="VLV23" s="103"/>
      <c r="VLW23" s="103"/>
      <c r="VLX23" s="103"/>
      <c r="VLY23" s="103"/>
      <c r="VLZ23" s="103"/>
      <c r="VMA23" s="103"/>
      <c r="VMB23" s="103"/>
      <c r="VMC23" s="103"/>
      <c r="VMD23" s="103"/>
      <c r="VME23" s="103"/>
      <c r="VMF23" s="103"/>
      <c r="VMG23" s="103"/>
      <c r="VMH23" s="103"/>
      <c r="VMI23" s="103"/>
      <c r="VMJ23" s="103"/>
      <c r="VMK23" s="103"/>
      <c r="VML23" s="103"/>
      <c r="VMM23" s="103"/>
      <c r="VMN23" s="103"/>
      <c r="VMO23" s="103"/>
      <c r="VMP23" s="103"/>
      <c r="VMQ23" s="103"/>
      <c r="VMR23" s="103"/>
      <c r="VMS23" s="103"/>
      <c r="VMT23" s="103"/>
      <c r="VMU23" s="103"/>
      <c r="VMV23" s="103"/>
      <c r="VMW23" s="103"/>
      <c r="VMX23" s="103"/>
      <c r="VMY23" s="103"/>
      <c r="VMZ23" s="103"/>
      <c r="VNA23" s="103"/>
      <c r="VNB23" s="103"/>
      <c r="VNC23" s="103"/>
      <c r="VND23" s="103"/>
      <c r="VNE23" s="103"/>
      <c r="VNF23" s="103"/>
      <c r="VNG23" s="103"/>
      <c r="VNH23" s="103"/>
      <c r="VNI23" s="103"/>
      <c r="VNJ23" s="103"/>
      <c r="VNK23" s="103"/>
      <c r="VNL23" s="103"/>
      <c r="VNM23" s="103"/>
      <c r="VNN23" s="103"/>
      <c r="VNO23" s="103"/>
      <c r="VNP23" s="103"/>
      <c r="VNQ23" s="103"/>
      <c r="VNR23" s="103"/>
      <c r="VNS23" s="103"/>
      <c r="VNT23" s="103"/>
      <c r="VNU23" s="103"/>
      <c r="VNV23" s="103"/>
      <c r="VNW23" s="103"/>
      <c r="VNX23" s="103"/>
      <c r="VNY23" s="103"/>
      <c r="VNZ23" s="103"/>
      <c r="VOA23" s="103"/>
      <c r="VOB23" s="103"/>
      <c r="VOC23" s="103"/>
      <c r="VOD23" s="103"/>
      <c r="VOE23" s="103"/>
      <c r="VOF23" s="103"/>
      <c r="VOG23" s="103"/>
      <c r="VOH23" s="103"/>
      <c r="VOI23" s="103"/>
      <c r="VOJ23" s="103"/>
      <c r="VOK23" s="103"/>
      <c r="VOL23" s="103"/>
      <c r="VOM23" s="103"/>
      <c r="VON23" s="103"/>
      <c r="VOO23" s="103"/>
      <c r="VOP23" s="103"/>
      <c r="VOQ23" s="103"/>
      <c r="VOR23" s="103"/>
      <c r="VOS23" s="103"/>
      <c r="VOT23" s="103"/>
      <c r="VOU23" s="103"/>
      <c r="VOV23" s="103"/>
      <c r="VOW23" s="103"/>
      <c r="VOX23" s="103"/>
      <c r="VOY23" s="103"/>
      <c r="VOZ23" s="103"/>
      <c r="VPA23" s="103"/>
      <c r="VPB23" s="103"/>
      <c r="VPC23" s="103"/>
      <c r="VPD23" s="103"/>
      <c r="VPE23" s="103"/>
      <c r="VPF23" s="103"/>
      <c r="VPG23" s="103"/>
      <c r="VPH23" s="103"/>
      <c r="VPI23" s="103"/>
      <c r="VPJ23" s="103"/>
      <c r="VPK23" s="103"/>
      <c r="VPL23" s="103"/>
      <c r="VPM23" s="103"/>
      <c r="VPN23" s="103"/>
      <c r="VPO23" s="103"/>
      <c r="VPP23" s="103"/>
      <c r="VPQ23" s="103"/>
      <c r="VPR23" s="103"/>
      <c r="VPS23" s="103"/>
      <c r="VPT23" s="103"/>
      <c r="VPU23" s="103"/>
      <c r="VPV23" s="103"/>
      <c r="VPW23" s="103"/>
      <c r="VPX23" s="103"/>
      <c r="VPY23" s="103"/>
      <c r="VPZ23" s="103"/>
      <c r="VQA23" s="103"/>
      <c r="VQB23" s="103"/>
      <c r="VQC23" s="103"/>
      <c r="VQD23" s="103"/>
      <c r="VQE23" s="103"/>
      <c r="VQF23" s="103"/>
      <c r="VQG23" s="103"/>
      <c r="VQH23" s="103"/>
      <c r="VQI23" s="103"/>
      <c r="VQJ23" s="103"/>
      <c r="VQK23" s="103"/>
      <c r="VQL23" s="103"/>
      <c r="VQM23" s="103"/>
      <c r="VQN23" s="103"/>
      <c r="VQO23" s="103"/>
      <c r="VQP23" s="103"/>
      <c r="VQQ23" s="103"/>
      <c r="VQR23" s="103"/>
      <c r="VQS23" s="103"/>
      <c r="VQT23" s="103"/>
      <c r="VQU23" s="103"/>
      <c r="VQV23" s="103"/>
      <c r="VQW23" s="103"/>
      <c r="VQX23" s="103"/>
      <c r="VQY23" s="103"/>
      <c r="VQZ23" s="103"/>
      <c r="VRA23" s="103"/>
      <c r="VRB23" s="103"/>
      <c r="VRC23" s="103"/>
      <c r="VRD23" s="103"/>
      <c r="VRE23" s="103"/>
      <c r="VRF23" s="103"/>
      <c r="VRG23" s="103"/>
      <c r="VRH23" s="103"/>
      <c r="VRI23" s="103"/>
      <c r="VRJ23" s="103"/>
      <c r="VRK23" s="103"/>
      <c r="VRL23" s="103"/>
      <c r="VRM23" s="103"/>
      <c r="VRN23" s="103"/>
      <c r="VRO23" s="103"/>
      <c r="VRP23" s="103"/>
      <c r="VRQ23" s="103"/>
      <c r="VRR23" s="103"/>
      <c r="VRS23" s="103"/>
      <c r="VRT23" s="103"/>
      <c r="VRU23" s="103"/>
      <c r="VRV23" s="103"/>
      <c r="VRW23" s="103"/>
      <c r="VRX23" s="103"/>
      <c r="VRY23" s="103"/>
      <c r="VRZ23" s="103"/>
      <c r="VSA23" s="103"/>
      <c r="VSB23" s="103"/>
      <c r="VSC23" s="103"/>
      <c r="VSD23" s="103"/>
      <c r="VSE23" s="103"/>
      <c r="VSF23" s="103"/>
      <c r="VSG23" s="103"/>
      <c r="VSH23" s="103"/>
      <c r="VSI23" s="103"/>
      <c r="VSJ23" s="103"/>
      <c r="VSK23" s="103"/>
      <c r="VSL23" s="103"/>
      <c r="VSM23" s="103"/>
      <c r="VSN23" s="103"/>
      <c r="VSO23" s="103"/>
      <c r="VSP23" s="103"/>
      <c r="VSQ23" s="103"/>
      <c r="VSR23" s="103"/>
      <c r="VSS23" s="103"/>
      <c r="VST23" s="103"/>
      <c r="VSU23" s="103"/>
      <c r="VSV23" s="103"/>
      <c r="VSW23" s="103"/>
      <c r="VSX23" s="103"/>
      <c r="VSY23" s="103"/>
      <c r="VSZ23" s="103"/>
      <c r="VTA23" s="103"/>
      <c r="VTB23" s="103"/>
      <c r="VTC23" s="103"/>
      <c r="VTD23" s="103"/>
      <c r="VTE23" s="103"/>
      <c r="VTF23" s="103"/>
      <c r="VTG23" s="103"/>
      <c r="VTH23" s="103"/>
      <c r="VTI23" s="103"/>
      <c r="VTJ23" s="103"/>
      <c r="VTK23" s="103"/>
      <c r="VTL23" s="103"/>
      <c r="VTM23" s="103"/>
      <c r="VTN23" s="103"/>
      <c r="VTO23" s="103"/>
      <c r="VTP23" s="103"/>
      <c r="VTQ23" s="103"/>
      <c r="VTR23" s="103"/>
      <c r="VTS23" s="103"/>
      <c r="VTT23" s="103"/>
      <c r="VTU23" s="103"/>
      <c r="VTV23" s="103"/>
      <c r="VTW23" s="103"/>
      <c r="VTX23" s="103"/>
      <c r="VTY23" s="103"/>
      <c r="VTZ23" s="103"/>
      <c r="VUA23" s="103"/>
      <c r="VUB23" s="103"/>
      <c r="VUC23" s="103"/>
      <c r="VUD23" s="103"/>
      <c r="VUE23" s="103"/>
      <c r="VUF23" s="103"/>
      <c r="VUG23" s="103"/>
      <c r="VUH23" s="103"/>
      <c r="VUI23" s="103"/>
      <c r="VUJ23" s="103"/>
      <c r="VUK23" s="103"/>
      <c r="VUL23" s="103"/>
      <c r="VUM23" s="103"/>
      <c r="VUN23" s="103"/>
      <c r="VUO23" s="103"/>
      <c r="VUP23" s="103"/>
      <c r="VUQ23" s="103"/>
      <c r="VUR23" s="103"/>
      <c r="VUS23" s="103"/>
      <c r="VUT23" s="103"/>
      <c r="VUU23" s="103"/>
      <c r="VUV23" s="103"/>
      <c r="VUW23" s="103"/>
      <c r="VUX23" s="103"/>
      <c r="VUY23" s="103"/>
      <c r="VUZ23" s="103"/>
      <c r="VVA23" s="103"/>
      <c r="VVB23" s="103"/>
      <c r="VVC23" s="103"/>
      <c r="VVD23" s="103"/>
      <c r="VVE23" s="103"/>
      <c r="VVF23" s="103"/>
      <c r="VVG23" s="103"/>
      <c r="VVH23" s="103"/>
      <c r="VVI23" s="103"/>
      <c r="VVJ23" s="103"/>
      <c r="VVK23" s="103"/>
      <c r="VVL23" s="103"/>
      <c r="VVM23" s="103"/>
      <c r="VVN23" s="103"/>
      <c r="VVO23" s="103"/>
      <c r="VVP23" s="103"/>
      <c r="VVQ23" s="103"/>
      <c r="VVR23" s="103"/>
      <c r="VVS23" s="103"/>
      <c r="VVT23" s="103"/>
      <c r="VVU23" s="103"/>
      <c r="VVV23" s="103"/>
      <c r="VVW23" s="103"/>
      <c r="VVX23" s="103"/>
      <c r="VVY23" s="103"/>
      <c r="VVZ23" s="103"/>
      <c r="VWA23" s="103"/>
      <c r="VWB23" s="103"/>
      <c r="VWC23" s="103"/>
      <c r="VWD23" s="103"/>
      <c r="VWE23" s="103"/>
      <c r="VWF23" s="103"/>
      <c r="VWG23" s="103"/>
      <c r="VWH23" s="103"/>
      <c r="VWI23" s="103"/>
      <c r="VWJ23" s="103"/>
      <c r="VWK23" s="103"/>
      <c r="VWL23" s="103"/>
      <c r="VWM23" s="103"/>
      <c r="VWN23" s="103"/>
      <c r="VWO23" s="103"/>
      <c r="VWP23" s="103"/>
      <c r="VWQ23" s="103"/>
      <c r="VWR23" s="103"/>
      <c r="VWS23" s="103"/>
      <c r="VWT23" s="103"/>
      <c r="VWU23" s="103"/>
      <c r="VWV23" s="103"/>
      <c r="VWW23" s="103"/>
      <c r="VWX23" s="103"/>
      <c r="VWY23" s="103"/>
      <c r="VWZ23" s="103"/>
      <c r="VXA23" s="103"/>
      <c r="VXB23" s="103"/>
      <c r="VXC23" s="103"/>
      <c r="VXD23" s="103"/>
      <c r="VXE23" s="103"/>
      <c r="VXF23" s="103"/>
      <c r="VXG23" s="103"/>
      <c r="VXH23" s="103"/>
      <c r="VXI23" s="103"/>
      <c r="VXJ23" s="103"/>
      <c r="VXK23" s="103"/>
      <c r="VXL23" s="103"/>
      <c r="VXM23" s="103"/>
      <c r="VXN23" s="103"/>
      <c r="VXO23" s="103"/>
      <c r="VXP23" s="103"/>
      <c r="VXQ23" s="103"/>
      <c r="VXR23" s="103"/>
      <c r="VXS23" s="103"/>
      <c r="VXT23" s="103"/>
      <c r="VXU23" s="103"/>
      <c r="VXV23" s="103"/>
      <c r="VXW23" s="103"/>
      <c r="VXX23" s="103"/>
      <c r="VXY23" s="103"/>
      <c r="VXZ23" s="103"/>
      <c r="VYA23" s="103"/>
      <c r="VYB23" s="103"/>
      <c r="VYC23" s="103"/>
      <c r="VYD23" s="103"/>
      <c r="VYE23" s="103"/>
      <c r="VYF23" s="103"/>
      <c r="VYG23" s="103"/>
      <c r="VYH23" s="103"/>
      <c r="VYI23" s="103"/>
      <c r="VYJ23" s="103"/>
      <c r="VYK23" s="103"/>
      <c r="VYL23" s="103"/>
      <c r="VYM23" s="103"/>
      <c r="VYN23" s="103"/>
      <c r="VYO23" s="103"/>
      <c r="VYP23" s="103"/>
      <c r="VYQ23" s="103"/>
      <c r="VYR23" s="103"/>
      <c r="VYS23" s="103"/>
      <c r="VYT23" s="103"/>
      <c r="VYU23" s="103"/>
      <c r="VYV23" s="103"/>
      <c r="VYW23" s="103"/>
      <c r="VYX23" s="103"/>
      <c r="VYY23" s="103"/>
      <c r="VYZ23" s="103"/>
      <c r="VZA23" s="103"/>
      <c r="VZB23" s="103"/>
      <c r="VZC23" s="103"/>
      <c r="VZD23" s="103"/>
      <c r="VZE23" s="103"/>
      <c r="VZF23" s="103"/>
      <c r="VZG23" s="103"/>
      <c r="VZH23" s="103"/>
      <c r="VZI23" s="103"/>
      <c r="VZJ23" s="103"/>
      <c r="VZK23" s="103"/>
      <c r="VZL23" s="103"/>
      <c r="VZM23" s="103"/>
      <c r="VZN23" s="103"/>
      <c r="VZO23" s="103"/>
      <c r="VZP23" s="103"/>
      <c r="VZQ23" s="103"/>
      <c r="VZR23" s="103"/>
      <c r="VZS23" s="103"/>
      <c r="VZT23" s="103"/>
      <c r="VZU23" s="103"/>
      <c r="VZV23" s="103"/>
      <c r="VZW23" s="103"/>
      <c r="VZX23" s="103"/>
      <c r="VZY23" s="103"/>
      <c r="VZZ23" s="103"/>
      <c r="WAA23" s="103"/>
      <c r="WAB23" s="103"/>
      <c r="WAC23" s="103"/>
      <c r="WAD23" s="103"/>
      <c r="WAE23" s="103"/>
      <c r="WAF23" s="103"/>
      <c r="WAG23" s="103"/>
      <c r="WAH23" s="103"/>
      <c r="WAI23" s="103"/>
      <c r="WAJ23" s="103"/>
      <c r="WAK23" s="103"/>
      <c r="WAL23" s="103"/>
      <c r="WAM23" s="103"/>
      <c r="WAN23" s="103"/>
      <c r="WAO23" s="103"/>
      <c r="WAP23" s="103"/>
      <c r="WAQ23" s="103"/>
      <c r="WAR23" s="103"/>
      <c r="WAS23" s="103"/>
      <c r="WAT23" s="103"/>
      <c r="WAU23" s="103"/>
      <c r="WAV23" s="103"/>
      <c r="WAW23" s="103"/>
      <c r="WAX23" s="103"/>
      <c r="WAY23" s="103"/>
      <c r="WAZ23" s="103"/>
      <c r="WBA23" s="103"/>
      <c r="WBB23" s="103"/>
      <c r="WBC23" s="103"/>
      <c r="WBD23" s="103"/>
      <c r="WBE23" s="103"/>
      <c r="WBF23" s="103"/>
      <c r="WBG23" s="103"/>
      <c r="WBH23" s="103"/>
      <c r="WBI23" s="103"/>
      <c r="WBJ23" s="103"/>
      <c r="WBK23" s="103"/>
      <c r="WBL23" s="103"/>
      <c r="WBM23" s="103"/>
      <c r="WBN23" s="103"/>
      <c r="WBO23" s="103"/>
      <c r="WBP23" s="103"/>
      <c r="WBQ23" s="103"/>
      <c r="WBR23" s="103"/>
      <c r="WBS23" s="103"/>
      <c r="WBT23" s="103"/>
      <c r="WBU23" s="103"/>
      <c r="WBV23" s="103"/>
      <c r="WBW23" s="103"/>
      <c r="WBX23" s="103"/>
      <c r="WBY23" s="103"/>
      <c r="WBZ23" s="103"/>
      <c r="WCA23" s="103"/>
      <c r="WCB23" s="103"/>
      <c r="WCC23" s="103"/>
      <c r="WCD23" s="103"/>
      <c r="WCE23" s="103"/>
      <c r="WCF23" s="103"/>
      <c r="WCG23" s="103"/>
      <c r="WCH23" s="103"/>
      <c r="WCI23" s="103"/>
      <c r="WCJ23" s="103"/>
      <c r="WCK23" s="103"/>
      <c r="WCL23" s="103"/>
      <c r="WCM23" s="103"/>
      <c r="WCN23" s="103"/>
      <c r="WCO23" s="103"/>
      <c r="WCP23" s="103"/>
      <c r="WCQ23" s="103"/>
      <c r="WCR23" s="103"/>
      <c r="WCS23" s="103"/>
      <c r="WCT23" s="103"/>
      <c r="WCU23" s="103"/>
      <c r="WCV23" s="103"/>
      <c r="WCW23" s="103"/>
      <c r="WCX23" s="103"/>
      <c r="WCY23" s="103"/>
      <c r="WCZ23" s="103"/>
      <c r="WDA23" s="103"/>
      <c r="WDB23" s="103"/>
      <c r="WDC23" s="103"/>
      <c r="WDD23" s="103"/>
      <c r="WDE23" s="103"/>
      <c r="WDF23" s="103"/>
      <c r="WDG23" s="103"/>
      <c r="WDH23" s="103"/>
      <c r="WDI23" s="103"/>
      <c r="WDJ23" s="103"/>
      <c r="WDK23" s="103"/>
      <c r="WDL23" s="103"/>
      <c r="WDM23" s="103"/>
      <c r="WDN23" s="103"/>
      <c r="WDO23" s="103"/>
      <c r="WDP23" s="103"/>
      <c r="WDQ23" s="103"/>
      <c r="WDR23" s="103"/>
      <c r="WDS23" s="103"/>
      <c r="WDT23" s="103"/>
      <c r="WDU23" s="103"/>
      <c r="WDV23" s="103"/>
      <c r="WDW23" s="103"/>
      <c r="WDX23" s="103"/>
      <c r="WDY23" s="103"/>
      <c r="WDZ23" s="103"/>
      <c r="WEA23" s="103"/>
      <c r="WEB23" s="103"/>
      <c r="WEC23" s="103"/>
      <c r="WED23" s="103"/>
      <c r="WEE23" s="103"/>
      <c r="WEF23" s="103"/>
      <c r="WEG23" s="103"/>
      <c r="WEH23" s="103"/>
      <c r="WEI23" s="103"/>
      <c r="WEJ23" s="103"/>
      <c r="WEK23" s="103"/>
      <c r="WEL23" s="103"/>
      <c r="WEM23" s="103"/>
      <c r="WEN23" s="103"/>
      <c r="WEO23" s="103"/>
      <c r="WEP23" s="103"/>
      <c r="WEQ23" s="103"/>
      <c r="WER23" s="103"/>
      <c r="WES23" s="103"/>
      <c r="WET23" s="103"/>
      <c r="WEU23" s="103"/>
      <c r="WEV23" s="103"/>
      <c r="WEW23" s="103"/>
      <c r="WEX23" s="103"/>
      <c r="WEY23" s="103"/>
      <c r="WEZ23" s="103"/>
      <c r="WFA23" s="103"/>
      <c r="WFB23" s="103"/>
      <c r="WFC23" s="103"/>
      <c r="WFD23" s="103"/>
      <c r="WFE23" s="103"/>
      <c r="WFF23" s="103"/>
      <c r="WFG23" s="103"/>
      <c r="WFH23" s="103"/>
      <c r="WFI23" s="103"/>
      <c r="WFJ23" s="103"/>
      <c r="WFK23" s="103"/>
      <c r="WFL23" s="103"/>
      <c r="WFM23" s="103"/>
      <c r="WFN23" s="103"/>
      <c r="WFO23" s="103"/>
      <c r="WFP23" s="103"/>
      <c r="WFQ23" s="103"/>
      <c r="WFR23" s="103"/>
      <c r="WFS23" s="103"/>
      <c r="WFT23" s="103"/>
      <c r="WFU23" s="103"/>
      <c r="WFV23" s="103"/>
      <c r="WFW23" s="103"/>
      <c r="WFX23" s="103"/>
      <c r="WFY23" s="103"/>
      <c r="WFZ23" s="103"/>
      <c r="WGA23" s="103"/>
      <c r="WGB23" s="103"/>
      <c r="WGC23" s="103"/>
      <c r="WGD23" s="103"/>
      <c r="WGE23" s="103"/>
      <c r="WGF23" s="103"/>
      <c r="WGG23" s="103"/>
      <c r="WGH23" s="103"/>
      <c r="WGI23" s="103"/>
      <c r="WGJ23" s="103"/>
      <c r="WGK23" s="103"/>
      <c r="WGL23" s="103"/>
      <c r="WGM23" s="103"/>
      <c r="WGN23" s="103"/>
      <c r="WGO23" s="103"/>
      <c r="WGP23" s="103"/>
      <c r="WGQ23" s="103"/>
      <c r="WGR23" s="103"/>
      <c r="WGS23" s="103"/>
      <c r="WGT23" s="103"/>
      <c r="WGU23" s="103"/>
      <c r="WGV23" s="103"/>
      <c r="WGW23" s="103"/>
      <c r="WGX23" s="103"/>
      <c r="WGY23" s="103"/>
      <c r="WGZ23" s="103"/>
      <c r="WHA23" s="103"/>
      <c r="WHB23" s="103"/>
      <c r="WHC23" s="103"/>
      <c r="WHD23" s="103"/>
      <c r="WHE23" s="103"/>
      <c r="WHF23" s="103"/>
      <c r="WHG23" s="103"/>
      <c r="WHH23" s="103"/>
      <c r="WHI23" s="103"/>
      <c r="WHJ23" s="103"/>
      <c r="WHK23" s="103"/>
      <c r="WHL23" s="103"/>
      <c r="WHM23" s="103"/>
      <c r="WHN23" s="103"/>
      <c r="WHO23" s="103"/>
      <c r="WHP23" s="103"/>
      <c r="WHQ23" s="103"/>
      <c r="WHR23" s="103"/>
      <c r="WHS23" s="103"/>
      <c r="WHT23" s="103"/>
      <c r="WHU23" s="103"/>
      <c r="WHV23" s="103"/>
      <c r="WHW23" s="103"/>
      <c r="WHX23" s="103"/>
      <c r="WHY23" s="103"/>
      <c r="WHZ23" s="103"/>
      <c r="WIA23" s="103"/>
      <c r="WIB23" s="103"/>
      <c r="WIC23" s="103"/>
      <c r="WID23" s="103"/>
      <c r="WIE23" s="103"/>
      <c r="WIF23" s="103"/>
      <c r="WIG23" s="103"/>
      <c r="WIH23" s="103"/>
      <c r="WII23" s="103"/>
      <c r="WIJ23" s="103"/>
      <c r="WIK23" s="103"/>
      <c r="WIL23" s="103"/>
      <c r="WIM23" s="103"/>
      <c r="WIN23" s="103"/>
      <c r="WIO23" s="103"/>
      <c r="WIP23" s="103"/>
      <c r="WIQ23" s="103"/>
      <c r="WIR23" s="103"/>
      <c r="WIS23" s="103"/>
      <c r="WIT23" s="103"/>
      <c r="WIU23" s="103"/>
      <c r="WIV23" s="103"/>
      <c r="WIW23" s="103"/>
      <c r="WIX23" s="103"/>
      <c r="WIY23" s="103"/>
      <c r="WIZ23" s="103"/>
      <c r="WJA23" s="103"/>
      <c r="WJB23" s="103"/>
      <c r="WJC23" s="103"/>
      <c r="WJD23" s="103"/>
      <c r="WJE23" s="103"/>
      <c r="WJF23" s="103"/>
      <c r="WJG23" s="103"/>
      <c r="WJH23" s="103"/>
      <c r="WJI23" s="103"/>
      <c r="WJJ23" s="103"/>
      <c r="WJK23" s="103"/>
      <c r="WJL23" s="103"/>
      <c r="WJM23" s="103"/>
      <c r="WJN23" s="103"/>
      <c r="WJO23" s="103"/>
      <c r="WJP23" s="103"/>
      <c r="WJQ23" s="103"/>
      <c r="WJR23" s="103"/>
      <c r="WJS23" s="103"/>
      <c r="WJT23" s="103"/>
      <c r="WJU23" s="103"/>
      <c r="WJV23" s="103"/>
      <c r="WJW23" s="103"/>
      <c r="WJX23" s="103"/>
      <c r="WJY23" s="103"/>
      <c r="WJZ23" s="103"/>
      <c r="WKA23" s="103"/>
      <c r="WKB23" s="103"/>
      <c r="WKC23" s="103"/>
      <c r="WKD23" s="103"/>
      <c r="WKE23" s="103"/>
      <c r="WKF23" s="103"/>
      <c r="WKG23" s="103"/>
      <c r="WKH23" s="103"/>
      <c r="WKI23" s="103"/>
      <c r="WKJ23" s="103"/>
      <c r="WKK23" s="103"/>
      <c r="WKL23" s="103"/>
      <c r="WKM23" s="103"/>
      <c r="WKN23" s="103"/>
      <c r="WKO23" s="103"/>
      <c r="WKP23" s="103"/>
      <c r="WKQ23" s="103"/>
      <c r="WKR23" s="103"/>
      <c r="WKS23" s="103"/>
      <c r="WKT23" s="103"/>
      <c r="WKU23" s="103"/>
      <c r="WKV23" s="103"/>
      <c r="WKW23" s="103"/>
      <c r="WKX23" s="103"/>
      <c r="WKY23" s="103"/>
      <c r="WKZ23" s="103"/>
      <c r="WLA23" s="103"/>
      <c r="WLB23" s="103"/>
      <c r="WLC23" s="103"/>
      <c r="WLD23" s="103"/>
      <c r="WLE23" s="103"/>
      <c r="WLF23" s="103"/>
      <c r="WLG23" s="103"/>
      <c r="WLH23" s="103"/>
      <c r="WLI23" s="103"/>
      <c r="WLJ23" s="103"/>
      <c r="WLK23" s="103"/>
      <c r="WLL23" s="103"/>
      <c r="WLM23" s="103"/>
      <c r="WLN23" s="103"/>
      <c r="WLO23" s="103"/>
      <c r="WLP23" s="103"/>
      <c r="WLQ23" s="103"/>
      <c r="WLR23" s="103"/>
      <c r="WLS23" s="103"/>
      <c r="WLT23" s="103"/>
      <c r="WLU23" s="103"/>
      <c r="WLV23" s="103"/>
      <c r="WLW23" s="103"/>
      <c r="WLX23" s="103"/>
      <c r="WLY23" s="103"/>
      <c r="WLZ23" s="103"/>
      <c r="WMA23" s="103"/>
      <c r="WMB23" s="103"/>
      <c r="WMC23" s="103"/>
      <c r="WMD23" s="103"/>
      <c r="WME23" s="103"/>
      <c r="WMF23" s="103"/>
      <c r="WMG23" s="103"/>
      <c r="WMH23" s="103"/>
      <c r="WMI23" s="103"/>
      <c r="WMJ23" s="103"/>
      <c r="WMK23" s="103"/>
      <c r="WML23" s="103"/>
      <c r="WMM23" s="103"/>
      <c r="WMN23" s="103"/>
      <c r="WMO23" s="103"/>
      <c r="WMP23" s="103"/>
      <c r="WMQ23" s="103"/>
      <c r="WMR23" s="103"/>
      <c r="WMS23" s="103"/>
      <c r="WMT23" s="103"/>
      <c r="WMU23" s="103"/>
      <c r="WMV23" s="103"/>
      <c r="WMW23" s="103"/>
      <c r="WMX23" s="103"/>
      <c r="WMY23" s="103"/>
      <c r="WMZ23" s="103"/>
      <c r="WNA23" s="103"/>
      <c r="WNB23" s="103"/>
      <c r="WNC23" s="103"/>
      <c r="WND23" s="103"/>
      <c r="WNE23" s="103"/>
      <c r="WNF23" s="103"/>
      <c r="WNG23" s="103"/>
      <c r="WNH23" s="103"/>
      <c r="WNI23" s="103"/>
      <c r="WNJ23" s="103"/>
      <c r="WNK23" s="103"/>
      <c r="WNL23" s="103"/>
      <c r="WNM23" s="103"/>
      <c r="WNN23" s="103"/>
      <c r="WNO23" s="103"/>
      <c r="WNP23" s="103"/>
      <c r="WNQ23" s="103"/>
      <c r="WNR23" s="103"/>
      <c r="WNS23" s="103"/>
      <c r="WNT23" s="103"/>
      <c r="WNU23" s="103"/>
      <c r="WNV23" s="103"/>
      <c r="WNW23" s="103"/>
      <c r="WNX23" s="103"/>
      <c r="WNY23" s="103"/>
      <c r="WNZ23" s="103"/>
      <c r="WOA23" s="103"/>
      <c r="WOB23" s="103"/>
      <c r="WOC23" s="103"/>
      <c r="WOD23" s="103"/>
      <c r="WOE23" s="103"/>
      <c r="WOF23" s="103"/>
      <c r="WOG23" s="103"/>
      <c r="WOH23" s="103"/>
      <c r="WOI23" s="103"/>
      <c r="WOJ23" s="103"/>
      <c r="WOK23" s="103"/>
      <c r="WOL23" s="103"/>
      <c r="WOM23" s="103"/>
      <c r="WON23" s="103"/>
      <c r="WOO23" s="103"/>
      <c r="WOP23" s="103"/>
      <c r="WOQ23" s="103"/>
      <c r="WOR23" s="103"/>
      <c r="WOS23" s="103"/>
      <c r="WOT23" s="103"/>
      <c r="WOU23" s="103"/>
      <c r="WOV23" s="103"/>
      <c r="WOW23" s="103"/>
      <c r="WOX23" s="103"/>
      <c r="WOY23" s="103"/>
      <c r="WOZ23" s="103"/>
      <c r="WPA23" s="103"/>
      <c r="WPB23" s="103"/>
      <c r="WPC23" s="103"/>
      <c r="WPD23" s="103"/>
      <c r="WPE23" s="103"/>
      <c r="WPF23" s="103"/>
      <c r="WPG23" s="103"/>
      <c r="WPH23" s="103"/>
      <c r="WPI23" s="103"/>
      <c r="WPJ23" s="103"/>
      <c r="WPK23" s="103"/>
      <c r="WPL23" s="103"/>
      <c r="WPM23" s="103"/>
      <c r="WPN23" s="103"/>
      <c r="WPO23" s="103"/>
      <c r="WPP23" s="103"/>
      <c r="WPQ23" s="103"/>
      <c r="WPR23" s="103"/>
      <c r="WPS23" s="103"/>
      <c r="WPT23" s="103"/>
      <c r="WPU23" s="103"/>
      <c r="WPV23" s="103"/>
      <c r="WPW23" s="103"/>
      <c r="WPX23" s="103"/>
      <c r="WPY23" s="103"/>
      <c r="WPZ23" s="103"/>
      <c r="WQA23" s="103"/>
      <c r="WQB23" s="103"/>
      <c r="WQC23" s="103"/>
      <c r="WQD23" s="103"/>
      <c r="WQE23" s="103"/>
      <c r="WQF23" s="103"/>
      <c r="WQG23" s="103"/>
      <c r="WQH23" s="103"/>
      <c r="WQI23" s="103"/>
      <c r="WQJ23" s="103"/>
      <c r="WQK23" s="103"/>
      <c r="WQL23" s="103"/>
      <c r="WQM23" s="103"/>
      <c r="WQN23" s="103"/>
      <c r="WQO23" s="103"/>
      <c r="WQP23" s="103"/>
      <c r="WQQ23" s="103"/>
      <c r="WQR23" s="103"/>
      <c r="WQS23" s="103"/>
      <c r="WQT23" s="103"/>
      <c r="WQU23" s="103"/>
      <c r="WQV23" s="103"/>
      <c r="WQW23" s="103"/>
      <c r="WQX23" s="103"/>
      <c r="WQY23" s="103"/>
      <c r="WQZ23" s="103"/>
      <c r="WRA23" s="103"/>
      <c r="WRB23" s="103"/>
      <c r="WRC23" s="103"/>
      <c r="WRD23" s="103"/>
      <c r="WRE23" s="103"/>
      <c r="WRF23" s="103"/>
      <c r="WRG23" s="103"/>
      <c r="WRH23" s="103"/>
      <c r="WRI23" s="103"/>
      <c r="WRJ23" s="103"/>
      <c r="WRK23" s="103"/>
      <c r="WRL23" s="103"/>
      <c r="WRM23" s="103"/>
      <c r="WRN23" s="103"/>
      <c r="WRO23" s="103"/>
      <c r="WRP23" s="103"/>
      <c r="WRQ23" s="103"/>
      <c r="WRR23" s="103"/>
      <c r="WRS23" s="103"/>
      <c r="WRT23" s="103"/>
      <c r="WRU23" s="103"/>
      <c r="WRV23" s="103"/>
      <c r="WRW23" s="103"/>
      <c r="WRX23" s="103"/>
      <c r="WRY23" s="103"/>
      <c r="WRZ23" s="103"/>
      <c r="WSA23" s="103"/>
      <c r="WSB23" s="103"/>
      <c r="WSC23" s="103"/>
      <c r="WSD23" s="103"/>
      <c r="WSE23" s="103"/>
      <c r="WSF23" s="103"/>
      <c r="WSG23" s="103"/>
      <c r="WSH23" s="103"/>
      <c r="WSI23" s="103"/>
      <c r="WSJ23" s="103"/>
      <c r="WSK23" s="103"/>
      <c r="WSL23" s="103"/>
      <c r="WSM23" s="103"/>
      <c r="WSN23" s="103"/>
      <c r="WSO23" s="103"/>
      <c r="WSP23" s="103"/>
      <c r="WSQ23" s="103"/>
      <c r="WSR23" s="103"/>
      <c r="WSS23" s="103"/>
      <c r="WST23" s="103"/>
      <c r="WSU23" s="103"/>
      <c r="WSV23" s="103"/>
      <c r="WSW23" s="103"/>
      <c r="WSX23" s="103"/>
      <c r="WSY23" s="103"/>
      <c r="WSZ23" s="103"/>
      <c r="WTA23" s="103"/>
      <c r="WTB23" s="103"/>
      <c r="WTC23" s="103"/>
      <c r="WTD23" s="103"/>
      <c r="WTE23" s="103"/>
      <c r="WTF23" s="103"/>
      <c r="WTG23" s="103"/>
      <c r="WTH23" s="103"/>
      <c r="WTI23" s="103"/>
      <c r="WTJ23" s="103"/>
      <c r="WTK23" s="103"/>
      <c r="WTL23" s="103"/>
      <c r="WTM23" s="103"/>
      <c r="WTN23" s="103"/>
      <c r="WTO23" s="103"/>
      <c r="WTP23" s="103"/>
      <c r="WTQ23" s="103"/>
      <c r="WTR23" s="103"/>
      <c r="WTS23" s="103"/>
      <c r="WTT23" s="103"/>
      <c r="WTU23" s="103"/>
      <c r="WTV23" s="103"/>
      <c r="WTW23" s="103"/>
      <c r="WTX23" s="103"/>
      <c r="WTY23" s="103"/>
      <c r="WTZ23" s="103"/>
      <c r="WUA23" s="103"/>
      <c r="WUB23" s="103"/>
      <c r="WUC23" s="103"/>
      <c r="WUD23" s="103"/>
      <c r="WUE23" s="103"/>
      <c r="WUF23" s="103"/>
      <c r="WUG23" s="103"/>
      <c r="WUH23" s="103"/>
      <c r="WUI23" s="103"/>
      <c r="WUJ23" s="103"/>
      <c r="WUK23" s="103"/>
      <c r="WUL23" s="103"/>
      <c r="WUM23" s="103"/>
      <c r="WUN23" s="103"/>
      <c r="WUO23" s="103"/>
      <c r="WUP23" s="103"/>
      <c r="WUQ23" s="103"/>
      <c r="WUR23" s="103"/>
      <c r="WUS23" s="103"/>
      <c r="WUT23" s="103"/>
      <c r="WUU23" s="103"/>
      <c r="WUV23" s="103"/>
      <c r="WUW23" s="103"/>
      <c r="WUX23" s="103"/>
      <c r="WUY23" s="103"/>
      <c r="WUZ23" s="103"/>
      <c r="WVA23" s="103"/>
      <c r="WVB23" s="103"/>
      <c r="WVC23" s="103"/>
      <c r="WVD23" s="103"/>
      <c r="WVE23" s="103"/>
      <c r="WVF23" s="103"/>
      <c r="WVG23" s="103"/>
      <c r="WVH23" s="103"/>
      <c r="WVI23" s="103"/>
      <c r="WVJ23" s="103"/>
      <c r="WVK23" s="103"/>
      <c r="WVL23" s="103"/>
      <c r="WVM23" s="103"/>
      <c r="WVN23" s="103"/>
      <c r="WVO23" s="103"/>
      <c r="WVP23" s="103"/>
      <c r="WVQ23" s="103"/>
      <c r="WVR23" s="103"/>
      <c r="WVS23" s="103"/>
      <c r="WVT23" s="103"/>
      <c r="WVU23" s="103"/>
      <c r="WVV23" s="103"/>
      <c r="WVW23" s="103"/>
      <c r="WVX23" s="103"/>
      <c r="WVY23" s="103"/>
      <c r="WVZ23" s="103"/>
      <c r="WWA23" s="103"/>
      <c r="WWB23" s="103"/>
      <c r="WWC23" s="103"/>
      <c r="WWD23" s="103"/>
      <c r="WWE23" s="103"/>
      <c r="WWF23" s="103"/>
      <c r="WWG23" s="103"/>
      <c r="WWH23" s="103"/>
      <c r="WWI23" s="103"/>
      <c r="WWJ23" s="103"/>
      <c r="WWK23" s="103"/>
      <c r="WWL23" s="103"/>
      <c r="WWM23" s="103"/>
      <c r="WWN23" s="103"/>
      <c r="WWO23" s="103"/>
      <c r="WWP23" s="103"/>
      <c r="WWQ23" s="103"/>
      <c r="WWR23" s="103"/>
      <c r="WWS23" s="103"/>
      <c r="WWT23" s="103"/>
      <c r="WWU23" s="103"/>
      <c r="WWV23" s="103"/>
      <c r="WWW23" s="103"/>
      <c r="WWX23" s="103"/>
      <c r="WWY23" s="103"/>
      <c r="WWZ23" s="103"/>
      <c r="WXA23" s="103"/>
      <c r="WXB23" s="103"/>
      <c r="WXC23" s="103"/>
      <c r="WXD23" s="103"/>
      <c r="WXE23" s="103"/>
      <c r="WXF23" s="103"/>
      <c r="WXG23" s="103"/>
      <c r="WXH23" s="103"/>
      <c r="WXI23" s="103"/>
      <c r="WXJ23" s="103"/>
      <c r="WXK23" s="103"/>
      <c r="WXL23" s="103"/>
      <c r="WXM23" s="103"/>
      <c r="WXN23" s="103"/>
      <c r="WXO23" s="103"/>
      <c r="WXP23" s="103"/>
      <c r="WXQ23" s="103"/>
      <c r="WXR23" s="103"/>
      <c r="WXS23" s="103"/>
      <c r="WXT23" s="103"/>
      <c r="WXU23" s="103"/>
      <c r="WXV23" s="103"/>
      <c r="WXW23" s="103"/>
      <c r="WXX23" s="103"/>
      <c r="WXY23" s="103"/>
      <c r="WXZ23" s="103"/>
      <c r="WYA23" s="103"/>
      <c r="WYB23" s="103"/>
      <c r="WYC23" s="103"/>
      <c r="WYD23" s="103"/>
      <c r="WYE23" s="103"/>
      <c r="WYF23" s="103"/>
      <c r="WYG23" s="103"/>
      <c r="WYH23" s="103"/>
      <c r="WYI23" s="103"/>
      <c r="WYJ23" s="103"/>
      <c r="WYK23" s="103"/>
      <c r="WYL23" s="103"/>
      <c r="WYM23" s="103"/>
      <c r="WYN23" s="103"/>
      <c r="WYO23" s="103"/>
      <c r="WYP23" s="103"/>
      <c r="WYQ23" s="103"/>
      <c r="WYR23" s="103"/>
      <c r="WYS23" s="103"/>
      <c r="WYT23" s="103"/>
      <c r="WYU23" s="103"/>
      <c r="WYV23" s="103"/>
      <c r="WYW23" s="103"/>
      <c r="WYX23" s="103"/>
      <c r="WYY23" s="103"/>
      <c r="WYZ23" s="103"/>
      <c r="WZA23" s="103"/>
      <c r="WZB23" s="103"/>
      <c r="WZC23" s="103"/>
      <c r="WZD23" s="103"/>
      <c r="WZE23" s="103"/>
      <c r="WZF23" s="103"/>
      <c r="WZG23" s="103"/>
      <c r="WZH23" s="103"/>
      <c r="WZI23" s="103"/>
      <c r="WZJ23" s="103"/>
      <c r="WZK23" s="103"/>
      <c r="WZL23" s="103"/>
      <c r="WZM23" s="103"/>
      <c r="WZN23" s="103"/>
      <c r="WZO23" s="103"/>
      <c r="WZP23" s="103"/>
      <c r="WZQ23" s="103"/>
      <c r="WZR23" s="103"/>
      <c r="WZS23" s="103"/>
      <c r="WZT23" s="103"/>
      <c r="WZU23" s="103"/>
      <c r="WZV23" s="103"/>
      <c r="WZW23" s="103"/>
      <c r="WZX23" s="103"/>
      <c r="WZY23" s="103"/>
      <c r="WZZ23" s="103"/>
      <c r="XAA23" s="103"/>
      <c r="XAB23" s="103"/>
      <c r="XAC23" s="103"/>
      <c r="XAD23" s="103"/>
      <c r="XAE23" s="103"/>
      <c r="XAF23" s="103"/>
      <c r="XAG23" s="103"/>
      <c r="XAH23" s="103"/>
      <c r="XAI23" s="103"/>
      <c r="XAJ23" s="103"/>
      <c r="XAK23" s="103"/>
      <c r="XAL23" s="103"/>
      <c r="XAM23" s="103"/>
      <c r="XAN23" s="103"/>
      <c r="XAO23" s="103"/>
      <c r="XAP23" s="103"/>
      <c r="XAQ23" s="103"/>
      <c r="XAR23" s="103"/>
      <c r="XAS23" s="103"/>
      <c r="XAT23" s="103"/>
      <c r="XAU23" s="103"/>
      <c r="XAV23" s="103"/>
      <c r="XAW23" s="103"/>
      <c r="XAX23" s="103"/>
      <c r="XAY23" s="103"/>
      <c r="XAZ23" s="103"/>
      <c r="XBA23" s="103"/>
      <c r="XBB23" s="103"/>
      <c r="XBC23" s="103"/>
      <c r="XBD23" s="103"/>
      <c r="XBE23" s="103"/>
      <c r="XBF23" s="103"/>
      <c r="XBG23" s="103"/>
      <c r="XBH23" s="103"/>
      <c r="XBI23" s="103"/>
      <c r="XBJ23" s="103"/>
      <c r="XBK23" s="103"/>
      <c r="XBL23" s="103"/>
      <c r="XBM23" s="103"/>
      <c r="XBN23" s="103"/>
      <c r="XBO23" s="103"/>
      <c r="XBP23" s="103"/>
      <c r="XBQ23" s="103"/>
      <c r="XBR23" s="103"/>
      <c r="XBS23" s="103"/>
      <c r="XBT23" s="103"/>
      <c r="XBU23" s="103"/>
      <c r="XBV23" s="103"/>
      <c r="XBW23" s="103"/>
      <c r="XBX23" s="103"/>
      <c r="XBY23" s="103"/>
      <c r="XBZ23" s="103"/>
      <c r="XCA23" s="103"/>
      <c r="XCB23" s="103"/>
      <c r="XCC23" s="103"/>
      <c r="XCD23" s="103"/>
      <c r="XCE23" s="103"/>
      <c r="XCF23" s="103"/>
      <c r="XCG23" s="103"/>
      <c r="XCH23" s="103"/>
      <c r="XCI23" s="103"/>
      <c r="XCJ23" s="103"/>
      <c r="XCK23" s="103"/>
      <c r="XCL23" s="103"/>
      <c r="XCM23" s="103"/>
      <c r="XCN23" s="103"/>
      <c r="XCO23" s="103"/>
      <c r="XCP23" s="103"/>
      <c r="XCQ23" s="103"/>
      <c r="XCR23" s="103"/>
      <c r="XCS23" s="103"/>
      <c r="XCT23" s="103"/>
      <c r="XCU23" s="103"/>
      <c r="XCV23" s="103"/>
      <c r="XCW23" s="103"/>
      <c r="XCX23" s="103"/>
      <c r="XCY23" s="103"/>
      <c r="XCZ23" s="103"/>
      <c r="XDA23" s="103"/>
      <c r="XDB23" s="103"/>
      <c r="XDC23" s="103"/>
      <c r="XDD23" s="103"/>
      <c r="XDE23" s="103"/>
      <c r="XDF23" s="103"/>
      <c r="XDG23" s="103"/>
      <c r="XDH23" s="103"/>
      <c r="XDI23" s="103"/>
      <c r="XDJ23" s="103"/>
      <c r="XDK23" s="103"/>
      <c r="XDL23" s="103"/>
      <c r="XDM23" s="103"/>
      <c r="XDN23" s="103"/>
      <c r="XDO23" s="103"/>
      <c r="XDP23" s="103"/>
      <c r="XDQ23" s="103"/>
      <c r="XDR23" s="103"/>
      <c r="XDS23" s="103"/>
      <c r="XDT23" s="103"/>
      <c r="XDU23" s="103"/>
      <c r="XDV23" s="103"/>
      <c r="XDW23" s="103"/>
      <c r="XDX23" s="103"/>
      <c r="XDY23" s="103"/>
      <c r="XDZ23" s="103"/>
      <c r="XEA23" s="103"/>
      <c r="XEB23" s="103"/>
      <c r="XEC23" s="103"/>
    </row>
  </sheetData>
  <mergeCells count="42">
    <mergeCell ref="A1:G1"/>
    <mergeCell ref="L1:M1"/>
    <mergeCell ref="A4:A7"/>
    <mergeCell ref="A9:A11"/>
    <mergeCell ref="A12:A14"/>
    <mergeCell ref="A15:A16"/>
    <mergeCell ref="A17:A21"/>
    <mergeCell ref="B4:B7"/>
    <mergeCell ref="B9:B11"/>
    <mergeCell ref="B12:B14"/>
    <mergeCell ref="B15:B16"/>
    <mergeCell ref="B17:B21"/>
    <mergeCell ref="L4:L7"/>
    <mergeCell ref="L9:L11"/>
    <mergeCell ref="L12:L14"/>
    <mergeCell ref="L15:L16"/>
    <mergeCell ref="L17:L21"/>
    <mergeCell ref="M4:M7"/>
    <mergeCell ref="M9:M11"/>
    <mergeCell ref="M12:M14"/>
    <mergeCell ref="M15:M16"/>
    <mergeCell ref="M17:M21"/>
    <mergeCell ref="N4:N7"/>
    <mergeCell ref="N9:N10"/>
    <mergeCell ref="N12:N14"/>
    <mergeCell ref="N15:N16"/>
    <mergeCell ref="N17:N21"/>
    <mergeCell ref="O4:O7"/>
    <mergeCell ref="O9:O10"/>
    <mergeCell ref="O12:O14"/>
    <mergeCell ref="O15:O16"/>
    <mergeCell ref="O17:O21"/>
    <mergeCell ref="P4:P7"/>
    <mergeCell ref="P9:P10"/>
    <mergeCell ref="P12:P14"/>
    <mergeCell ref="P15:P16"/>
    <mergeCell ref="P17:P21"/>
    <mergeCell ref="Q4:Q7"/>
    <mergeCell ref="Q9:Q11"/>
    <mergeCell ref="Q12:Q14"/>
    <mergeCell ref="Q15:Q16"/>
    <mergeCell ref="Q17:Q21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13"/>
  <sheetViews>
    <sheetView tabSelected="1" workbookViewId="0">
      <pane xSplit="4" ySplit="3" topLeftCell="BH106" activePane="bottomRight" state="frozen"/>
      <selection/>
      <selection pane="topRight"/>
      <selection pane="bottomLeft"/>
      <selection pane="bottomRight" activeCell="BP111" sqref="BP111"/>
    </sheetView>
  </sheetViews>
  <sheetFormatPr defaultColWidth="9" defaultRowHeight="24" customHeight="1"/>
  <cols>
    <col min="1" max="1" width="5.125" style="3" customWidth="1"/>
    <col min="2" max="2" width="8.25" style="104" customWidth="1"/>
    <col min="3" max="3" width="17.875" style="104" customWidth="1"/>
    <col min="4" max="4" width="9.125" style="104" customWidth="1"/>
    <col min="5" max="11" width="10.375" style="4" customWidth="1"/>
    <col min="12" max="13" width="9" customWidth="1"/>
    <col min="14" max="15" width="15.75" customWidth="1"/>
    <col min="16" max="19" width="9" customWidth="1"/>
    <col min="20" max="25" width="9" style="4" customWidth="1"/>
    <col min="26" max="27" width="9" customWidth="1"/>
    <col min="28" max="29" width="13.125" customWidth="1"/>
    <col min="30" max="30" width="15.5" customWidth="1"/>
    <col min="31" max="36" width="9" customWidth="1"/>
    <col min="37" max="38" width="15.25" customWidth="1"/>
    <col min="39" max="39" width="18" customWidth="1"/>
    <col min="40" max="40" width="15.25" customWidth="1"/>
    <col min="41" max="42" width="12.5" customWidth="1"/>
    <col min="43" max="45" width="9" customWidth="1"/>
    <col min="46" max="46" width="15.875" customWidth="1"/>
    <col min="47" max="47" width="16" customWidth="1"/>
    <col min="48" max="50" width="9" customWidth="1"/>
    <col min="51" max="51" width="11.5" customWidth="1"/>
    <col min="52" max="56" width="12.625" customWidth="1"/>
    <col min="59" max="60" width="11.5" customWidth="1"/>
    <col min="63" max="65" width="9.375"/>
  </cols>
  <sheetData>
    <row r="1" ht="47" customHeight="1" spans="1:65">
      <c r="A1" s="105" t="s">
        <v>214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18"/>
    </row>
    <row r="2" ht="29" customHeight="1" spans="1:65">
      <c r="A2" s="5"/>
      <c r="B2" s="55"/>
      <c r="C2" s="55"/>
      <c r="D2" s="55"/>
      <c r="E2" s="7" t="s">
        <v>1</v>
      </c>
      <c r="F2" s="7"/>
      <c r="G2" s="7"/>
      <c r="H2" s="7"/>
      <c r="I2" s="7"/>
      <c r="J2" s="7"/>
      <c r="K2" s="7"/>
      <c r="L2" s="111" t="s">
        <v>2</v>
      </c>
      <c r="M2" s="111"/>
      <c r="N2" s="111"/>
      <c r="O2" s="111"/>
      <c r="P2" s="111"/>
      <c r="Q2" s="111"/>
      <c r="R2" s="111"/>
      <c r="S2" s="111"/>
      <c r="T2" s="7" t="s">
        <v>3</v>
      </c>
      <c r="U2" s="7"/>
      <c r="V2" s="7"/>
      <c r="W2" s="7"/>
      <c r="X2" s="7"/>
      <c r="Y2" s="7"/>
      <c r="Z2" s="113" t="s">
        <v>4</v>
      </c>
      <c r="AA2" s="113"/>
      <c r="AB2" s="113"/>
      <c r="AC2" s="113"/>
      <c r="AD2" s="113"/>
      <c r="AE2" s="113"/>
      <c r="AF2" s="113"/>
      <c r="AG2" s="113"/>
      <c r="AH2" s="113"/>
      <c r="AI2" s="7" t="s">
        <v>5</v>
      </c>
      <c r="AJ2" s="7"/>
      <c r="AK2" s="7"/>
      <c r="AL2" s="7"/>
      <c r="AM2" s="7"/>
      <c r="AN2" s="7"/>
      <c r="AO2" s="7"/>
      <c r="AP2" s="7"/>
      <c r="AQ2" s="7"/>
      <c r="AR2" s="113" t="s">
        <v>6</v>
      </c>
      <c r="AS2" s="113"/>
      <c r="AT2" s="113"/>
      <c r="AU2" s="113"/>
      <c r="AV2" s="113"/>
      <c r="AW2" s="113"/>
      <c r="AX2" s="113"/>
      <c r="AY2" s="7" t="s">
        <v>7</v>
      </c>
      <c r="AZ2" s="7"/>
      <c r="BA2" s="7"/>
      <c r="BB2" s="7"/>
      <c r="BC2" s="7"/>
      <c r="BD2" s="7"/>
      <c r="BE2" s="116" t="s">
        <v>9</v>
      </c>
      <c r="BF2" s="116"/>
      <c r="BG2" s="116"/>
      <c r="BH2" s="116"/>
      <c r="BI2" s="116"/>
      <c r="BJ2" s="116"/>
      <c r="BK2" s="116"/>
      <c r="BL2" s="119" t="s">
        <v>215</v>
      </c>
      <c r="BM2" s="120"/>
    </row>
    <row r="3" s="1" customFormat="1" ht="43" customHeight="1" spans="1:65">
      <c r="A3" s="8" t="s">
        <v>10</v>
      </c>
      <c r="B3" s="107" t="s">
        <v>11</v>
      </c>
      <c r="C3" s="107" t="s">
        <v>12</v>
      </c>
      <c r="D3" s="107" t="s">
        <v>13</v>
      </c>
      <c r="E3" s="10" t="s">
        <v>14</v>
      </c>
      <c r="F3" s="10" t="s">
        <v>15</v>
      </c>
      <c r="G3" s="10" t="s">
        <v>216</v>
      </c>
      <c r="H3" s="10" t="s">
        <v>217</v>
      </c>
      <c r="I3" s="10" t="s">
        <v>218</v>
      </c>
      <c r="J3" s="10" t="s">
        <v>219</v>
      </c>
      <c r="K3" s="10" t="s">
        <v>137</v>
      </c>
      <c r="L3" s="112" t="s">
        <v>14</v>
      </c>
      <c r="M3" s="112" t="s">
        <v>15</v>
      </c>
      <c r="N3" s="112" t="s">
        <v>220</v>
      </c>
      <c r="O3" s="112" t="s">
        <v>221</v>
      </c>
      <c r="P3" s="112" t="s">
        <v>217</v>
      </c>
      <c r="Q3" s="112" t="s">
        <v>218</v>
      </c>
      <c r="R3" s="112" t="s">
        <v>219</v>
      </c>
      <c r="S3" s="112" t="s">
        <v>137</v>
      </c>
      <c r="T3" s="10" t="s">
        <v>14</v>
      </c>
      <c r="U3" s="10" t="s">
        <v>15</v>
      </c>
      <c r="V3" s="10" t="s">
        <v>216</v>
      </c>
      <c r="W3" s="10" t="s">
        <v>217</v>
      </c>
      <c r="X3" s="10" t="s">
        <v>218</v>
      </c>
      <c r="Y3" s="10" t="s">
        <v>222</v>
      </c>
      <c r="Z3" s="112" t="s">
        <v>14</v>
      </c>
      <c r="AA3" s="112" t="s">
        <v>15</v>
      </c>
      <c r="AB3" s="112" t="s">
        <v>220</v>
      </c>
      <c r="AC3" s="112" t="s">
        <v>221</v>
      </c>
      <c r="AD3" s="114" t="s">
        <v>223</v>
      </c>
      <c r="AE3" s="114" t="s">
        <v>224</v>
      </c>
      <c r="AF3" s="114" t="s">
        <v>217</v>
      </c>
      <c r="AG3" s="112" t="s">
        <v>218</v>
      </c>
      <c r="AH3" s="112" t="s">
        <v>219</v>
      </c>
      <c r="AI3" s="10" t="s">
        <v>14</v>
      </c>
      <c r="AJ3" s="10" t="s">
        <v>15</v>
      </c>
      <c r="AK3" s="10" t="s">
        <v>225</v>
      </c>
      <c r="AL3" s="10" t="s">
        <v>226</v>
      </c>
      <c r="AM3" s="136" t="s">
        <v>227</v>
      </c>
      <c r="AN3" s="10" t="s">
        <v>221</v>
      </c>
      <c r="AO3" s="10" t="s">
        <v>217</v>
      </c>
      <c r="AP3" s="10" t="s">
        <v>218</v>
      </c>
      <c r="AQ3" s="10" t="s">
        <v>219</v>
      </c>
      <c r="AR3" s="112" t="s">
        <v>14</v>
      </c>
      <c r="AS3" s="112" t="s">
        <v>15</v>
      </c>
      <c r="AT3" s="112" t="s">
        <v>220</v>
      </c>
      <c r="AU3" s="112" t="s">
        <v>221</v>
      </c>
      <c r="AV3" s="112" t="s">
        <v>217</v>
      </c>
      <c r="AW3" s="112" t="s">
        <v>218</v>
      </c>
      <c r="AX3" s="112" t="s">
        <v>219</v>
      </c>
      <c r="AY3" s="10" t="s">
        <v>14</v>
      </c>
      <c r="AZ3" s="10" t="s">
        <v>15</v>
      </c>
      <c r="BA3" s="10" t="s">
        <v>221</v>
      </c>
      <c r="BB3" s="10" t="s">
        <v>217</v>
      </c>
      <c r="BC3" s="10" t="s">
        <v>218</v>
      </c>
      <c r="BD3" s="10" t="s">
        <v>219</v>
      </c>
      <c r="BE3" s="117" t="s">
        <v>14</v>
      </c>
      <c r="BF3" s="117" t="s">
        <v>15</v>
      </c>
      <c r="BG3" s="121" t="s">
        <v>220</v>
      </c>
      <c r="BH3" s="121" t="s">
        <v>221</v>
      </c>
      <c r="BI3" s="117" t="s">
        <v>217</v>
      </c>
      <c r="BJ3" s="117" t="s">
        <v>218</v>
      </c>
      <c r="BK3" s="117" t="s">
        <v>219</v>
      </c>
      <c r="BL3" s="122" t="s">
        <v>228</v>
      </c>
      <c r="BM3" s="123" t="s">
        <v>229</v>
      </c>
    </row>
    <row r="4" customHeight="1" spans="1:65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11278.24</v>
      </c>
      <c r="H4" s="6">
        <f>G4-E4</f>
        <v>-11649.76</v>
      </c>
      <c r="I4" s="6" t="s">
        <v>230</v>
      </c>
      <c r="J4" s="6">
        <f>G4*0.14</f>
        <v>1578.9536</v>
      </c>
      <c r="K4" s="6">
        <f>H4*0.05</f>
        <v>-582.488</v>
      </c>
      <c r="L4" s="6">
        <v>603</v>
      </c>
      <c r="M4" s="6">
        <v>663</v>
      </c>
      <c r="N4" s="6">
        <f>VLOOKUP(B:B,'[6]SQL Results'!$B$1:$Q$65536,16,0)</f>
        <v>657</v>
      </c>
      <c r="O4" s="6">
        <f>VLOOKUP(B:B,'[6]SQL Results'!$B$1:$P$65536,15,0)</f>
        <v>13816.5</v>
      </c>
      <c r="P4" s="6">
        <f>N4-L4</f>
        <v>54</v>
      </c>
      <c r="Q4" s="6" t="s">
        <v>14</v>
      </c>
      <c r="R4" s="6">
        <f>O4*0.05</f>
        <v>690.825</v>
      </c>
      <c r="S4" s="6"/>
      <c r="T4" s="6">
        <v>21</v>
      </c>
      <c r="U4" s="6">
        <v>25</v>
      </c>
      <c r="V4" s="6">
        <f>VLOOKUP(B:B,'[6]SQL Results'!$B$1:$V$65536,21,0)</f>
        <v>33</v>
      </c>
      <c r="W4" s="6">
        <f>V4-T4</f>
        <v>12</v>
      </c>
      <c r="X4" s="6" t="s">
        <v>15</v>
      </c>
      <c r="Y4" s="6">
        <f>V4*5</f>
        <v>165</v>
      </c>
      <c r="Z4" s="6">
        <v>90</v>
      </c>
      <c r="AA4" s="6">
        <v>105</v>
      </c>
      <c r="AB4" s="6">
        <f>VLOOKUP(B:B,'[6]SQL Results'!$B$1:$AA$65536,26,0)</f>
        <v>50</v>
      </c>
      <c r="AC4" s="6">
        <f>VLOOKUP(B:B,'[6]SQL Results'!$B$1:$Z$65536,25,0)</f>
        <v>9098.61</v>
      </c>
      <c r="AD4" s="6">
        <f>VLOOKUP(B:B,[7]Sheet1!$A$1:$C$65536,3,0)</f>
        <v>6881.61</v>
      </c>
      <c r="AE4" s="6">
        <f>AC4-AD4</f>
        <v>2217</v>
      </c>
      <c r="AF4" s="6">
        <f>AB4-Z4</f>
        <v>-40</v>
      </c>
      <c r="AG4" s="6" t="s">
        <v>230</v>
      </c>
      <c r="AH4" s="6">
        <f>AE4*0.02</f>
        <v>44.34</v>
      </c>
      <c r="AI4" s="6">
        <v>399</v>
      </c>
      <c r="AJ4" s="6">
        <v>427</v>
      </c>
      <c r="AK4" s="6">
        <f>AL4+AM4*2</f>
        <v>502</v>
      </c>
      <c r="AL4" s="6">
        <v>160</v>
      </c>
      <c r="AM4" s="6">
        <v>171</v>
      </c>
      <c r="AN4" s="6">
        <f>VLOOKUP(B:B,'[6]SQL Results'!$B$1:$AE$65536,30,0)</f>
        <v>26622.43</v>
      </c>
      <c r="AO4" s="6">
        <f>AK4-AJ4</f>
        <v>75</v>
      </c>
      <c r="AP4" s="6" t="s">
        <v>15</v>
      </c>
      <c r="AQ4" s="6">
        <f>AN4*0.05</f>
        <v>1331.1215</v>
      </c>
      <c r="AR4" s="6">
        <v>125</v>
      </c>
      <c r="AS4" s="9">
        <v>137</v>
      </c>
      <c r="AT4" s="9">
        <f>VLOOKUP(B:B,'[6]SQL Results'!$B$1:$L$65536,11,0)</f>
        <v>158</v>
      </c>
      <c r="AU4" s="9">
        <f>VLOOKUP(B:B,'[6]SQL Results'!$B$1:$K$65536,10,0)</f>
        <v>5010.99</v>
      </c>
      <c r="AV4" s="9">
        <f>AT4-AR4</f>
        <v>33</v>
      </c>
      <c r="AW4" s="9" t="s">
        <v>15</v>
      </c>
      <c r="AX4" s="9">
        <f>AU4*0.07</f>
        <v>350.7693</v>
      </c>
      <c r="AY4" s="6">
        <v>47988</v>
      </c>
      <c r="AZ4" s="6">
        <v>52598</v>
      </c>
      <c r="BA4" s="6">
        <f>VLOOKUP(B:B,'[6]SQL Results'!$B$1:$AJ$65536,35,0)</f>
        <v>27393</v>
      </c>
      <c r="BB4" s="6">
        <f>BA4-AY4</f>
        <v>-20595</v>
      </c>
      <c r="BC4" s="6" t="s">
        <v>230</v>
      </c>
      <c r="BD4" s="6">
        <f>BA4*0.05</f>
        <v>1369.65</v>
      </c>
      <c r="BE4" s="6">
        <v>40</v>
      </c>
      <c r="BF4" s="6">
        <v>48</v>
      </c>
      <c r="BG4" s="6">
        <f>VLOOKUP(B:B,'[6]SQL Results'!$B$1:$AP$65536,41,0)</f>
        <v>36</v>
      </c>
      <c r="BH4" s="6">
        <f>VLOOKUP(B:B,'[6]SQL Results'!$B$1:$AO$65536,40,0)</f>
        <v>2092</v>
      </c>
      <c r="BI4" s="6">
        <f>BG4-BE4</f>
        <v>-4</v>
      </c>
      <c r="BJ4" s="6" t="s">
        <v>230</v>
      </c>
      <c r="BK4" s="6"/>
      <c r="BL4" s="115">
        <v>5485</v>
      </c>
      <c r="BM4" s="137">
        <v>-665</v>
      </c>
    </row>
    <row r="5" customHeight="1" spans="1:65">
      <c r="A5" s="11">
        <v>2</v>
      </c>
      <c r="B5" s="55">
        <v>106066</v>
      </c>
      <c r="C5" s="108" t="s">
        <v>18</v>
      </c>
      <c r="D5" s="55" t="s">
        <v>17</v>
      </c>
      <c r="E5" s="22"/>
      <c r="F5" s="22"/>
      <c r="G5" s="6">
        <v>1821</v>
      </c>
      <c r="H5" s="6">
        <f t="shared" ref="H5:H36" si="0">G5-E5</f>
        <v>1821</v>
      </c>
      <c r="I5" s="22" t="s">
        <v>14</v>
      </c>
      <c r="J5" s="22">
        <f>G5*0.15</f>
        <v>273.15</v>
      </c>
      <c r="K5" s="22"/>
      <c r="L5" s="6"/>
      <c r="M5" s="6"/>
      <c r="N5" s="6">
        <f>VLOOKUP(B:B,'[6]SQL Results'!$B$1:$Q$65536,16,0)</f>
        <v>146</v>
      </c>
      <c r="O5" s="6">
        <f>VLOOKUP(B:B,'[6]SQL Results'!$B$1:$P$65536,15,0)</f>
        <v>3472.14</v>
      </c>
      <c r="P5" s="6">
        <f t="shared" ref="P5:P36" si="1">N5-L5</f>
        <v>146</v>
      </c>
      <c r="Q5" s="6" t="s">
        <v>14</v>
      </c>
      <c r="R5" s="6">
        <f>O5*0.05</f>
        <v>173.607</v>
      </c>
      <c r="S5" s="6"/>
      <c r="T5" s="6"/>
      <c r="U5" s="6"/>
      <c r="V5" s="6">
        <f>VLOOKUP(B:B,'[6]SQL Results'!$B$1:$V$65536,21,0)</f>
        <v>4</v>
      </c>
      <c r="W5" s="6">
        <f t="shared" ref="W5:W36" si="2">V5-T5</f>
        <v>4</v>
      </c>
      <c r="X5" s="6" t="s">
        <v>14</v>
      </c>
      <c r="Y5" s="6">
        <v>0</v>
      </c>
      <c r="Z5" s="6"/>
      <c r="AA5" s="6"/>
      <c r="AB5" s="6">
        <f>VLOOKUP(B:B,'[6]SQL Results'!$B$1:$AA$65536,26,0)</f>
        <v>3</v>
      </c>
      <c r="AC5" s="6">
        <f>VLOOKUP(B:B,'[6]SQL Results'!$B$1:$Z$65536,25,0)</f>
        <v>373.48</v>
      </c>
      <c r="AD5" s="6">
        <v>0</v>
      </c>
      <c r="AE5" s="6">
        <f t="shared" ref="AE5:AE36" si="3">AC5-AD5</f>
        <v>373.48</v>
      </c>
      <c r="AF5" s="6">
        <f t="shared" ref="AF5:AF36" si="4">AB5-Z5</f>
        <v>3</v>
      </c>
      <c r="AG5" s="6" t="s">
        <v>14</v>
      </c>
      <c r="AH5" s="6">
        <f>AE5*0.03</f>
        <v>11.2044</v>
      </c>
      <c r="AI5" s="6"/>
      <c r="AJ5" s="6"/>
      <c r="AK5" s="6">
        <f t="shared" ref="AK5:AK36" si="5">AL5+AM5*2</f>
        <v>29</v>
      </c>
      <c r="AL5" s="6">
        <v>15</v>
      </c>
      <c r="AM5" s="6">
        <v>7</v>
      </c>
      <c r="AN5" s="6">
        <f>VLOOKUP(B:B,'[6]SQL Results'!$B$1:$AE$65536,30,0)</f>
        <v>1649.3</v>
      </c>
      <c r="AO5" s="6">
        <f t="shared" ref="AO5:AO36" si="6">AK5-AJ5</f>
        <v>29</v>
      </c>
      <c r="AP5" s="6" t="s">
        <v>14</v>
      </c>
      <c r="AQ5" s="6">
        <f>AN5*0.04</f>
        <v>65.972</v>
      </c>
      <c r="AR5" s="6"/>
      <c r="AS5" s="9"/>
      <c r="AT5" s="9">
        <f>VLOOKUP(B:B,'[6]SQL Results'!$B$1:$L$65536,11,0)</f>
        <v>8</v>
      </c>
      <c r="AU5" s="9">
        <f>VLOOKUP(B:B,'[6]SQL Results'!$B$1:$K$65536,10,0)</f>
        <v>277.4</v>
      </c>
      <c r="AV5" s="9">
        <f t="shared" ref="AV5:AV36" si="7">AT5-AR5</f>
        <v>8</v>
      </c>
      <c r="AW5" s="9" t="s">
        <v>14</v>
      </c>
      <c r="AX5" s="9">
        <f>AU5*0.05</f>
        <v>13.87</v>
      </c>
      <c r="AY5" s="6"/>
      <c r="AZ5" s="6"/>
      <c r="BA5" s="6">
        <f>VLOOKUP(B:B,'[6]SQL Results'!$B$1:$AJ$65536,35,0)</f>
        <v>489</v>
      </c>
      <c r="BB5" s="6">
        <f t="shared" ref="BB5:BB36" si="8">BA5-AY5</f>
        <v>489</v>
      </c>
      <c r="BC5" s="6" t="s">
        <v>14</v>
      </c>
      <c r="BD5" s="6">
        <f>BA5*0.07</f>
        <v>34.23</v>
      </c>
      <c r="BE5" s="6"/>
      <c r="BF5" s="6"/>
      <c r="BG5" s="6">
        <f>VLOOKUP(B:B,'[6]SQL Results'!$B$1:$AP$65536,41,0)</f>
        <v>4</v>
      </c>
      <c r="BH5" s="6">
        <f>VLOOKUP(B:B,'[6]SQL Results'!$B$1:$AO$65536,40,0)</f>
        <v>290</v>
      </c>
      <c r="BI5" s="6">
        <f t="shared" ref="BI5:BI36" si="9">BG5-BE5</f>
        <v>4</v>
      </c>
      <c r="BJ5" s="6" t="s">
        <v>14</v>
      </c>
      <c r="BK5" s="6"/>
      <c r="BL5" s="6">
        <f t="shared" ref="BL5:BL36" si="10">ROUND(J5+R5+Y5+AH5+AQ5+AX5+BD5+BK5,2)</f>
        <v>572.03</v>
      </c>
      <c r="BM5" s="13">
        <f t="shared" ref="BM5:BM36" si="11">ROUND(K5+S5,0)</f>
        <v>0</v>
      </c>
    </row>
    <row r="6" customHeight="1" spans="1:65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1665.88</v>
      </c>
      <c r="H6" s="6">
        <f t="shared" si="0"/>
        <v>133.88</v>
      </c>
      <c r="I6" s="6" t="s">
        <v>14</v>
      </c>
      <c r="J6" s="22">
        <f>G6*0.15</f>
        <v>249.882</v>
      </c>
      <c r="K6" s="6"/>
      <c r="L6" s="6">
        <v>117</v>
      </c>
      <c r="M6" s="6">
        <v>130</v>
      </c>
      <c r="N6" s="6">
        <f>VLOOKUP(B:B,'[6]SQL Results'!$B$1:$Q$65536,16,0)</f>
        <v>4719</v>
      </c>
      <c r="O6" s="6">
        <f>VLOOKUP(B:B,'[6]SQL Results'!$B$1:$P$65536,15,0)</f>
        <v>70482.04</v>
      </c>
      <c r="P6" s="6">
        <f t="shared" si="1"/>
        <v>4602</v>
      </c>
      <c r="Q6" s="6" t="s">
        <v>15</v>
      </c>
      <c r="R6" s="6">
        <f>O6*0.06</f>
        <v>4228.9224</v>
      </c>
      <c r="S6" s="6"/>
      <c r="T6" s="6">
        <v>6</v>
      </c>
      <c r="U6" s="6">
        <v>7</v>
      </c>
      <c r="V6" s="6">
        <f>VLOOKUP(B:B,'[6]SQL Results'!$B$1:$V$65536,21,0)</f>
        <v>3</v>
      </c>
      <c r="W6" s="6">
        <f t="shared" si="2"/>
        <v>-3</v>
      </c>
      <c r="X6" s="6" t="s">
        <v>230</v>
      </c>
      <c r="Y6" s="6"/>
      <c r="Z6" s="6">
        <v>8</v>
      </c>
      <c r="AA6" s="6">
        <v>11</v>
      </c>
      <c r="AB6" s="6">
        <f>VLOOKUP(B:B,'[6]SQL Results'!$B$1:$AA$65536,26,0)</f>
        <v>1</v>
      </c>
      <c r="AC6" s="6">
        <f>VLOOKUP(B:B,'[6]SQL Results'!$B$1:$Z$65536,25,0)</f>
        <v>135</v>
      </c>
      <c r="AD6" s="6">
        <v>0</v>
      </c>
      <c r="AE6" s="6">
        <f t="shared" si="3"/>
        <v>135</v>
      </c>
      <c r="AF6" s="6">
        <f t="shared" si="4"/>
        <v>-7</v>
      </c>
      <c r="AG6" s="6" t="s">
        <v>230</v>
      </c>
      <c r="AH6" s="6">
        <f>AE6*0.02</f>
        <v>2.7</v>
      </c>
      <c r="AI6" s="6">
        <v>76</v>
      </c>
      <c r="AJ6" s="6">
        <v>91</v>
      </c>
      <c r="AK6" s="6">
        <f t="shared" si="5"/>
        <v>61</v>
      </c>
      <c r="AL6" s="6">
        <v>37</v>
      </c>
      <c r="AM6" s="6">
        <v>12</v>
      </c>
      <c r="AN6" s="6">
        <f>VLOOKUP(B:B,'[6]SQL Results'!$B$1:$AE$65536,30,0)</f>
        <v>3375.01</v>
      </c>
      <c r="AO6" s="6">
        <f t="shared" si="6"/>
        <v>-30</v>
      </c>
      <c r="AP6" s="6" t="s">
        <v>230</v>
      </c>
      <c r="AQ6" s="6">
        <f>AN6*0.03</f>
        <v>101.2503</v>
      </c>
      <c r="AR6" s="6">
        <v>11</v>
      </c>
      <c r="AS6" s="9">
        <v>15</v>
      </c>
      <c r="AT6" s="9">
        <v>0</v>
      </c>
      <c r="AU6" s="9">
        <v>0</v>
      </c>
      <c r="AV6" s="9">
        <f t="shared" si="7"/>
        <v>-11</v>
      </c>
      <c r="AW6" s="9" t="s">
        <v>230</v>
      </c>
      <c r="AX6" s="9">
        <f>AU6*0.04</f>
        <v>0</v>
      </c>
      <c r="AY6" s="6">
        <v>4006</v>
      </c>
      <c r="AZ6" s="6">
        <v>4440</v>
      </c>
      <c r="BA6" s="6">
        <f>VLOOKUP(B:B,'[6]SQL Results'!$B$1:$AJ$65536,35,0)</f>
        <v>6340.15</v>
      </c>
      <c r="BB6" s="6">
        <f t="shared" si="8"/>
        <v>2334.15</v>
      </c>
      <c r="BC6" s="6" t="s">
        <v>15</v>
      </c>
      <c r="BD6" s="6">
        <f>BA6*0.09</f>
        <v>570.6135</v>
      </c>
      <c r="BE6" s="6">
        <v>5</v>
      </c>
      <c r="BF6" s="6">
        <v>7</v>
      </c>
      <c r="BG6" s="6">
        <f>VLOOKUP(B:B,'[6]SQL Results'!$B$1:$AP$65536,41,0)</f>
        <v>6</v>
      </c>
      <c r="BH6" s="6">
        <f>VLOOKUP(B:B,'[6]SQL Results'!$B$1:$AO$65536,40,0)</f>
        <v>362.5</v>
      </c>
      <c r="BI6" s="6">
        <f t="shared" si="9"/>
        <v>1</v>
      </c>
      <c r="BJ6" s="6" t="s">
        <v>14</v>
      </c>
      <c r="BK6" s="6"/>
      <c r="BL6" s="6">
        <f t="shared" si="10"/>
        <v>5153.37</v>
      </c>
      <c r="BM6" s="13">
        <f t="shared" si="11"/>
        <v>0</v>
      </c>
    </row>
    <row r="7" customHeight="1" spans="1:65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1667</v>
      </c>
      <c r="H7" s="6">
        <f t="shared" si="0"/>
        <v>-2879</v>
      </c>
      <c r="I7" s="6" t="s">
        <v>230</v>
      </c>
      <c r="J7" s="6">
        <f>G7*0.14</f>
        <v>233.38</v>
      </c>
      <c r="K7" s="6">
        <f>H7*0.05</f>
        <v>-143.95</v>
      </c>
      <c r="L7" s="6">
        <v>233</v>
      </c>
      <c r="M7" s="6">
        <v>260</v>
      </c>
      <c r="N7" s="6">
        <f>VLOOKUP(B:B,'[6]SQL Results'!$B$1:$Q$65536,16,0)</f>
        <v>366</v>
      </c>
      <c r="O7" s="6">
        <f>VLOOKUP(B:B,'[6]SQL Results'!$B$1:$P$65536,15,0)</f>
        <v>7691.78</v>
      </c>
      <c r="P7" s="6">
        <f t="shared" si="1"/>
        <v>133</v>
      </c>
      <c r="Q7" s="6" t="s">
        <v>15</v>
      </c>
      <c r="R7" s="6">
        <f>O7*0.06</f>
        <v>461.5068</v>
      </c>
      <c r="S7" s="6"/>
      <c r="T7" s="6">
        <v>12</v>
      </c>
      <c r="U7" s="6">
        <v>14</v>
      </c>
      <c r="V7" s="6">
        <f>VLOOKUP(B:B,'[6]SQL Results'!$B$1:$V$65536,21,0)</f>
        <v>3</v>
      </c>
      <c r="W7" s="6">
        <f t="shared" si="2"/>
        <v>-9</v>
      </c>
      <c r="X7" s="6" t="s">
        <v>230</v>
      </c>
      <c r="Y7" s="6"/>
      <c r="Z7" s="6">
        <v>22</v>
      </c>
      <c r="AA7" s="6">
        <v>26</v>
      </c>
      <c r="AB7" s="6">
        <f>VLOOKUP(B:B,'[6]SQL Results'!$B$1:$AA$65536,26,0)</f>
        <v>4</v>
      </c>
      <c r="AC7" s="6">
        <f>VLOOKUP(B:B,'[6]SQL Results'!$B$1:$Z$65536,25,0)</f>
        <v>528</v>
      </c>
      <c r="AD7" s="6">
        <f>VLOOKUP(B:B,[7]Sheet1!$A$1:$C$65536,3,0)</f>
        <v>0</v>
      </c>
      <c r="AE7" s="6">
        <f t="shared" si="3"/>
        <v>528</v>
      </c>
      <c r="AF7" s="6">
        <f t="shared" si="4"/>
        <v>-18</v>
      </c>
      <c r="AG7" s="6" t="s">
        <v>230</v>
      </c>
      <c r="AH7" s="6">
        <f>AE7*0.02</f>
        <v>10.56</v>
      </c>
      <c r="AI7" s="6">
        <v>182</v>
      </c>
      <c r="AJ7" s="6">
        <v>200</v>
      </c>
      <c r="AK7" s="6">
        <f t="shared" si="5"/>
        <v>192</v>
      </c>
      <c r="AL7" s="6">
        <v>42</v>
      </c>
      <c r="AM7" s="6">
        <v>75</v>
      </c>
      <c r="AN7" s="6">
        <f>VLOOKUP(B:B,'[6]SQL Results'!$B$1:$AE$65536,30,0)</f>
        <v>10006</v>
      </c>
      <c r="AO7" s="6">
        <f t="shared" si="6"/>
        <v>-8</v>
      </c>
      <c r="AP7" s="6" t="s">
        <v>14</v>
      </c>
      <c r="AQ7" s="6">
        <f>AN7*0.04</f>
        <v>400.24</v>
      </c>
      <c r="AR7" s="6">
        <v>23</v>
      </c>
      <c r="AS7" s="9">
        <v>27</v>
      </c>
      <c r="AT7" s="9">
        <f>VLOOKUP(B:B,'[6]SQL Results'!$B$1:$L$65536,11,0)</f>
        <v>28</v>
      </c>
      <c r="AU7" s="9">
        <f>VLOOKUP(B:B,'[6]SQL Results'!$B$1:$K$65536,10,0)</f>
        <v>766.18</v>
      </c>
      <c r="AV7" s="9">
        <f t="shared" si="7"/>
        <v>5</v>
      </c>
      <c r="AW7" s="9" t="s">
        <v>15</v>
      </c>
      <c r="AX7" s="9">
        <f>AU7*0.07</f>
        <v>53.6326</v>
      </c>
      <c r="AY7" s="6">
        <v>9006</v>
      </c>
      <c r="AZ7" s="6">
        <v>9570</v>
      </c>
      <c r="BA7" s="6">
        <f>VLOOKUP(B:B,'[6]SQL Results'!$B$1:$AJ$65536,35,0)</f>
        <v>9013.2</v>
      </c>
      <c r="BB7" s="6">
        <f t="shared" si="8"/>
        <v>7.20000000000073</v>
      </c>
      <c r="BC7" s="6" t="s">
        <v>14</v>
      </c>
      <c r="BD7" s="6">
        <f>BA7*0.07</f>
        <v>630.924</v>
      </c>
      <c r="BE7" s="6">
        <v>11</v>
      </c>
      <c r="BF7" s="6">
        <v>13</v>
      </c>
      <c r="BG7" s="6">
        <f>VLOOKUP(B:B,'[6]SQL Results'!$B$1:$AP$65536,41,0)</f>
        <v>7</v>
      </c>
      <c r="BH7" s="6">
        <f>VLOOKUP(B:B,'[6]SQL Results'!$B$1:$AO$65536,40,0)</f>
        <v>438.63</v>
      </c>
      <c r="BI7" s="6">
        <f t="shared" si="9"/>
        <v>-4</v>
      </c>
      <c r="BJ7" s="6" t="s">
        <v>230</v>
      </c>
      <c r="BK7" s="6"/>
      <c r="BL7" s="6">
        <f t="shared" si="10"/>
        <v>1790.24</v>
      </c>
      <c r="BM7" s="13">
        <f t="shared" si="11"/>
        <v>-144</v>
      </c>
    </row>
    <row r="8" customHeight="1" spans="1:65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1276</v>
      </c>
      <c r="H8" s="6">
        <f t="shared" si="0"/>
        <v>-4</v>
      </c>
      <c r="I8" s="6" t="s">
        <v>230</v>
      </c>
      <c r="J8" s="6">
        <f>G8*0.14</f>
        <v>178.64</v>
      </c>
      <c r="K8" s="6">
        <f>H8*0.05</f>
        <v>-0.2</v>
      </c>
      <c r="L8" s="6">
        <v>91</v>
      </c>
      <c r="M8" s="6">
        <v>112</v>
      </c>
      <c r="N8" s="6">
        <f>VLOOKUP(B:B,'[6]SQL Results'!$B$1:$Q$65536,16,0)</f>
        <v>199</v>
      </c>
      <c r="O8" s="6">
        <f>VLOOKUP(B:B,'[6]SQL Results'!$B$1:$P$65536,15,0)</f>
        <v>3832.87</v>
      </c>
      <c r="P8" s="6">
        <f t="shared" si="1"/>
        <v>108</v>
      </c>
      <c r="Q8" s="6" t="s">
        <v>15</v>
      </c>
      <c r="R8" s="6">
        <f>O8*0.06</f>
        <v>229.9722</v>
      </c>
      <c r="S8" s="6"/>
      <c r="T8" s="6">
        <v>5</v>
      </c>
      <c r="U8" s="6">
        <v>6</v>
      </c>
      <c r="V8" s="6">
        <f>VLOOKUP(B:B,'[6]SQL Results'!$B$1:$V$65536,21,0)</f>
        <v>1</v>
      </c>
      <c r="W8" s="6">
        <f t="shared" si="2"/>
        <v>-4</v>
      </c>
      <c r="X8" s="6" t="s">
        <v>230</v>
      </c>
      <c r="Y8" s="6"/>
      <c r="Z8" s="6">
        <v>6</v>
      </c>
      <c r="AA8" s="6">
        <v>9</v>
      </c>
      <c r="AB8" s="6">
        <f>VLOOKUP(B:B,'[6]SQL Results'!$B$1:$AA$65536,26,0)</f>
        <v>1</v>
      </c>
      <c r="AC8" s="6">
        <f>VLOOKUP(B:B,'[6]SQL Results'!$B$1:$Z$65536,25,0)</f>
        <v>105</v>
      </c>
      <c r="AD8" s="6">
        <v>0</v>
      </c>
      <c r="AE8" s="6">
        <f t="shared" si="3"/>
        <v>105</v>
      </c>
      <c r="AF8" s="6">
        <f t="shared" si="4"/>
        <v>-5</v>
      </c>
      <c r="AG8" s="6" t="s">
        <v>230</v>
      </c>
      <c r="AH8" s="6">
        <f>AE8*0.02</f>
        <v>2.1</v>
      </c>
      <c r="AI8" s="6">
        <v>68</v>
      </c>
      <c r="AJ8" s="6">
        <v>82</v>
      </c>
      <c r="AK8" s="6">
        <f t="shared" si="5"/>
        <v>31</v>
      </c>
      <c r="AL8" s="6">
        <v>25</v>
      </c>
      <c r="AM8" s="6">
        <v>3</v>
      </c>
      <c r="AN8" s="6">
        <f>VLOOKUP(B:B,'[6]SQL Results'!$B$1:$AE$65536,30,0)</f>
        <v>1909.45</v>
      </c>
      <c r="AO8" s="6">
        <f t="shared" si="6"/>
        <v>-51</v>
      </c>
      <c r="AP8" s="6" t="s">
        <v>230</v>
      </c>
      <c r="AQ8" s="6">
        <f>AN8*0.03</f>
        <v>57.2835</v>
      </c>
      <c r="AR8" s="6">
        <v>8</v>
      </c>
      <c r="AS8" s="9">
        <v>11</v>
      </c>
      <c r="AT8" s="9">
        <f>VLOOKUP(B:B,'[6]SQL Results'!$B$1:$L$65536,11,0)</f>
        <v>1</v>
      </c>
      <c r="AU8" s="9">
        <f>VLOOKUP(B:B,'[6]SQL Results'!$B$1:$K$65536,10,0)</f>
        <v>37.5</v>
      </c>
      <c r="AV8" s="9">
        <f t="shared" si="7"/>
        <v>-7</v>
      </c>
      <c r="AW8" s="9" t="s">
        <v>230</v>
      </c>
      <c r="AX8" s="9">
        <f>AU8*0.04</f>
        <v>1.5</v>
      </c>
      <c r="AY8" s="6">
        <v>3906</v>
      </c>
      <c r="AZ8" s="6">
        <v>4320</v>
      </c>
      <c r="BA8" s="6">
        <f>VLOOKUP(B:B,'[6]SQL Results'!$B$1:$AJ$65536,35,0)</f>
        <v>4811.2</v>
      </c>
      <c r="BB8" s="6">
        <f t="shared" si="8"/>
        <v>905.2</v>
      </c>
      <c r="BC8" s="6" t="s">
        <v>15</v>
      </c>
      <c r="BD8" s="6">
        <f>BA8*0.09</f>
        <v>433.008</v>
      </c>
      <c r="BE8" s="6">
        <v>5</v>
      </c>
      <c r="BF8" s="6">
        <v>7</v>
      </c>
      <c r="BG8" s="6">
        <f>VLOOKUP(B:B,'[6]SQL Results'!$B$1:$AP$65536,41,0)</f>
        <v>1</v>
      </c>
      <c r="BH8" s="6">
        <f>VLOOKUP(B:B,'[6]SQL Results'!$B$1:$AO$65536,40,0)</f>
        <v>72.5</v>
      </c>
      <c r="BI8" s="6">
        <f t="shared" si="9"/>
        <v>-4</v>
      </c>
      <c r="BJ8" s="6" t="s">
        <v>230</v>
      </c>
      <c r="BK8" s="6"/>
      <c r="BL8" s="6">
        <f t="shared" si="10"/>
        <v>902.5</v>
      </c>
      <c r="BM8" s="13">
        <f t="shared" si="11"/>
        <v>0</v>
      </c>
    </row>
    <row r="9" customHeight="1" spans="1:65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4275.14</v>
      </c>
      <c r="H9" s="6">
        <f t="shared" si="0"/>
        <v>322.14</v>
      </c>
      <c r="I9" s="22" t="s">
        <v>15</v>
      </c>
      <c r="J9" s="22">
        <f>G9*0.25</f>
        <v>1068.785</v>
      </c>
      <c r="K9" s="6"/>
      <c r="L9" s="6">
        <v>113</v>
      </c>
      <c r="M9" s="6">
        <v>130</v>
      </c>
      <c r="N9" s="6">
        <f>VLOOKUP(B:B,'[6]SQL Results'!$B$1:$Q$65536,16,0)</f>
        <v>447</v>
      </c>
      <c r="O9" s="6">
        <f>VLOOKUP(B:B,'[6]SQL Results'!$B$1:$P$65536,15,0)</f>
        <v>7503.61</v>
      </c>
      <c r="P9" s="6">
        <f t="shared" si="1"/>
        <v>334</v>
      </c>
      <c r="Q9" s="6" t="s">
        <v>15</v>
      </c>
      <c r="R9" s="6">
        <f>O9*0.06</f>
        <v>450.2166</v>
      </c>
      <c r="S9" s="6"/>
      <c r="T9" s="6">
        <v>8</v>
      </c>
      <c r="U9" s="6">
        <v>10</v>
      </c>
      <c r="V9" s="6">
        <v>0</v>
      </c>
      <c r="W9" s="6">
        <f t="shared" si="2"/>
        <v>-8</v>
      </c>
      <c r="X9" s="6" t="s">
        <v>230</v>
      </c>
      <c r="Y9" s="6"/>
      <c r="Z9" s="6">
        <v>10</v>
      </c>
      <c r="AA9" s="6">
        <v>14</v>
      </c>
      <c r="AB9" s="6">
        <f>VLOOKUP(B:B,'[6]SQL Results'!$B$1:$AA$65536,26,0)</f>
        <v>11</v>
      </c>
      <c r="AC9" s="6">
        <f>VLOOKUP(B:B,'[6]SQL Results'!$B$1:$Z$65536,25,0)</f>
        <v>2946</v>
      </c>
      <c r="AD9" s="6">
        <f>VLOOKUP(B:B,[7]Sheet1!$A$1:$C$65536,3,0)</f>
        <v>2946</v>
      </c>
      <c r="AE9" s="6">
        <f t="shared" si="3"/>
        <v>0</v>
      </c>
      <c r="AF9" s="6">
        <f t="shared" si="4"/>
        <v>1</v>
      </c>
      <c r="AG9" s="6" t="s">
        <v>14</v>
      </c>
      <c r="AH9" s="6">
        <f>AE9*0.03</f>
        <v>0</v>
      </c>
      <c r="AI9" s="6">
        <v>94</v>
      </c>
      <c r="AJ9" s="6">
        <v>113</v>
      </c>
      <c r="AK9" s="6">
        <f t="shared" si="5"/>
        <v>63</v>
      </c>
      <c r="AL9" s="6">
        <v>23</v>
      </c>
      <c r="AM9" s="6">
        <v>20</v>
      </c>
      <c r="AN9" s="6">
        <f>VLOOKUP(B:B,'[6]SQL Results'!$B$1:$AE$65536,30,0)</f>
        <v>3456.65</v>
      </c>
      <c r="AO9" s="6">
        <f t="shared" si="6"/>
        <v>-50</v>
      </c>
      <c r="AP9" s="6" t="s">
        <v>230</v>
      </c>
      <c r="AQ9" s="6">
        <f>AN9*0.03</f>
        <v>103.6995</v>
      </c>
      <c r="AR9" s="6">
        <v>15</v>
      </c>
      <c r="AS9" s="9">
        <v>19</v>
      </c>
      <c r="AT9" s="9">
        <f>VLOOKUP(B:B,'[6]SQL Results'!$B$1:$L$65536,11,0)</f>
        <v>19</v>
      </c>
      <c r="AU9" s="9">
        <f>VLOOKUP(B:B,'[6]SQL Results'!$B$1:$K$65536,10,0)</f>
        <v>642.38</v>
      </c>
      <c r="AV9" s="9">
        <f t="shared" si="7"/>
        <v>4</v>
      </c>
      <c r="AW9" s="9" t="s">
        <v>15</v>
      </c>
      <c r="AX9" s="9">
        <f>AU9*0.07</f>
        <v>44.9666</v>
      </c>
      <c r="AY9" s="6">
        <v>4206</v>
      </c>
      <c r="AZ9" s="6">
        <v>4680</v>
      </c>
      <c r="BA9" s="6">
        <f>VLOOKUP(B:B,'[6]SQL Results'!$B$1:$AJ$65536,35,0)</f>
        <v>3646.2</v>
      </c>
      <c r="BB9" s="6">
        <f t="shared" si="8"/>
        <v>-559.8</v>
      </c>
      <c r="BC9" s="6" t="s">
        <v>230</v>
      </c>
      <c r="BD9" s="6">
        <f>BA9*0.05</f>
        <v>182.31</v>
      </c>
      <c r="BE9" s="6">
        <v>7</v>
      </c>
      <c r="BF9" s="6">
        <v>9</v>
      </c>
      <c r="BG9" s="6">
        <f>VLOOKUP(B:B,'[6]SQL Results'!$B$1:$AP$65536,41,0)</f>
        <v>6</v>
      </c>
      <c r="BH9" s="6">
        <f>VLOOKUP(B:B,'[6]SQL Results'!$B$1:$AO$65536,40,0)</f>
        <v>362.5</v>
      </c>
      <c r="BI9" s="6">
        <f t="shared" si="9"/>
        <v>-1</v>
      </c>
      <c r="BJ9" s="6" t="s">
        <v>230</v>
      </c>
      <c r="BK9" s="6"/>
      <c r="BL9" s="6">
        <f t="shared" si="10"/>
        <v>1849.98</v>
      </c>
      <c r="BM9" s="13">
        <f t="shared" si="11"/>
        <v>0</v>
      </c>
    </row>
    <row r="10" customHeight="1" spans="1:65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471</v>
      </c>
      <c r="H10" s="6">
        <f t="shared" si="0"/>
        <v>-1658</v>
      </c>
      <c r="I10" s="6" t="s">
        <v>230</v>
      </c>
      <c r="J10" s="6">
        <f>G10*0.14</f>
        <v>65.94</v>
      </c>
      <c r="K10" s="6">
        <f>H10*0.05</f>
        <v>-82.9</v>
      </c>
      <c r="L10" s="6">
        <v>155</v>
      </c>
      <c r="M10" s="6">
        <v>172</v>
      </c>
      <c r="N10" s="6">
        <f>VLOOKUP(B:B,'[6]SQL Results'!$B$1:$Q$65536,16,0)</f>
        <v>135</v>
      </c>
      <c r="O10" s="6">
        <f>VLOOKUP(B:B,'[6]SQL Results'!$B$1:$P$65536,15,0)</f>
        <v>2820.02</v>
      </c>
      <c r="P10" s="6">
        <f t="shared" si="1"/>
        <v>-20</v>
      </c>
      <c r="Q10" s="6" t="s">
        <v>230</v>
      </c>
      <c r="R10" s="6">
        <f>O10*0.05</f>
        <v>141.001</v>
      </c>
      <c r="S10" s="6">
        <f>P10*1</f>
        <v>-20</v>
      </c>
      <c r="T10" s="6">
        <v>8</v>
      </c>
      <c r="U10" s="6">
        <v>10</v>
      </c>
      <c r="V10" s="6">
        <v>0</v>
      </c>
      <c r="W10" s="6">
        <f t="shared" si="2"/>
        <v>-8</v>
      </c>
      <c r="X10" s="6" t="s">
        <v>230</v>
      </c>
      <c r="Y10" s="6"/>
      <c r="Z10" s="6">
        <v>12</v>
      </c>
      <c r="AA10" s="6">
        <v>15</v>
      </c>
      <c r="AB10" s="6">
        <f>VLOOKUP(B:B,'[6]SQL Results'!$B$1:$AA$65536,26,0)</f>
        <v>5</v>
      </c>
      <c r="AC10" s="6">
        <f>VLOOKUP(B:B,'[6]SQL Results'!$B$1:$Z$65536,25,0)</f>
        <v>651.75</v>
      </c>
      <c r="AD10" s="6">
        <v>0</v>
      </c>
      <c r="AE10" s="6">
        <f t="shared" si="3"/>
        <v>651.75</v>
      </c>
      <c r="AF10" s="6">
        <f t="shared" si="4"/>
        <v>-7</v>
      </c>
      <c r="AG10" s="6" t="s">
        <v>230</v>
      </c>
      <c r="AH10" s="6">
        <f>AE10*0.02</f>
        <v>13.035</v>
      </c>
      <c r="AI10" s="6">
        <v>94</v>
      </c>
      <c r="AJ10" s="6">
        <v>113</v>
      </c>
      <c r="AK10" s="6">
        <f t="shared" si="5"/>
        <v>67</v>
      </c>
      <c r="AL10" s="6">
        <v>49</v>
      </c>
      <c r="AM10" s="6">
        <v>9</v>
      </c>
      <c r="AN10" s="6">
        <f>VLOOKUP(B:B,'[6]SQL Results'!$B$1:$AE$65536,30,0)</f>
        <v>3794.21</v>
      </c>
      <c r="AO10" s="6">
        <f t="shared" si="6"/>
        <v>-46</v>
      </c>
      <c r="AP10" s="6" t="s">
        <v>230</v>
      </c>
      <c r="AQ10" s="6">
        <f>AN10*0.03</f>
        <v>113.8263</v>
      </c>
      <c r="AR10" s="6">
        <v>15</v>
      </c>
      <c r="AS10" s="9">
        <v>19</v>
      </c>
      <c r="AT10" s="9">
        <f>VLOOKUP(B:B,'[6]SQL Results'!$B$1:$L$65536,11,0)</f>
        <v>7</v>
      </c>
      <c r="AU10" s="9">
        <f>VLOOKUP(B:B,'[6]SQL Results'!$B$1:$K$65536,10,0)</f>
        <v>237.25</v>
      </c>
      <c r="AV10" s="9">
        <f t="shared" si="7"/>
        <v>-8</v>
      </c>
      <c r="AW10" s="9" t="s">
        <v>230</v>
      </c>
      <c r="AX10" s="9">
        <f>AU10*0.04</f>
        <v>9.49</v>
      </c>
      <c r="AY10" s="6">
        <v>3406</v>
      </c>
      <c r="AZ10" s="6">
        <v>3720</v>
      </c>
      <c r="BA10" s="6">
        <f>VLOOKUP(B:B,'[6]SQL Results'!$B$1:$AJ$65536,35,0)</f>
        <v>1199</v>
      </c>
      <c r="BB10" s="6">
        <f t="shared" si="8"/>
        <v>-2207</v>
      </c>
      <c r="BC10" s="6" t="s">
        <v>230</v>
      </c>
      <c r="BD10" s="6">
        <f>BA10*0.05</f>
        <v>59.95</v>
      </c>
      <c r="BE10" s="6">
        <v>10</v>
      </c>
      <c r="BF10" s="6">
        <v>13</v>
      </c>
      <c r="BG10" s="6">
        <f>VLOOKUP(B:B,'[6]SQL Results'!$B$1:$AP$65536,41,0)</f>
        <v>10</v>
      </c>
      <c r="BH10" s="6">
        <f>VLOOKUP(B:B,'[6]SQL Results'!$B$1:$AO$65536,40,0)</f>
        <v>580</v>
      </c>
      <c r="BI10" s="6">
        <f t="shared" si="9"/>
        <v>0</v>
      </c>
      <c r="BJ10" s="6" t="s">
        <v>14</v>
      </c>
      <c r="BK10" s="6"/>
      <c r="BL10" s="6">
        <f t="shared" si="10"/>
        <v>403.24</v>
      </c>
      <c r="BM10" s="13">
        <f t="shared" si="11"/>
        <v>-103</v>
      </c>
    </row>
    <row r="11" customHeight="1" spans="1:65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5530.05</v>
      </c>
      <c r="H11" s="6">
        <f t="shared" si="0"/>
        <v>1827.05</v>
      </c>
      <c r="I11" s="22" t="s">
        <v>15</v>
      </c>
      <c r="J11" s="22">
        <f>G11*0.25</f>
        <v>1382.5125</v>
      </c>
      <c r="K11" s="6"/>
      <c r="L11" s="6">
        <v>194</v>
      </c>
      <c r="M11" s="6">
        <v>216</v>
      </c>
      <c r="N11" s="6">
        <f>VLOOKUP(B:B,'[6]SQL Results'!$B$1:$Q$65536,16,0)</f>
        <v>225</v>
      </c>
      <c r="O11" s="6">
        <f>VLOOKUP(B:B,'[6]SQL Results'!$B$1:$P$65536,15,0)</f>
        <v>5289.33</v>
      </c>
      <c r="P11" s="6">
        <f t="shared" si="1"/>
        <v>31</v>
      </c>
      <c r="Q11" s="6" t="s">
        <v>15</v>
      </c>
      <c r="R11" s="6">
        <f>O11*0.06</f>
        <v>317.3598</v>
      </c>
      <c r="S11" s="6"/>
      <c r="T11" s="6">
        <v>10</v>
      </c>
      <c r="U11" s="6">
        <v>12</v>
      </c>
      <c r="V11" s="6">
        <f>VLOOKUP(B:B,'[6]SQL Results'!$B$1:$V$65536,21,0)</f>
        <v>3</v>
      </c>
      <c r="W11" s="6">
        <f t="shared" si="2"/>
        <v>-7</v>
      </c>
      <c r="X11" s="6" t="s">
        <v>230</v>
      </c>
      <c r="Y11" s="6"/>
      <c r="Z11" s="6">
        <v>17</v>
      </c>
      <c r="AA11" s="6">
        <v>22</v>
      </c>
      <c r="AB11" s="6">
        <f>VLOOKUP(B:B,'[6]SQL Results'!$B$1:$AA$65536,26,0)</f>
        <v>10</v>
      </c>
      <c r="AC11" s="6">
        <f>VLOOKUP(B:B,'[6]SQL Results'!$B$1:$Z$65536,25,0)</f>
        <v>1306.5</v>
      </c>
      <c r="AD11" s="6">
        <v>0</v>
      </c>
      <c r="AE11" s="6">
        <f t="shared" si="3"/>
        <v>1306.5</v>
      </c>
      <c r="AF11" s="6">
        <f t="shared" si="4"/>
        <v>-7</v>
      </c>
      <c r="AG11" s="6" t="s">
        <v>230</v>
      </c>
      <c r="AH11" s="6">
        <f>AE11*0.02</f>
        <v>26.13</v>
      </c>
      <c r="AI11" s="6">
        <v>114</v>
      </c>
      <c r="AJ11" s="6">
        <v>131</v>
      </c>
      <c r="AK11" s="6">
        <f t="shared" si="5"/>
        <v>127</v>
      </c>
      <c r="AL11" s="6">
        <v>45</v>
      </c>
      <c r="AM11" s="6">
        <v>41</v>
      </c>
      <c r="AN11" s="6">
        <f>VLOOKUP(B:B,'[6]SQL Results'!$B$1:$AE$65536,30,0)</f>
        <v>7130.75</v>
      </c>
      <c r="AO11" s="6">
        <f t="shared" si="6"/>
        <v>-4</v>
      </c>
      <c r="AP11" s="6" t="s">
        <v>14</v>
      </c>
      <c r="AQ11" s="6">
        <f>AN11*0.04</f>
        <v>285.23</v>
      </c>
      <c r="AR11" s="6">
        <v>23</v>
      </c>
      <c r="AS11" s="9">
        <v>27</v>
      </c>
      <c r="AT11" s="9">
        <v>0</v>
      </c>
      <c r="AU11" s="9">
        <v>0</v>
      </c>
      <c r="AV11" s="9">
        <f t="shared" si="7"/>
        <v>-23</v>
      </c>
      <c r="AW11" s="9" t="s">
        <v>230</v>
      </c>
      <c r="AX11" s="9">
        <f>AU11*0.04</f>
        <v>0</v>
      </c>
      <c r="AY11" s="6">
        <v>3806</v>
      </c>
      <c r="AZ11" s="6">
        <v>4200</v>
      </c>
      <c r="BA11" s="6">
        <f>VLOOKUP(B:B,'[6]SQL Results'!$B$1:$AJ$65536,35,0)</f>
        <v>4671.6</v>
      </c>
      <c r="BB11" s="6">
        <f t="shared" si="8"/>
        <v>865.6</v>
      </c>
      <c r="BC11" s="6" t="s">
        <v>15</v>
      </c>
      <c r="BD11" s="6">
        <f>BA11*0.09</f>
        <v>420.444</v>
      </c>
      <c r="BE11" s="6">
        <v>9</v>
      </c>
      <c r="BF11" s="6">
        <v>11</v>
      </c>
      <c r="BG11" s="6">
        <f>VLOOKUP(B:B,'[6]SQL Results'!$B$1:$AP$65536,41,0)</f>
        <v>7</v>
      </c>
      <c r="BH11" s="6">
        <f>VLOOKUP(B:B,'[6]SQL Results'!$B$1:$AO$65536,40,0)</f>
        <v>457</v>
      </c>
      <c r="BI11" s="6">
        <f t="shared" si="9"/>
        <v>-2</v>
      </c>
      <c r="BJ11" s="6" t="s">
        <v>230</v>
      </c>
      <c r="BK11" s="6"/>
      <c r="BL11" s="6">
        <f t="shared" si="10"/>
        <v>2431.68</v>
      </c>
      <c r="BM11" s="13">
        <f t="shared" si="11"/>
        <v>0</v>
      </c>
    </row>
    <row r="12" customHeight="1" spans="1:65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715</v>
      </c>
      <c r="H12" s="6">
        <f t="shared" si="0"/>
        <v>-697</v>
      </c>
      <c r="I12" s="6" t="s">
        <v>230</v>
      </c>
      <c r="J12" s="6">
        <f>G12*0.14</f>
        <v>100.1</v>
      </c>
      <c r="K12" s="6">
        <f>H12*0.05</f>
        <v>-34.85</v>
      </c>
      <c r="L12" s="6">
        <v>155</v>
      </c>
      <c r="M12" s="6">
        <v>172</v>
      </c>
      <c r="N12" s="6">
        <f>VLOOKUP(B:B,'[6]SQL Results'!$B$1:$Q$65536,16,0)</f>
        <v>151</v>
      </c>
      <c r="O12" s="6">
        <f>VLOOKUP(B:B,'[6]SQL Results'!$B$1:$P$65536,15,0)</f>
        <v>3179.98</v>
      </c>
      <c r="P12" s="6">
        <f t="shared" si="1"/>
        <v>-4</v>
      </c>
      <c r="Q12" s="6" t="s">
        <v>230</v>
      </c>
      <c r="R12" s="6">
        <f t="shared" ref="R12:R17" si="12">O12*0.05</f>
        <v>158.999</v>
      </c>
      <c r="S12" s="6">
        <f>P12*1</f>
        <v>-4</v>
      </c>
      <c r="T12" s="6">
        <v>8</v>
      </c>
      <c r="U12" s="6">
        <v>10</v>
      </c>
      <c r="V12" s="6">
        <v>0</v>
      </c>
      <c r="W12" s="6">
        <f t="shared" si="2"/>
        <v>-8</v>
      </c>
      <c r="X12" s="6" t="s">
        <v>230</v>
      </c>
      <c r="Y12" s="6"/>
      <c r="Z12" s="6">
        <v>11</v>
      </c>
      <c r="AA12" s="6">
        <v>14</v>
      </c>
      <c r="AB12" s="6">
        <f>VLOOKUP(B:B,'[6]SQL Results'!$B$1:$AA$65536,26,0)</f>
        <v>8</v>
      </c>
      <c r="AC12" s="6">
        <f>VLOOKUP(B:B,'[6]SQL Results'!$B$1:$Z$65536,25,0)</f>
        <v>1258.5</v>
      </c>
      <c r="AD12" s="6">
        <f>VLOOKUP(B:B,[7]Sheet1!$A$1:$C$65536,3,0)</f>
        <v>594</v>
      </c>
      <c r="AE12" s="6">
        <f t="shared" si="3"/>
        <v>664.5</v>
      </c>
      <c r="AF12" s="6">
        <f t="shared" si="4"/>
        <v>-3</v>
      </c>
      <c r="AG12" s="6" t="s">
        <v>230</v>
      </c>
      <c r="AH12" s="6">
        <f>AE12*0.02</f>
        <v>13.29</v>
      </c>
      <c r="AI12" s="6">
        <v>94</v>
      </c>
      <c r="AJ12" s="6">
        <v>113</v>
      </c>
      <c r="AK12" s="6">
        <f t="shared" si="5"/>
        <v>177</v>
      </c>
      <c r="AL12" s="6">
        <v>43</v>
      </c>
      <c r="AM12" s="6">
        <v>67</v>
      </c>
      <c r="AN12" s="6">
        <f>VLOOKUP(B:B,'[6]SQL Results'!$B$1:$AE$65536,30,0)</f>
        <v>9402.72</v>
      </c>
      <c r="AO12" s="6">
        <f t="shared" si="6"/>
        <v>64</v>
      </c>
      <c r="AP12" s="6" t="s">
        <v>15</v>
      </c>
      <c r="AQ12" s="6">
        <f>AN12*0.05</f>
        <v>470.136</v>
      </c>
      <c r="AR12" s="6">
        <v>9</v>
      </c>
      <c r="AS12" s="9">
        <v>11</v>
      </c>
      <c r="AT12" s="9">
        <f>VLOOKUP(B:B,'[6]SQL Results'!$B$1:$L$65536,11,0)</f>
        <v>4</v>
      </c>
      <c r="AU12" s="9">
        <f>VLOOKUP(B:B,'[6]SQL Results'!$B$1:$K$65536,10,0)</f>
        <v>167.7</v>
      </c>
      <c r="AV12" s="9">
        <f t="shared" si="7"/>
        <v>-5</v>
      </c>
      <c r="AW12" s="9" t="s">
        <v>230</v>
      </c>
      <c r="AX12" s="9">
        <f>AU12*0.04</f>
        <v>6.708</v>
      </c>
      <c r="AY12" s="6">
        <v>4306</v>
      </c>
      <c r="AZ12" s="6">
        <v>4800</v>
      </c>
      <c r="BA12" s="6">
        <f>VLOOKUP(B:B,'[6]SQL Results'!$B$1:$AJ$65536,35,0)</f>
        <v>2157.98</v>
      </c>
      <c r="BB12" s="6">
        <f t="shared" si="8"/>
        <v>-2148.02</v>
      </c>
      <c r="BC12" s="6" t="s">
        <v>230</v>
      </c>
      <c r="BD12" s="6">
        <f>BA12*0.05</f>
        <v>107.899</v>
      </c>
      <c r="BE12" s="6">
        <v>10</v>
      </c>
      <c r="BF12" s="6">
        <v>13</v>
      </c>
      <c r="BG12" s="6">
        <f>VLOOKUP(B:B,'[6]SQL Results'!$B$1:$AP$65536,41,0)</f>
        <v>10</v>
      </c>
      <c r="BH12" s="6">
        <f>VLOOKUP(B:B,'[6]SQL Results'!$B$1:$AO$65536,40,0)</f>
        <v>580</v>
      </c>
      <c r="BI12" s="6">
        <f t="shared" si="9"/>
        <v>0</v>
      </c>
      <c r="BJ12" s="6" t="s">
        <v>14</v>
      </c>
      <c r="BK12" s="6"/>
      <c r="BL12" s="6">
        <f t="shared" si="10"/>
        <v>857.13</v>
      </c>
      <c r="BM12" s="13">
        <f t="shared" si="11"/>
        <v>-39</v>
      </c>
    </row>
    <row r="13" customHeight="1" spans="1:65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333</v>
      </c>
      <c r="H13" s="6">
        <f t="shared" si="0"/>
        <v>-1379</v>
      </c>
      <c r="I13" s="6" t="s">
        <v>230</v>
      </c>
      <c r="J13" s="6">
        <f>G13*0.14</f>
        <v>46.62</v>
      </c>
      <c r="K13" s="6">
        <f>H13*0.05</f>
        <v>-68.95</v>
      </c>
      <c r="L13" s="6">
        <v>155</v>
      </c>
      <c r="M13" s="6">
        <v>172</v>
      </c>
      <c r="N13" s="6">
        <f>VLOOKUP(B:B,'[6]SQL Results'!$B$1:$Q$65536,16,0)</f>
        <v>142</v>
      </c>
      <c r="O13" s="6">
        <f>VLOOKUP(B:B,'[6]SQL Results'!$B$1:$P$65536,15,0)</f>
        <v>3326.95</v>
      </c>
      <c r="P13" s="6">
        <f t="shared" si="1"/>
        <v>-13</v>
      </c>
      <c r="Q13" s="6" t="s">
        <v>230</v>
      </c>
      <c r="R13" s="6">
        <f t="shared" si="12"/>
        <v>166.3475</v>
      </c>
      <c r="S13" s="6">
        <f>P13*1</f>
        <v>-13</v>
      </c>
      <c r="T13" s="6">
        <v>8</v>
      </c>
      <c r="U13" s="6">
        <v>10</v>
      </c>
      <c r="V13" s="6">
        <f>VLOOKUP(B:B,'[6]SQL Results'!$B$1:$V$65536,21,0)</f>
        <v>3</v>
      </c>
      <c r="W13" s="6">
        <f t="shared" si="2"/>
        <v>-5</v>
      </c>
      <c r="X13" s="6" t="s">
        <v>230</v>
      </c>
      <c r="Y13" s="6"/>
      <c r="Z13" s="6">
        <v>10</v>
      </c>
      <c r="AA13" s="6">
        <v>14</v>
      </c>
      <c r="AB13" s="6">
        <f>VLOOKUP(B:B,'[6]SQL Results'!$B$1:$AA$65536,26,0)</f>
        <v>13</v>
      </c>
      <c r="AC13" s="6">
        <f>VLOOKUP(B:B,'[6]SQL Results'!$B$1:$Z$65536,25,0)</f>
        <v>1744.5</v>
      </c>
      <c r="AD13" s="6">
        <v>0</v>
      </c>
      <c r="AE13" s="6">
        <f t="shared" si="3"/>
        <v>1744.5</v>
      </c>
      <c r="AF13" s="6">
        <f t="shared" si="4"/>
        <v>3</v>
      </c>
      <c r="AG13" s="6" t="s">
        <v>14</v>
      </c>
      <c r="AH13" s="6">
        <f>AE13*0.03</f>
        <v>52.335</v>
      </c>
      <c r="AI13" s="6">
        <v>94</v>
      </c>
      <c r="AJ13" s="6">
        <v>113</v>
      </c>
      <c r="AK13" s="6">
        <f t="shared" si="5"/>
        <v>125</v>
      </c>
      <c r="AL13" s="6">
        <v>87</v>
      </c>
      <c r="AM13" s="6">
        <v>19</v>
      </c>
      <c r="AN13" s="6">
        <f>VLOOKUP(B:B,'[6]SQL Results'!$B$1:$AE$65536,30,0)</f>
        <v>6996.84</v>
      </c>
      <c r="AO13" s="6">
        <f t="shared" si="6"/>
        <v>12</v>
      </c>
      <c r="AP13" s="6" t="s">
        <v>15</v>
      </c>
      <c r="AQ13" s="6">
        <f>AN13*0.05</f>
        <v>349.842</v>
      </c>
      <c r="AR13" s="6">
        <v>17</v>
      </c>
      <c r="AS13" s="9">
        <v>21</v>
      </c>
      <c r="AT13" s="9">
        <f>VLOOKUP(B:B,'[6]SQL Results'!$B$1:$L$65536,11,0)</f>
        <v>8</v>
      </c>
      <c r="AU13" s="9">
        <f>VLOOKUP(B:B,'[6]SQL Results'!$B$1:$K$65536,10,0)</f>
        <v>279.3</v>
      </c>
      <c r="AV13" s="9">
        <f t="shared" si="7"/>
        <v>-9</v>
      </c>
      <c r="AW13" s="9" t="s">
        <v>230</v>
      </c>
      <c r="AX13" s="9">
        <f>AU13*0.04</f>
        <v>11.172</v>
      </c>
      <c r="AY13" s="6">
        <v>4206</v>
      </c>
      <c r="AZ13" s="6">
        <v>4680</v>
      </c>
      <c r="BA13" s="6">
        <f>VLOOKUP(B:B,'[6]SQL Results'!$B$1:$AJ$65536,35,0)</f>
        <v>1874.5</v>
      </c>
      <c r="BB13" s="6">
        <f t="shared" si="8"/>
        <v>-2331.5</v>
      </c>
      <c r="BC13" s="6" t="s">
        <v>230</v>
      </c>
      <c r="BD13" s="6">
        <f>BA13*0.05</f>
        <v>93.725</v>
      </c>
      <c r="BE13" s="6">
        <v>7</v>
      </c>
      <c r="BF13" s="6">
        <v>9</v>
      </c>
      <c r="BG13" s="6">
        <f>VLOOKUP(B:B,'[6]SQL Results'!$B$1:$AP$65536,41,0)</f>
        <v>28</v>
      </c>
      <c r="BH13" s="6">
        <f>VLOOKUP(B:B,'[6]SQL Results'!$B$1:$AO$65536,40,0)</f>
        <v>1734</v>
      </c>
      <c r="BI13" s="6">
        <f t="shared" si="9"/>
        <v>21</v>
      </c>
      <c r="BJ13" s="6" t="s">
        <v>15</v>
      </c>
      <c r="BK13" s="6">
        <f>BH13*0.01</f>
        <v>17.34</v>
      </c>
      <c r="BL13" s="6">
        <f t="shared" si="10"/>
        <v>737.38</v>
      </c>
      <c r="BM13" s="13">
        <f t="shared" si="11"/>
        <v>-82</v>
      </c>
    </row>
    <row r="14" customHeight="1" spans="1:65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132</v>
      </c>
      <c r="H14" s="6">
        <f t="shared" si="0"/>
        <v>-780</v>
      </c>
      <c r="I14" s="6" t="s">
        <v>230</v>
      </c>
      <c r="J14" s="6">
        <f>G14*0.14</f>
        <v>18.48</v>
      </c>
      <c r="K14" s="6">
        <f>H14*0.05</f>
        <v>-39</v>
      </c>
      <c r="L14" s="6">
        <v>91</v>
      </c>
      <c r="M14" s="6">
        <v>112</v>
      </c>
      <c r="N14" s="6">
        <f>VLOOKUP(B:B,'[6]SQL Results'!$B$1:$Q$65536,16,0)</f>
        <v>111</v>
      </c>
      <c r="O14" s="6">
        <f>VLOOKUP(B:B,'[6]SQL Results'!$B$1:$P$65536,15,0)</f>
        <v>2552.29</v>
      </c>
      <c r="P14" s="6">
        <f t="shared" si="1"/>
        <v>20</v>
      </c>
      <c r="Q14" s="6" t="s">
        <v>14</v>
      </c>
      <c r="R14" s="6">
        <f t="shared" si="12"/>
        <v>127.6145</v>
      </c>
      <c r="S14" s="6"/>
      <c r="T14" s="6">
        <v>5</v>
      </c>
      <c r="U14" s="6">
        <v>6</v>
      </c>
      <c r="V14" s="6">
        <v>0</v>
      </c>
      <c r="W14" s="6">
        <f t="shared" si="2"/>
        <v>-5</v>
      </c>
      <c r="X14" s="6" t="s">
        <v>230</v>
      </c>
      <c r="Y14" s="6"/>
      <c r="Z14" s="6">
        <v>8</v>
      </c>
      <c r="AA14" s="6">
        <v>12</v>
      </c>
      <c r="AB14" s="6">
        <f>VLOOKUP(B:B,'[6]SQL Results'!$B$1:$AA$65536,26,0)</f>
        <v>8</v>
      </c>
      <c r="AC14" s="6">
        <f>VLOOKUP(B:B,'[6]SQL Results'!$B$1:$Z$65536,25,0)</f>
        <v>1706.5</v>
      </c>
      <c r="AD14" s="6">
        <f>VLOOKUP(B:B,[7]Sheet1!$A$1:$C$65536,3,0)</f>
        <v>1312</v>
      </c>
      <c r="AE14" s="6">
        <f t="shared" si="3"/>
        <v>394.5</v>
      </c>
      <c r="AF14" s="6">
        <f t="shared" si="4"/>
        <v>0</v>
      </c>
      <c r="AG14" s="6" t="s">
        <v>14</v>
      </c>
      <c r="AH14" s="6">
        <f>AE14*0.03</f>
        <v>11.835</v>
      </c>
      <c r="AI14" s="6">
        <v>68</v>
      </c>
      <c r="AJ14" s="6">
        <v>82</v>
      </c>
      <c r="AK14" s="6">
        <f t="shared" si="5"/>
        <v>34</v>
      </c>
      <c r="AL14" s="6">
        <v>20</v>
      </c>
      <c r="AM14" s="6">
        <v>7</v>
      </c>
      <c r="AN14" s="6">
        <f>VLOOKUP(B:B,'[6]SQL Results'!$B$1:$AE$65536,30,0)</f>
        <v>1932.88</v>
      </c>
      <c r="AO14" s="6">
        <f t="shared" si="6"/>
        <v>-48</v>
      </c>
      <c r="AP14" s="6" t="s">
        <v>230</v>
      </c>
      <c r="AQ14" s="6">
        <f>AN14*0.03</f>
        <v>57.9864</v>
      </c>
      <c r="AR14" s="6">
        <v>8</v>
      </c>
      <c r="AS14" s="9">
        <v>11</v>
      </c>
      <c r="AT14" s="9">
        <f>VLOOKUP(B:B,'[6]SQL Results'!$B$1:$L$65536,11,0)</f>
        <v>18</v>
      </c>
      <c r="AU14" s="9">
        <f>VLOOKUP(B:B,'[6]SQL Results'!$B$1:$K$65536,10,0)</f>
        <v>663.1</v>
      </c>
      <c r="AV14" s="9">
        <f t="shared" si="7"/>
        <v>10</v>
      </c>
      <c r="AW14" s="9" t="s">
        <v>15</v>
      </c>
      <c r="AX14" s="9">
        <f>AU14*0.07</f>
        <v>46.417</v>
      </c>
      <c r="AY14" s="6">
        <v>2606</v>
      </c>
      <c r="AZ14" s="6">
        <v>3127</v>
      </c>
      <c r="BA14" s="6">
        <f>VLOOKUP(B:B,'[6]SQL Results'!$B$1:$AJ$65536,35,0)</f>
        <v>1866.01</v>
      </c>
      <c r="BB14" s="6">
        <f t="shared" si="8"/>
        <v>-739.99</v>
      </c>
      <c r="BC14" s="6" t="s">
        <v>230</v>
      </c>
      <c r="BD14" s="6">
        <f>BA14*0.05</f>
        <v>93.3005</v>
      </c>
      <c r="BE14" s="6">
        <v>5</v>
      </c>
      <c r="BF14" s="6">
        <v>7</v>
      </c>
      <c r="BG14" s="6">
        <f>VLOOKUP(B:B,'[6]SQL Results'!$B$1:$AP$65536,41,0)</f>
        <v>6</v>
      </c>
      <c r="BH14" s="6">
        <f>VLOOKUP(B:B,'[6]SQL Results'!$B$1:$AO$65536,40,0)</f>
        <v>362.5</v>
      </c>
      <c r="BI14" s="6">
        <f t="shared" si="9"/>
        <v>1</v>
      </c>
      <c r="BJ14" s="6" t="s">
        <v>14</v>
      </c>
      <c r="BK14" s="6"/>
      <c r="BL14" s="6">
        <f t="shared" si="10"/>
        <v>355.63</v>
      </c>
      <c r="BM14" s="13">
        <f t="shared" si="11"/>
        <v>-39</v>
      </c>
    </row>
    <row r="15" customHeight="1" spans="1:65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2919</v>
      </c>
      <c r="H15" s="6">
        <f t="shared" si="0"/>
        <v>-1714</v>
      </c>
      <c r="I15" s="6" t="s">
        <v>230</v>
      </c>
      <c r="J15" s="6">
        <f>G15*0.14</f>
        <v>408.66</v>
      </c>
      <c r="K15" s="6">
        <f>H15*0.05</f>
        <v>-85.7</v>
      </c>
      <c r="L15" s="6">
        <v>233</v>
      </c>
      <c r="M15" s="6">
        <v>260</v>
      </c>
      <c r="N15" s="6">
        <f>VLOOKUP(B:B,'[6]SQL Results'!$B$1:$Q$65536,16,0)</f>
        <v>168</v>
      </c>
      <c r="O15" s="6">
        <f>VLOOKUP(B:B,'[6]SQL Results'!$B$1:$P$65536,15,0)</f>
        <v>3814.72</v>
      </c>
      <c r="P15" s="6">
        <f t="shared" si="1"/>
        <v>-65</v>
      </c>
      <c r="Q15" s="6" t="s">
        <v>230</v>
      </c>
      <c r="R15" s="6">
        <f t="shared" si="12"/>
        <v>190.736</v>
      </c>
      <c r="S15" s="6">
        <f>P15*1</f>
        <v>-65</v>
      </c>
      <c r="T15" s="6">
        <v>12</v>
      </c>
      <c r="U15" s="6">
        <v>14</v>
      </c>
      <c r="V15" s="6">
        <v>0</v>
      </c>
      <c r="W15" s="6">
        <f t="shared" si="2"/>
        <v>-12</v>
      </c>
      <c r="X15" s="6" t="s">
        <v>230</v>
      </c>
      <c r="Y15" s="6"/>
      <c r="Z15" s="6">
        <v>22</v>
      </c>
      <c r="AA15" s="6">
        <v>25</v>
      </c>
      <c r="AB15" s="6">
        <f>VLOOKUP(B:B,'[6]SQL Results'!$B$1:$AA$65536,26,0)</f>
        <v>22</v>
      </c>
      <c r="AC15" s="6">
        <f>VLOOKUP(B:B,'[6]SQL Results'!$B$1:$Z$65536,25,0)</f>
        <v>3995.48</v>
      </c>
      <c r="AD15" s="6">
        <f>VLOOKUP(B:B,[7]Sheet1!$A$1:$C$65536,3,0)</f>
        <v>2678</v>
      </c>
      <c r="AE15" s="6">
        <f t="shared" si="3"/>
        <v>1317.48</v>
      </c>
      <c r="AF15" s="6">
        <f t="shared" si="4"/>
        <v>0</v>
      </c>
      <c r="AG15" s="6" t="s">
        <v>14</v>
      </c>
      <c r="AH15" s="6">
        <f>AE15*0.03</f>
        <v>39.5244</v>
      </c>
      <c r="AI15" s="6">
        <v>127</v>
      </c>
      <c r="AJ15" s="6">
        <v>140</v>
      </c>
      <c r="AK15" s="6">
        <f t="shared" si="5"/>
        <v>107</v>
      </c>
      <c r="AL15" s="6">
        <v>85</v>
      </c>
      <c r="AM15" s="6">
        <v>11</v>
      </c>
      <c r="AN15" s="6">
        <f>VLOOKUP(B:B,'[6]SQL Results'!$B$1:$AE$65536,30,0)</f>
        <v>5973.81</v>
      </c>
      <c r="AO15" s="6">
        <f t="shared" si="6"/>
        <v>-33</v>
      </c>
      <c r="AP15" s="6" t="s">
        <v>230</v>
      </c>
      <c r="AQ15" s="6">
        <f>AN15*0.03</f>
        <v>179.2143</v>
      </c>
      <c r="AR15" s="6">
        <v>23</v>
      </c>
      <c r="AS15" s="9">
        <v>27</v>
      </c>
      <c r="AT15" s="9">
        <f>VLOOKUP(B:B,'[6]SQL Results'!$B$1:$L$65536,11,0)</f>
        <v>36</v>
      </c>
      <c r="AU15" s="9">
        <f>VLOOKUP(B:B,'[6]SQL Results'!$B$1:$K$65536,10,0)</f>
        <v>1069.16</v>
      </c>
      <c r="AV15" s="9">
        <f t="shared" si="7"/>
        <v>13</v>
      </c>
      <c r="AW15" s="9" t="s">
        <v>15</v>
      </c>
      <c r="AX15" s="9">
        <f>AU15*0.07</f>
        <v>74.8412</v>
      </c>
      <c r="AY15" s="6">
        <v>8106</v>
      </c>
      <c r="AZ15" s="6">
        <v>8943</v>
      </c>
      <c r="BA15" s="6">
        <f>VLOOKUP(B:B,'[6]SQL Results'!$B$1:$AJ$65536,35,0)</f>
        <v>1491.51</v>
      </c>
      <c r="BB15" s="6">
        <f t="shared" si="8"/>
        <v>-6614.49</v>
      </c>
      <c r="BC15" s="6" t="s">
        <v>230</v>
      </c>
      <c r="BD15" s="6">
        <f>BA15*0.05</f>
        <v>74.5755</v>
      </c>
      <c r="BE15" s="6">
        <v>17</v>
      </c>
      <c r="BF15" s="6">
        <v>20</v>
      </c>
      <c r="BG15" s="6">
        <f>VLOOKUP(B:B,'[6]SQL Results'!$B$1:$AP$65536,41,0)</f>
        <v>21</v>
      </c>
      <c r="BH15" s="6">
        <f>VLOOKUP(B:B,'[6]SQL Results'!$B$1:$AO$65536,40,0)</f>
        <v>1341.5</v>
      </c>
      <c r="BI15" s="6">
        <f t="shared" si="9"/>
        <v>4</v>
      </c>
      <c r="BJ15" s="6" t="s">
        <v>15</v>
      </c>
      <c r="BK15" s="6">
        <f>BH15*0.01</f>
        <v>13.415</v>
      </c>
      <c r="BL15" s="6">
        <f t="shared" si="10"/>
        <v>980.97</v>
      </c>
      <c r="BM15" s="13">
        <f t="shared" si="11"/>
        <v>-151</v>
      </c>
    </row>
    <row r="16" customHeight="1" spans="1:65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897</v>
      </c>
      <c r="H16" s="6">
        <f t="shared" si="0"/>
        <v>-1289</v>
      </c>
      <c r="I16" s="6" t="s">
        <v>230</v>
      </c>
      <c r="J16" s="6">
        <f>G16*0.14</f>
        <v>125.58</v>
      </c>
      <c r="K16" s="6">
        <f>H16*0.05</f>
        <v>-64.45</v>
      </c>
      <c r="L16" s="6">
        <v>226</v>
      </c>
      <c r="M16" s="6">
        <v>216</v>
      </c>
      <c r="N16" s="6">
        <f>VLOOKUP(B:B,'[6]SQL Results'!$B$1:$Q$65536,16,0)</f>
        <v>178</v>
      </c>
      <c r="O16" s="6">
        <f>VLOOKUP(B:B,'[6]SQL Results'!$B$1:$P$65536,15,0)</f>
        <v>3872.97</v>
      </c>
      <c r="P16" s="6">
        <f t="shared" si="1"/>
        <v>-48</v>
      </c>
      <c r="Q16" s="6" t="s">
        <v>230</v>
      </c>
      <c r="R16" s="6">
        <f t="shared" si="12"/>
        <v>193.6485</v>
      </c>
      <c r="S16" s="6">
        <f>P16*1</f>
        <v>-48</v>
      </c>
      <c r="T16" s="6">
        <v>10</v>
      </c>
      <c r="U16" s="6">
        <v>12</v>
      </c>
      <c r="V16" s="6">
        <f>VLOOKUP(B:B,'[6]SQL Results'!$B$1:$V$65536,21,0)</f>
        <v>3</v>
      </c>
      <c r="W16" s="6">
        <f t="shared" si="2"/>
        <v>-7</v>
      </c>
      <c r="X16" s="6" t="s">
        <v>230</v>
      </c>
      <c r="Y16" s="6"/>
      <c r="Z16" s="6">
        <v>17</v>
      </c>
      <c r="AA16" s="6">
        <v>22</v>
      </c>
      <c r="AB16" s="6">
        <f>VLOOKUP(B:B,'[6]SQL Results'!$B$1:$AA$65536,26,0)</f>
        <v>5</v>
      </c>
      <c r="AC16" s="6">
        <f>VLOOKUP(B:B,'[6]SQL Results'!$B$1:$Z$65536,25,0)</f>
        <v>789</v>
      </c>
      <c r="AD16" s="6">
        <f>VLOOKUP(B:B,[7]Sheet1!$A$1:$C$65536,3,0)</f>
        <v>396</v>
      </c>
      <c r="AE16" s="6">
        <f t="shared" si="3"/>
        <v>393</v>
      </c>
      <c r="AF16" s="6">
        <f t="shared" si="4"/>
        <v>-12</v>
      </c>
      <c r="AG16" s="6" t="s">
        <v>230</v>
      </c>
      <c r="AH16" s="6">
        <f>AE16*0.02</f>
        <v>7.86</v>
      </c>
      <c r="AI16" s="6">
        <v>132</v>
      </c>
      <c r="AJ16" s="6">
        <v>152</v>
      </c>
      <c r="AK16" s="6">
        <f t="shared" si="5"/>
        <v>141</v>
      </c>
      <c r="AL16" s="6">
        <v>65</v>
      </c>
      <c r="AM16" s="6">
        <v>38</v>
      </c>
      <c r="AN16" s="6">
        <f>VLOOKUP(B:B,'[6]SQL Results'!$B$1:$AE$65536,30,0)</f>
        <v>7853.93</v>
      </c>
      <c r="AO16" s="6">
        <f t="shared" si="6"/>
        <v>-11</v>
      </c>
      <c r="AP16" s="6" t="s">
        <v>14</v>
      </c>
      <c r="AQ16" s="6">
        <f>AN16*0.04</f>
        <v>314.1572</v>
      </c>
      <c r="AR16" s="6">
        <v>19</v>
      </c>
      <c r="AS16" s="9">
        <v>22</v>
      </c>
      <c r="AT16" s="9">
        <f>VLOOKUP(B:B,'[6]SQL Results'!$B$1:$L$65536,11,0)</f>
        <v>14</v>
      </c>
      <c r="AU16" s="9">
        <f>VLOOKUP(B:B,'[6]SQL Results'!$B$1:$K$65536,10,0)</f>
        <v>476.9</v>
      </c>
      <c r="AV16" s="9">
        <f t="shared" si="7"/>
        <v>-5</v>
      </c>
      <c r="AW16" s="9" t="s">
        <v>230</v>
      </c>
      <c r="AX16" s="9">
        <f>AU16*0.04</f>
        <v>19.076</v>
      </c>
      <c r="AY16" s="6">
        <v>5766</v>
      </c>
      <c r="AZ16" s="6">
        <v>6552</v>
      </c>
      <c r="BA16" s="6">
        <f>VLOOKUP(B:B,'[6]SQL Results'!$B$1:$AJ$65536,35,0)</f>
        <v>6012.2</v>
      </c>
      <c r="BB16" s="6">
        <f t="shared" si="8"/>
        <v>246.2</v>
      </c>
      <c r="BC16" s="6" t="s">
        <v>14</v>
      </c>
      <c r="BD16" s="6">
        <f>BA16*0.07</f>
        <v>420.854</v>
      </c>
      <c r="BE16" s="6">
        <v>9</v>
      </c>
      <c r="BF16" s="6">
        <v>11</v>
      </c>
      <c r="BG16" s="6">
        <f>VLOOKUP(B:B,'[6]SQL Results'!$B$1:$AP$65536,41,0)</f>
        <v>13</v>
      </c>
      <c r="BH16" s="6">
        <f>VLOOKUP(B:B,'[6]SQL Results'!$B$1:$AO$65536,40,0)</f>
        <v>754</v>
      </c>
      <c r="BI16" s="6">
        <f t="shared" si="9"/>
        <v>4</v>
      </c>
      <c r="BJ16" s="6" t="s">
        <v>15</v>
      </c>
      <c r="BK16" s="6">
        <f>BH16*0.01</f>
        <v>7.54</v>
      </c>
      <c r="BL16" s="6">
        <f t="shared" si="10"/>
        <v>1088.72</v>
      </c>
      <c r="BM16" s="13">
        <f t="shared" si="11"/>
        <v>-112</v>
      </c>
    </row>
    <row r="17" customHeight="1" spans="1:65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3101.33</v>
      </c>
      <c r="H17" s="6">
        <f t="shared" si="0"/>
        <v>491.33</v>
      </c>
      <c r="I17" s="22" t="s">
        <v>15</v>
      </c>
      <c r="J17" s="22">
        <f>G17*0.25</f>
        <v>775.3325</v>
      </c>
      <c r="K17" s="6"/>
      <c r="L17" s="6">
        <v>194</v>
      </c>
      <c r="M17" s="6">
        <v>216</v>
      </c>
      <c r="N17" s="6">
        <f>VLOOKUP(B:B,'[6]SQL Results'!$B$1:$Q$65536,16,0)</f>
        <v>214</v>
      </c>
      <c r="O17" s="6">
        <f>VLOOKUP(B:B,'[6]SQL Results'!$B$1:$P$65536,15,0)</f>
        <v>4578.89</v>
      </c>
      <c r="P17" s="6">
        <f t="shared" si="1"/>
        <v>20</v>
      </c>
      <c r="Q17" s="6" t="s">
        <v>14</v>
      </c>
      <c r="R17" s="6">
        <f t="shared" si="12"/>
        <v>228.9445</v>
      </c>
      <c r="S17" s="6"/>
      <c r="T17" s="6">
        <v>10</v>
      </c>
      <c r="U17" s="6">
        <v>12</v>
      </c>
      <c r="V17" s="6">
        <f>VLOOKUP(B:B,'[6]SQL Results'!$B$1:$V$65536,21,0)</f>
        <v>22</v>
      </c>
      <c r="W17" s="6">
        <f t="shared" si="2"/>
        <v>12</v>
      </c>
      <c r="X17" s="6" t="s">
        <v>15</v>
      </c>
      <c r="Y17" s="6">
        <f>V17*5</f>
        <v>110</v>
      </c>
      <c r="Z17" s="6">
        <v>21</v>
      </c>
      <c r="AA17" s="6">
        <v>21</v>
      </c>
      <c r="AB17" s="6">
        <f>VLOOKUP(B:B,'[6]SQL Results'!$B$1:$AA$65536,26,0)</f>
        <v>18</v>
      </c>
      <c r="AC17" s="6">
        <f>VLOOKUP(B:B,'[6]SQL Results'!$B$1:$Z$65536,25,0)</f>
        <v>2434.76</v>
      </c>
      <c r="AD17" s="6">
        <f>VLOOKUP(B:B,[7]Sheet1!$A$1:$C$65536,3,0)</f>
        <v>396</v>
      </c>
      <c r="AE17" s="6">
        <f t="shared" si="3"/>
        <v>2038.76</v>
      </c>
      <c r="AF17" s="6">
        <f t="shared" si="4"/>
        <v>-3</v>
      </c>
      <c r="AG17" s="6" t="s">
        <v>230</v>
      </c>
      <c r="AH17" s="6">
        <f>AE17*0.02</f>
        <v>40.7752</v>
      </c>
      <c r="AI17" s="6">
        <v>132</v>
      </c>
      <c r="AJ17" s="6">
        <v>152</v>
      </c>
      <c r="AK17" s="6">
        <f t="shared" si="5"/>
        <v>205</v>
      </c>
      <c r="AL17" s="6">
        <v>123</v>
      </c>
      <c r="AM17" s="6">
        <v>41</v>
      </c>
      <c r="AN17" s="6">
        <f>VLOOKUP(B:B,'[6]SQL Results'!$B$1:$AE$65536,30,0)</f>
        <v>11071.79</v>
      </c>
      <c r="AO17" s="6">
        <f t="shared" si="6"/>
        <v>53</v>
      </c>
      <c r="AP17" s="6" t="s">
        <v>15</v>
      </c>
      <c r="AQ17" s="6">
        <f>AN17*0.05</f>
        <v>553.5895</v>
      </c>
      <c r="AR17" s="6">
        <v>23</v>
      </c>
      <c r="AS17" s="9">
        <v>27</v>
      </c>
      <c r="AT17" s="9">
        <f>VLOOKUP(B:B,'[6]SQL Results'!$B$1:$L$65536,11,0)</f>
        <v>8</v>
      </c>
      <c r="AU17" s="9">
        <f>VLOOKUP(B:B,'[6]SQL Results'!$B$1:$K$65536,10,0)</f>
        <v>298.48</v>
      </c>
      <c r="AV17" s="9">
        <f t="shared" si="7"/>
        <v>-15</v>
      </c>
      <c r="AW17" s="9" t="s">
        <v>230</v>
      </c>
      <c r="AX17" s="9">
        <f>AU17*0.04</f>
        <v>11.9392</v>
      </c>
      <c r="AY17" s="6">
        <v>5006</v>
      </c>
      <c r="AZ17" s="6">
        <v>5900</v>
      </c>
      <c r="BA17" s="6">
        <f>VLOOKUP(B:B,'[6]SQL Results'!$B$1:$AJ$65536,35,0)</f>
        <v>2923.3</v>
      </c>
      <c r="BB17" s="6">
        <f t="shared" si="8"/>
        <v>-2082.7</v>
      </c>
      <c r="BC17" s="6" t="s">
        <v>230</v>
      </c>
      <c r="BD17" s="6">
        <f>BA17*0.05</f>
        <v>146.165</v>
      </c>
      <c r="BE17" s="6">
        <v>9</v>
      </c>
      <c r="BF17" s="6">
        <v>11</v>
      </c>
      <c r="BG17" s="6">
        <f>VLOOKUP(B:B,'[6]SQL Results'!$B$1:$AP$65536,41,0)</f>
        <v>8</v>
      </c>
      <c r="BH17" s="6">
        <f>VLOOKUP(B:B,'[6]SQL Results'!$B$1:$AO$65536,40,0)</f>
        <v>499.51</v>
      </c>
      <c r="BI17" s="6">
        <f t="shared" si="9"/>
        <v>-1</v>
      </c>
      <c r="BJ17" s="6" t="s">
        <v>230</v>
      </c>
      <c r="BK17" s="6"/>
      <c r="BL17" s="6">
        <f t="shared" si="10"/>
        <v>1866.75</v>
      </c>
      <c r="BM17" s="13">
        <f t="shared" si="11"/>
        <v>0</v>
      </c>
    </row>
    <row r="18" customHeight="1" spans="1:65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1346.85</v>
      </c>
      <c r="H18" s="6">
        <f t="shared" si="0"/>
        <v>496.85</v>
      </c>
      <c r="I18" s="22" t="s">
        <v>15</v>
      </c>
      <c r="J18" s="22">
        <f>G18*0.25</f>
        <v>336.7125</v>
      </c>
      <c r="K18" s="6"/>
      <c r="L18" s="6">
        <v>155</v>
      </c>
      <c r="M18" s="6">
        <v>172</v>
      </c>
      <c r="N18" s="6">
        <f>VLOOKUP(B:B,'[6]SQL Results'!$B$1:$Q$65536,16,0)</f>
        <v>198</v>
      </c>
      <c r="O18" s="6">
        <f>VLOOKUP(B:B,'[6]SQL Results'!$B$1:$P$65536,15,0)</f>
        <v>4104.76</v>
      </c>
      <c r="P18" s="6">
        <f t="shared" si="1"/>
        <v>43</v>
      </c>
      <c r="Q18" s="6" t="s">
        <v>15</v>
      </c>
      <c r="R18" s="6">
        <f>O18*0.06</f>
        <v>246.2856</v>
      </c>
      <c r="S18" s="6"/>
      <c r="T18" s="6">
        <v>8</v>
      </c>
      <c r="U18" s="6">
        <v>10</v>
      </c>
      <c r="V18" s="6">
        <f>VLOOKUP(B:B,'[6]SQL Results'!$B$1:$V$65536,21,0)</f>
        <v>13</v>
      </c>
      <c r="W18" s="6">
        <f t="shared" si="2"/>
        <v>5</v>
      </c>
      <c r="X18" s="6" t="s">
        <v>15</v>
      </c>
      <c r="Y18" s="6">
        <f>V18*5</f>
        <v>65</v>
      </c>
      <c r="Z18" s="6">
        <v>11</v>
      </c>
      <c r="AA18" s="6">
        <v>14</v>
      </c>
      <c r="AB18" s="6">
        <f>VLOOKUP(B:B,'[6]SQL Results'!$B$1:$AA$65536,26,0)</f>
        <v>17</v>
      </c>
      <c r="AC18" s="6">
        <f>VLOOKUP(B:B,'[6]SQL Results'!$B$1:$Z$65536,25,0)</f>
        <v>2442.7</v>
      </c>
      <c r="AD18" s="6">
        <f>VLOOKUP(B:B,[7]Sheet1!$A$1:$C$65536,3,0)</f>
        <v>1189.7</v>
      </c>
      <c r="AE18" s="6">
        <f t="shared" si="3"/>
        <v>1253</v>
      </c>
      <c r="AF18" s="6">
        <f t="shared" si="4"/>
        <v>6</v>
      </c>
      <c r="AG18" s="6" t="s">
        <v>15</v>
      </c>
      <c r="AH18" s="6">
        <f>AD18*0.01+AE18*0.04</f>
        <v>62.017</v>
      </c>
      <c r="AI18" s="6">
        <v>101</v>
      </c>
      <c r="AJ18" s="6">
        <v>121</v>
      </c>
      <c r="AK18" s="6">
        <f t="shared" si="5"/>
        <v>211</v>
      </c>
      <c r="AL18" s="6">
        <v>85</v>
      </c>
      <c r="AM18" s="6">
        <v>63</v>
      </c>
      <c r="AN18" s="6">
        <f>VLOOKUP(B:B,'[6]SQL Results'!$B$1:$AE$65536,30,0)</f>
        <v>11560.71</v>
      </c>
      <c r="AO18" s="6">
        <f t="shared" si="6"/>
        <v>90</v>
      </c>
      <c r="AP18" s="6" t="s">
        <v>15</v>
      </c>
      <c r="AQ18" s="6">
        <f>AN18*0.05</f>
        <v>578.0355</v>
      </c>
      <c r="AR18" s="6">
        <v>23</v>
      </c>
      <c r="AS18" s="9">
        <v>27</v>
      </c>
      <c r="AT18" s="9">
        <f>VLOOKUP(B:B,'[6]SQL Results'!$B$1:$L$65536,11,0)</f>
        <v>28</v>
      </c>
      <c r="AU18" s="9">
        <f>VLOOKUP(B:B,'[6]SQL Results'!$B$1:$K$65536,10,0)</f>
        <v>985.52</v>
      </c>
      <c r="AV18" s="9">
        <f t="shared" si="7"/>
        <v>5</v>
      </c>
      <c r="AW18" s="9" t="s">
        <v>15</v>
      </c>
      <c r="AX18" s="9">
        <f>AU18*0.07</f>
        <v>68.9864</v>
      </c>
      <c r="AY18" s="6">
        <v>4206</v>
      </c>
      <c r="AZ18" s="6">
        <v>4680</v>
      </c>
      <c r="BA18" s="6">
        <f>VLOOKUP(B:B,'[6]SQL Results'!$B$1:$AJ$65536,35,0)</f>
        <v>4763.29</v>
      </c>
      <c r="BB18" s="6">
        <f t="shared" si="8"/>
        <v>557.29</v>
      </c>
      <c r="BC18" s="6" t="s">
        <v>15</v>
      </c>
      <c r="BD18" s="6">
        <f>BA18*0.09</f>
        <v>428.6961</v>
      </c>
      <c r="BE18" s="6">
        <v>7</v>
      </c>
      <c r="BF18" s="6">
        <v>9</v>
      </c>
      <c r="BG18" s="6">
        <f>VLOOKUP(B:B,'[6]SQL Results'!$B$1:$AP$65536,41,0)</f>
        <v>10</v>
      </c>
      <c r="BH18" s="6">
        <f>VLOOKUP(B:B,'[6]SQL Results'!$B$1:$AO$65536,40,0)</f>
        <v>643.93</v>
      </c>
      <c r="BI18" s="6">
        <f t="shared" si="9"/>
        <v>3</v>
      </c>
      <c r="BJ18" s="6" t="s">
        <v>15</v>
      </c>
      <c r="BK18" s="6">
        <f>BH18*0.01</f>
        <v>6.4393</v>
      </c>
      <c r="BL18" s="6">
        <f t="shared" si="10"/>
        <v>1792.17</v>
      </c>
      <c r="BM18" s="13">
        <f t="shared" si="11"/>
        <v>0</v>
      </c>
    </row>
    <row r="19" customHeight="1" spans="1:65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3591.84</v>
      </c>
      <c r="H19" s="6">
        <f t="shared" si="0"/>
        <v>348.84</v>
      </c>
      <c r="I19" s="22" t="s">
        <v>15</v>
      </c>
      <c r="J19" s="22">
        <f>G19*0.25</f>
        <v>897.96</v>
      </c>
      <c r="K19" s="6"/>
      <c r="L19" s="6">
        <v>155</v>
      </c>
      <c r="M19" s="6">
        <v>172</v>
      </c>
      <c r="N19" s="6">
        <f>VLOOKUP(B:B,'[6]SQL Results'!$B$1:$Q$65536,16,0)</f>
        <v>377</v>
      </c>
      <c r="O19" s="6">
        <f>VLOOKUP(B:B,'[6]SQL Results'!$B$1:$P$65536,15,0)</f>
        <v>7055.49</v>
      </c>
      <c r="P19" s="6">
        <f t="shared" si="1"/>
        <v>222</v>
      </c>
      <c r="Q19" s="6" t="s">
        <v>15</v>
      </c>
      <c r="R19" s="6">
        <f>O19*0.06</f>
        <v>423.3294</v>
      </c>
      <c r="S19" s="6"/>
      <c r="T19" s="6">
        <v>8</v>
      </c>
      <c r="U19" s="6">
        <v>10</v>
      </c>
      <c r="V19" s="6">
        <v>0</v>
      </c>
      <c r="W19" s="6">
        <f t="shared" si="2"/>
        <v>-8</v>
      </c>
      <c r="X19" s="6" t="s">
        <v>230</v>
      </c>
      <c r="Y19" s="6"/>
      <c r="Z19" s="6">
        <v>11</v>
      </c>
      <c r="AA19" s="6">
        <v>14</v>
      </c>
      <c r="AB19" s="6">
        <f>VLOOKUP(B:B,'[6]SQL Results'!$B$1:$AA$65536,26,0)</f>
        <v>5</v>
      </c>
      <c r="AC19" s="6">
        <f>VLOOKUP(B:B,'[6]SQL Results'!$B$1:$Z$65536,25,0)</f>
        <v>834</v>
      </c>
      <c r="AD19" s="6">
        <f>VLOOKUP(B:B,[7]Sheet1!$A$1:$C$65536,3,0)</f>
        <v>594</v>
      </c>
      <c r="AE19" s="6">
        <f t="shared" si="3"/>
        <v>240</v>
      </c>
      <c r="AF19" s="6">
        <f t="shared" si="4"/>
        <v>-6</v>
      </c>
      <c r="AG19" s="6" t="s">
        <v>230</v>
      </c>
      <c r="AH19" s="6">
        <f t="shared" ref="AH19:AH24" si="13">AE19*0.02</f>
        <v>4.8</v>
      </c>
      <c r="AI19" s="6">
        <v>94</v>
      </c>
      <c r="AJ19" s="6">
        <v>113</v>
      </c>
      <c r="AK19" s="6">
        <f t="shared" si="5"/>
        <v>87</v>
      </c>
      <c r="AL19" s="6">
        <v>45</v>
      </c>
      <c r="AM19" s="6">
        <v>21</v>
      </c>
      <c r="AN19" s="6">
        <f>VLOOKUP(B:B,'[6]SQL Results'!$B$1:$AE$65536,30,0)</f>
        <v>4276.96</v>
      </c>
      <c r="AO19" s="6">
        <f t="shared" si="6"/>
        <v>-26</v>
      </c>
      <c r="AP19" s="6" t="s">
        <v>230</v>
      </c>
      <c r="AQ19" s="6">
        <f>AN19*0.03</f>
        <v>128.3088</v>
      </c>
      <c r="AR19" s="6">
        <v>23</v>
      </c>
      <c r="AS19" s="9">
        <v>27</v>
      </c>
      <c r="AT19" s="9">
        <f>VLOOKUP(B:B,'[6]SQL Results'!$B$1:$L$65536,11,0)</f>
        <v>6</v>
      </c>
      <c r="AU19" s="9">
        <f>VLOOKUP(B:B,'[6]SQL Results'!$B$1:$K$65536,10,0)</f>
        <v>199.5</v>
      </c>
      <c r="AV19" s="9">
        <f t="shared" si="7"/>
        <v>-17</v>
      </c>
      <c r="AW19" s="9" t="s">
        <v>230</v>
      </c>
      <c r="AX19" s="9">
        <f>AU19*0.04</f>
        <v>7.98</v>
      </c>
      <c r="AY19" s="6">
        <v>4206</v>
      </c>
      <c r="AZ19" s="6">
        <v>4680</v>
      </c>
      <c r="BA19" s="6">
        <f>VLOOKUP(B:B,'[6]SQL Results'!$B$1:$AJ$65536,35,0)</f>
        <v>2929.2</v>
      </c>
      <c r="BB19" s="6">
        <f t="shared" si="8"/>
        <v>-1276.8</v>
      </c>
      <c r="BC19" s="6" t="s">
        <v>230</v>
      </c>
      <c r="BD19" s="6">
        <f>BA19*0.05</f>
        <v>146.46</v>
      </c>
      <c r="BE19" s="6">
        <v>7</v>
      </c>
      <c r="BF19" s="6">
        <v>9</v>
      </c>
      <c r="BG19" s="6">
        <f>VLOOKUP(B:B,'[6]SQL Results'!$B$1:$AP$65536,41,0)</f>
        <v>6</v>
      </c>
      <c r="BH19" s="6">
        <f>VLOOKUP(B:B,'[6]SQL Results'!$B$1:$AO$65536,40,0)</f>
        <v>358</v>
      </c>
      <c r="BI19" s="6">
        <f t="shared" si="9"/>
        <v>-1</v>
      </c>
      <c r="BJ19" s="6" t="s">
        <v>230</v>
      </c>
      <c r="BK19" s="6"/>
      <c r="BL19" s="6">
        <f t="shared" si="10"/>
        <v>1608.84</v>
      </c>
      <c r="BM19" s="13">
        <f t="shared" si="11"/>
        <v>0</v>
      </c>
    </row>
    <row r="20" customHeight="1" spans="1:65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140.46</v>
      </c>
      <c r="H20" s="6">
        <f t="shared" si="0"/>
        <v>-1031.54</v>
      </c>
      <c r="I20" s="6" t="s">
        <v>230</v>
      </c>
      <c r="J20" s="6">
        <f t="shared" ref="J20:J25" si="14">G20*0.14</f>
        <v>19.6644</v>
      </c>
      <c r="K20" s="6">
        <f t="shared" ref="K20:K25" si="15">H20*0.05</f>
        <v>-51.577</v>
      </c>
      <c r="L20" s="6">
        <v>91</v>
      </c>
      <c r="M20" s="6">
        <v>112</v>
      </c>
      <c r="N20" s="6">
        <f>VLOOKUP(B:B,'[6]SQL Results'!$B$1:$Q$65536,16,0)</f>
        <v>99</v>
      </c>
      <c r="O20" s="6">
        <f>VLOOKUP(B:B,'[6]SQL Results'!$B$1:$P$65536,15,0)</f>
        <v>2148.9</v>
      </c>
      <c r="P20" s="6">
        <f t="shared" si="1"/>
        <v>8</v>
      </c>
      <c r="Q20" s="6" t="s">
        <v>14</v>
      </c>
      <c r="R20" s="6">
        <f>O20*0.05</f>
        <v>107.445</v>
      </c>
      <c r="S20" s="6"/>
      <c r="T20" s="6">
        <v>5</v>
      </c>
      <c r="U20" s="6">
        <v>6</v>
      </c>
      <c r="V20" s="6">
        <f>VLOOKUP(B:B,'[6]SQL Results'!$B$1:$V$65536,21,0)</f>
        <v>4</v>
      </c>
      <c r="W20" s="6">
        <f t="shared" si="2"/>
        <v>-1</v>
      </c>
      <c r="X20" s="6" t="s">
        <v>230</v>
      </c>
      <c r="Y20" s="6"/>
      <c r="Z20" s="6">
        <v>12</v>
      </c>
      <c r="AA20" s="6">
        <v>15</v>
      </c>
      <c r="AB20" s="6">
        <f>VLOOKUP(B:B,'[6]SQL Results'!$B$1:$AA$65536,26,0)</f>
        <v>5</v>
      </c>
      <c r="AC20" s="6">
        <f>VLOOKUP(B:B,'[6]SQL Results'!$B$1:$Z$65536,25,0)</f>
        <v>653.36</v>
      </c>
      <c r="AD20" s="6">
        <v>0</v>
      </c>
      <c r="AE20" s="6">
        <f t="shared" si="3"/>
        <v>653.36</v>
      </c>
      <c r="AF20" s="6">
        <f t="shared" si="4"/>
        <v>-7</v>
      </c>
      <c r="AG20" s="6" t="s">
        <v>230</v>
      </c>
      <c r="AH20" s="6">
        <f t="shared" si="13"/>
        <v>13.0672</v>
      </c>
      <c r="AI20" s="6">
        <v>68</v>
      </c>
      <c r="AJ20" s="6">
        <v>82</v>
      </c>
      <c r="AK20" s="6">
        <f t="shared" si="5"/>
        <v>71</v>
      </c>
      <c r="AL20" s="6">
        <v>17</v>
      </c>
      <c r="AM20" s="6">
        <v>27</v>
      </c>
      <c r="AN20" s="6">
        <f>VLOOKUP(B:B,'[6]SQL Results'!$B$1:$AE$65536,30,0)</f>
        <v>3868.7</v>
      </c>
      <c r="AO20" s="6">
        <f t="shared" si="6"/>
        <v>-11</v>
      </c>
      <c r="AP20" s="6" t="s">
        <v>14</v>
      </c>
      <c r="AQ20" s="6">
        <f>AN20*0.04</f>
        <v>154.748</v>
      </c>
      <c r="AR20" s="6">
        <v>10</v>
      </c>
      <c r="AS20" s="9">
        <v>13</v>
      </c>
      <c r="AT20" s="9">
        <f>VLOOKUP(B:B,'[6]SQL Results'!$B$1:$L$65536,11,0)</f>
        <v>2</v>
      </c>
      <c r="AU20" s="9">
        <f>VLOOKUP(B:B,'[6]SQL Results'!$B$1:$K$65536,10,0)</f>
        <v>79.8</v>
      </c>
      <c r="AV20" s="9">
        <f t="shared" si="7"/>
        <v>-8</v>
      </c>
      <c r="AW20" s="9" t="s">
        <v>230</v>
      </c>
      <c r="AX20" s="9">
        <f>AU20*0.04</f>
        <v>3.192</v>
      </c>
      <c r="AY20" s="6">
        <v>3170</v>
      </c>
      <c r="AZ20" s="6">
        <v>3557</v>
      </c>
      <c r="BA20" s="6">
        <f>VLOOKUP(B:B,'[6]SQL Results'!$B$1:$AJ$65536,35,0)</f>
        <v>2056</v>
      </c>
      <c r="BB20" s="6">
        <f t="shared" si="8"/>
        <v>-1114</v>
      </c>
      <c r="BC20" s="6" t="s">
        <v>230</v>
      </c>
      <c r="BD20" s="6">
        <f>BA20*0.05</f>
        <v>102.8</v>
      </c>
      <c r="BE20" s="6">
        <v>5</v>
      </c>
      <c r="BF20" s="6">
        <v>7</v>
      </c>
      <c r="BG20" s="6">
        <f>VLOOKUP(B:B,'[6]SQL Results'!$B$1:$AP$65536,41,0)</f>
        <v>6</v>
      </c>
      <c r="BH20" s="6">
        <f>VLOOKUP(B:B,'[6]SQL Results'!$B$1:$AO$65536,40,0)</f>
        <v>355</v>
      </c>
      <c r="BI20" s="6">
        <f t="shared" si="9"/>
        <v>1</v>
      </c>
      <c r="BJ20" s="6" t="s">
        <v>14</v>
      </c>
      <c r="BK20" s="6"/>
      <c r="BL20" s="6">
        <f t="shared" si="10"/>
        <v>400.92</v>
      </c>
      <c r="BM20" s="13">
        <f t="shared" si="11"/>
        <v>-52</v>
      </c>
    </row>
    <row r="21" customHeight="1" spans="1:65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1067.2</v>
      </c>
      <c r="H21" s="6">
        <f t="shared" si="0"/>
        <v>-344.8</v>
      </c>
      <c r="I21" s="6" t="s">
        <v>230</v>
      </c>
      <c r="J21" s="6">
        <f t="shared" si="14"/>
        <v>149.408</v>
      </c>
      <c r="K21" s="6">
        <f t="shared" si="15"/>
        <v>-17.24</v>
      </c>
      <c r="L21" s="6">
        <v>194</v>
      </c>
      <c r="M21" s="6">
        <v>216</v>
      </c>
      <c r="N21" s="6">
        <f>VLOOKUP(B:B,'[6]SQL Results'!$B$1:$Q$65536,16,0)</f>
        <v>447</v>
      </c>
      <c r="O21" s="6">
        <f>VLOOKUP(B:B,'[6]SQL Results'!$B$1:$P$65536,15,0)</f>
        <v>8336.98</v>
      </c>
      <c r="P21" s="6">
        <f t="shared" si="1"/>
        <v>253</v>
      </c>
      <c r="Q21" s="6" t="s">
        <v>15</v>
      </c>
      <c r="R21" s="6">
        <f>O21*0.06</f>
        <v>500.2188</v>
      </c>
      <c r="S21" s="6"/>
      <c r="T21" s="6">
        <v>10</v>
      </c>
      <c r="U21" s="6">
        <v>12</v>
      </c>
      <c r="V21" s="6">
        <f>VLOOKUP(B:B,'[6]SQL Results'!$B$1:$V$65536,21,0)</f>
        <v>11</v>
      </c>
      <c r="W21" s="6">
        <f t="shared" si="2"/>
        <v>1</v>
      </c>
      <c r="X21" s="6" t="s">
        <v>14</v>
      </c>
      <c r="Y21" s="6"/>
      <c r="Z21" s="6">
        <v>19</v>
      </c>
      <c r="AA21" s="6">
        <v>25</v>
      </c>
      <c r="AB21" s="6">
        <f>VLOOKUP(B:B,'[6]SQL Results'!$B$1:$AA$65536,26,0)</f>
        <v>7</v>
      </c>
      <c r="AC21" s="6">
        <f>VLOOKUP(B:B,'[6]SQL Results'!$B$1:$Z$65536,25,0)</f>
        <v>987</v>
      </c>
      <c r="AD21" s="6">
        <f>VLOOKUP(B:B,[7]Sheet1!$A$1:$C$65536,3,0)</f>
        <v>198</v>
      </c>
      <c r="AE21" s="6">
        <f t="shared" si="3"/>
        <v>789</v>
      </c>
      <c r="AF21" s="6">
        <f t="shared" si="4"/>
        <v>-12</v>
      </c>
      <c r="AG21" s="6" t="s">
        <v>230</v>
      </c>
      <c r="AH21" s="6">
        <f t="shared" si="13"/>
        <v>15.78</v>
      </c>
      <c r="AI21" s="6">
        <v>145</v>
      </c>
      <c r="AJ21" s="6">
        <v>167</v>
      </c>
      <c r="AK21" s="6">
        <f t="shared" si="5"/>
        <v>328</v>
      </c>
      <c r="AL21" s="6">
        <v>168</v>
      </c>
      <c r="AM21" s="6">
        <v>80</v>
      </c>
      <c r="AN21" s="6">
        <f>VLOOKUP(B:B,'[6]SQL Results'!$B$1:$AE$65536,30,0)</f>
        <v>18367.14</v>
      </c>
      <c r="AO21" s="6">
        <f t="shared" si="6"/>
        <v>161</v>
      </c>
      <c r="AP21" s="6" t="s">
        <v>15</v>
      </c>
      <c r="AQ21" s="6">
        <f>AN21*0.05</f>
        <v>918.357</v>
      </c>
      <c r="AR21" s="6">
        <v>23</v>
      </c>
      <c r="AS21" s="9">
        <v>27</v>
      </c>
      <c r="AT21" s="9">
        <f>VLOOKUP(B:B,'[6]SQL Results'!$B$1:$L$65536,11,0)</f>
        <v>28</v>
      </c>
      <c r="AU21" s="9">
        <f>VLOOKUP(B:B,'[6]SQL Results'!$B$1:$K$65536,10,0)</f>
        <v>912</v>
      </c>
      <c r="AV21" s="9">
        <f t="shared" si="7"/>
        <v>5</v>
      </c>
      <c r="AW21" s="9" t="s">
        <v>15</v>
      </c>
      <c r="AX21" s="9">
        <f>AU21*0.07</f>
        <v>63.84</v>
      </c>
      <c r="AY21" s="6">
        <v>8206</v>
      </c>
      <c r="AZ21" s="6">
        <v>8690</v>
      </c>
      <c r="BA21" s="6">
        <f>VLOOKUP(B:B,'[6]SQL Results'!$B$1:$AJ$65536,35,0)</f>
        <v>7499.1</v>
      </c>
      <c r="BB21" s="6">
        <f t="shared" si="8"/>
        <v>-706.9</v>
      </c>
      <c r="BC21" s="6" t="s">
        <v>230</v>
      </c>
      <c r="BD21" s="6">
        <f>BA21*0.05</f>
        <v>374.955</v>
      </c>
      <c r="BE21" s="6">
        <v>12</v>
      </c>
      <c r="BF21" s="6">
        <v>14</v>
      </c>
      <c r="BG21" s="6">
        <f>VLOOKUP(B:B,'[6]SQL Results'!$B$1:$AP$65536,41,0)</f>
        <v>37</v>
      </c>
      <c r="BH21" s="6">
        <f>VLOOKUP(B:B,'[6]SQL Results'!$B$1:$AO$65536,40,0)</f>
        <v>2238.8</v>
      </c>
      <c r="BI21" s="6">
        <f t="shared" si="9"/>
        <v>25</v>
      </c>
      <c r="BJ21" s="6" t="s">
        <v>15</v>
      </c>
      <c r="BK21" s="6">
        <f>BH21*0.01</f>
        <v>22.388</v>
      </c>
      <c r="BL21" s="6">
        <f t="shared" si="10"/>
        <v>2044.95</v>
      </c>
      <c r="BM21" s="13">
        <f t="shared" si="11"/>
        <v>-17</v>
      </c>
    </row>
    <row r="22" customHeight="1" spans="1:65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995</v>
      </c>
      <c r="H22" s="6">
        <f t="shared" si="0"/>
        <v>-537</v>
      </c>
      <c r="I22" s="6" t="s">
        <v>230</v>
      </c>
      <c r="J22" s="6">
        <f t="shared" si="14"/>
        <v>139.3</v>
      </c>
      <c r="K22" s="6">
        <f t="shared" si="15"/>
        <v>-26.85</v>
      </c>
      <c r="L22" s="6">
        <v>109</v>
      </c>
      <c r="M22" s="6">
        <v>126</v>
      </c>
      <c r="N22" s="6">
        <f>VLOOKUP(B:B,'[6]SQL Results'!$B$1:$Q$65536,16,0)</f>
        <v>94</v>
      </c>
      <c r="O22" s="6">
        <f>VLOOKUP(B:B,'[6]SQL Results'!$B$1:$P$65536,15,0)</f>
        <v>2173.94</v>
      </c>
      <c r="P22" s="6">
        <f t="shared" si="1"/>
        <v>-15</v>
      </c>
      <c r="Q22" s="6" t="s">
        <v>230</v>
      </c>
      <c r="R22" s="6">
        <f>O22*0.05</f>
        <v>108.697</v>
      </c>
      <c r="S22" s="6">
        <f>P22*1</f>
        <v>-15</v>
      </c>
      <c r="T22" s="6">
        <v>6</v>
      </c>
      <c r="U22" s="6">
        <v>7</v>
      </c>
      <c r="V22" s="6">
        <f>VLOOKUP(B:B,'[6]SQL Results'!$B$1:$V$65536,21,0)</f>
        <v>3</v>
      </c>
      <c r="W22" s="6">
        <f t="shared" si="2"/>
        <v>-3</v>
      </c>
      <c r="X22" s="6" t="s">
        <v>230</v>
      </c>
      <c r="Y22" s="6"/>
      <c r="Z22" s="6">
        <v>11</v>
      </c>
      <c r="AA22" s="6">
        <v>14</v>
      </c>
      <c r="AB22" s="6">
        <f>VLOOKUP(B:B,'[6]SQL Results'!$B$1:$AA$65536,26,0)</f>
        <v>4</v>
      </c>
      <c r="AC22" s="6">
        <f>VLOOKUP(B:B,'[6]SQL Results'!$B$1:$Z$65536,25,0)</f>
        <v>666</v>
      </c>
      <c r="AD22" s="6">
        <f>VLOOKUP(B:B,[7]Sheet1!$A$1:$C$65536,3,0)</f>
        <v>396</v>
      </c>
      <c r="AE22" s="6">
        <f t="shared" si="3"/>
        <v>270</v>
      </c>
      <c r="AF22" s="6">
        <f t="shared" si="4"/>
        <v>-7</v>
      </c>
      <c r="AG22" s="6" t="s">
        <v>230</v>
      </c>
      <c r="AH22" s="6">
        <f t="shared" si="13"/>
        <v>5.4</v>
      </c>
      <c r="AI22" s="6">
        <v>69</v>
      </c>
      <c r="AJ22" s="6">
        <v>83</v>
      </c>
      <c r="AK22" s="6">
        <f t="shared" si="5"/>
        <v>74</v>
      </c>
      <c r="AL22" s="6">
        <v>42</v>
      </c>
      <c r="AM22" s="6">
        <v>16</v>
      </c>
      <c r="AN22" s="6">
        <f>VLOOKUP(B:B,'[6]SQL Results'!$B$1:$AE$65536,30,0)</f>
        <v>4235.36</v>
      </c>
      <c r="AO22" s="6">
        <f t="shared" si="6"/>
        <v>-9</v>
      </c>
      <c r="AP22" s="6" t="s">
        <v>14</v>
      </c>
      <c r="AQ22" s="6">
        <f>AN22*0.04</f>
        <v>169.4144</v>
      </c>
      <c r="AR22" s="6">
        <v>11</v>
      </c>
      <c r="AS22" s="9">
        <v>15</v>
      </c>
      <c r="AT22" s="9">
        <f>VLOOKUP(B:B,'[6]SQL Results'!$B$1:$L$65536,11,0)</f>
        <v>19</v>
      </c>
      <c r="AU22" s="9">
        <f>VLOOKUP(B:B,'[6]SQL Results'!$B$1:$K$65536,10,0)</f>
        <v>387.3</v>
      </c>
      <c r="AV22" s="9">
        <f t="shared" si="7"/>
        <v>8</v>
      </c>
      <c r="AW22" s="9" t="s">
        <v>15</v>
      </c>
      <c r="AX22" s="9">
        <f>AU22*0.07</f>
        <v>27.111</v>
      </c>
      <c r="AY22" s="6">
        <v>2807</v>
      </c>
      <c r="AZ22" s="6">
        <v>3360</v>
      </c>
      <c r="BA22" s="6">
        <f>VLOOKUP(B:B,'[6]SQL Results'!$B$1:$AJ$65536,35,0)</f>
        <v>293</v>
      </c>
      <c r="BB22" s="6">
        <f t="shared" si="8"/>
        <v>-2514</v>
      </c>
      <c r="BC22" s="6" t="s">
        <v>230</v>
      </c>
      <c r="BD22" s="6">
        <f>BA22*0.05</f>
        <v>14.65</v>
      </c>
      <c r="BE22" s="6">
        <v>5</v>
      </c>
      <c r="BF22" s="6">
        <v>7</v>
      </c>
      <c r="BG22" s="6">
        <v>0</v>
      </c>
      <c r="BH22" s="6">
        <v>0</v>
      </c>
      <c r="BI22" s="6">
        <f t="shared" si="9"/>
        <v>-5</v>
      </c>
      <c r="BJ22" s="6" t="s">
        <v>230</v>
      </c>
      <c r="BK22" s="6"/>
      <c r="BL22" s="6">
        <f t="shared" si="10"/>
        <v>464.57</v>
      </c>
      <c r="BM22" s="13">
        <f t="shared" si="11"/>
        <v>-42</v>
      </c>
    </row>
    <row r="23" customHeight="1" spans="1:65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590</v>
      </c>
      <c r="H23" s="6">
        <f t="shared" si="0"/>
        <v>-942</v>
      </c>
      <c r="I23" s="6" t="s">
        <v>230</v>
      </c>
      <c r="J23" s="6">
        <f t="shared" si="14"/>
        <v>82.6</v>
      </c>
      <c r="K23" s="6">
        <f t="shared" si="15"/>
        <v>-47.1</v>
      </c>
      <c r="L23" s="6">
        <v>109</v>
      </c>
      <c r="M23" s="6">
        <v>126</v>
      </c>
      <c r="N23" s="6">
        <f>VLOOKUP(B:B,'[6]SQL Results'!$B$1:$Q$65536,16,0)</f>
        <v>85</v>
      </c>
      <c r="O23" s="6">
        <f>VLOOKUP(B:B,'[6]SQL Results'!$B$1:$P$65536,15,0)</f>
        <v>1818.47</v>
      </c>
      <c r="P23" s="6">
        <f t="shared" si="1"/>
        <v>-24</v>
      </c>
      <c r="Q23" s="6" t="s">
        <v>230</v>
      </c>
      <c r="R23" s="6">
        <f>O23*0.05</f>
        <v>90.9235</v>
      </c>
      <c r="S23" s="6">
        <f>P23*1</f>
        <v>-24</v>
      </c>
      <c r="T23" s="6">
        <v>6</v>
      </c>
      <c r="U23" s="6">
        <v>7</v>
      </c>
      <c r="V23" s="6">
        <f>VLOOKUP(B:B,'[6]SQL Results'!$B$1:$V$65536,21,0)</f>
        <v>10</v>
      </c>
      <c r="W23" s="6">
        <f t="shared" si="2"/>
        <v>4</v>
      </c>
      <c r="X23" s="6" t="s">
        <v>15</v>
      </c>
      <c r="Y23" s="6">
        <f>V23*5</f>
        <v>50</v>
      </c>
      <c r="Z23" s="6">
        <v>15</v>
      </c>
      <c r="AA23" s="6">
        <v>19</v>
      </c>
      <c r="AB23" s="6">
        <f>VLOOKUP(B:B,'[6]SQL Results'!$B$1:$AA$65536,26,0)</f>
        <v>6</v>
      </c>
      <c r="AC23" s="6">
        <f>VLOOKUP(B:B,'[6]SQL Results'!$B$1:$Z$65536,25,0)</f>
        <v>832.6</v>
      </c>
      <c r="AD23" s="6">
        <f>VLOOKUP(B:B,[7]Sheet1!$A$1:$C$65536,3,0)</f>
        <v>336.6</v>
      </c>
      <c r="AE23" s="6">
        <f t="shared" si="3"/>
        <v>496</v>
      </c>
      <c r="AF23" s="6">
        <f t="shared" si="4"/>
        <v>-9</v>
      </c>
      <c r="AG23" s="6" t="s">
        <v>230</v>
      </c>
      <c r="AH23" s="6">
        <f t="shared" si="13"/>
        <v>9.92</v>
      </c>
      <c r="AI23" s="6">
        <v>69</v>
      </c>
      <c r="AJ23" s="6">
        <v>83</v>
      </c>
      <c r="AK23" s="6">
        <f t="shared" si="5"/>
        <v>69</v>
      </c>
      <c r="AL23" s="6">
        <v>49</v>
      </c>
      <c r="AM23" s="6">
        <v>10</v>
      </c>
      <c r="AN23" s="6">
        <f>VLOOKUP(B:B,'[6]SQL Results'!$B$1:$AE$65536,30,0)</f>
        <v>3870.9</v>
      </c>
      <c r="AO23" s="6">
        <f t="shared" si="6"/>
        <v>-14</v>
      </c>
      <c r="AP23" s="6" t="s">
        <v>14</v>
      </c>
      <c r="AQ23" s="6">
        <f>AN23*0.04</f>
        <v>154.836</v>
      </c>
      <c r="AR23" s="6">
        <v>11</v>
      </c>
      <c r="AS23" s="9">
        <v>15</v>
      </c>
      <c r="AT23" s="9">
        <f>VLOOKUP(B:B,'[6]SQL Results'!$B$1:$L$65536,11,0)</f>
        <v>2</v>
      </c>
      <c r="AU23" s="9">
        <f>VLOOKUP(B:B,'[6]SQL Results'!$B$1:$K$65536,10,0)</f>
        <v>67.82</v>
      </c>
      <c r="AV23" s="9">
        <f t="shared" si="7"/>
        <v>-9</v>
      </c>
      <c r="AW23" s="9" t="s">
        <v>230</v>
      </c>
      <c r="AX23" s="9">
        <f>AU23*0.04</f>
        <v>2.7128</v>
      </c>
      <c r="AY23" s="6">
        <v>3406</v>
      </c>
      <c r="AZ23" s="6">
        <v>3720</v>
      </c>
      <c r="BA23" s="6">
        <f>VLOOKUP(B:B,'[6]SQL Results'!$B$1:$AJ$65536,35,0)</f>
        <v>1931.6</v>
      </c>
      <c r="BB23" s="6">
        <f t="shared" si="8"/>
        <v>-1474.4</v>
      </c>
      <c r="BC23" s="6" t="s">
        <v>230</v>
      </c>
      <c r="BD23" s="6">
        <f>BA23*0.05</f>
        <v>96.58</v>
      </c>
      <c r="BE23" s="6">
        <v>5</v>
      </c>
      <c r="BF23" s="6">
        <v>7</v>
      </c>
      <c r="BG23" s="6">
        <f>VLOOKUP(B:B,'[6]SQL Results'!$B$1:$AP$65536,41,0)</f>
        <v>2</v>
      </c>
      <c r="BH23" s="6">
        <f>VLOOKUP(B:B,'[6]SQL Results'!$B$1:$AO$65536,40,0)</f>
        <v>136</v>
      </c>
      <c r="BI23" s="6">
        <f t="shared" si="9"/>
        <v>-3</v>
      </c>
      <c r="BJ23" s="6" t="s">
        <v>230</v>
      </c>
      <c r="BK23" s="6"/>
      <c r="BL23" s="6">
        <f t="shared" si="10"/>
        <v>487.57</v>
      </c>
      <c r="BM23" s="13">
        <f t="shared" si="11"/>
        <v>-71</v>
      </c>
    </row>
    <row r="24" customHeight="1" spans="1:65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545</v>
      </c>
      <c r="H24" s="6">
        <f t="shared" si="0"/>
        <v>-735</v>
      </c>
      <c r="I24" s="6" t="s">
        <v>230</v>
      </c>
      <c r="J24" s="6">
        <f t="shared" si="14"/>
        <v>76.3</v>
      </c>
      <c r="K24" s="6">
        <f t="shared" si="15"/>
        <v>-36.75</v>
      </c>
      <c r="L24" s="6">
        <v>78</v>
      </c>
      <c r="M24" s="6">
        <v>94</v>
      </c>
      <c r="N24" s="6">
        <f>VLOOKUP(B:B,'[6]SQL Results'!$B$1:$Q$65536,16,0)</f>
        <v>74</v>
      </c>
      <c r="O24" s="6">
        <f>VLOOKUP(B:B,'[6]SQL Results'!$B$1:$P$65536,15,0)</f>
        <v>1645.64</v>
      </c>
      <c r="P24" s="6">
        <f t="shared" si="1"/>
        <v>-4</v>
      </c>
      <c r="Q24" s="6" t="s">
        <v>230</v>
      </c>
      <c r="R24" s="6">
        <f>O24*0.05</f>
        <v>82.282</v>
      </c>
      <c r="S24" s="6">
        <f>P24*1</f>
        <v>-4</v>
      </c>
      <c r="T24" s="6">
        <v>5</v>
      </c>
      <c r="U24" s="6">
        <v>6</v>
      </c>
      <c r="V24" s="6">
        <f>VLOOKUP(B:B,'[6]SQL Results'!$B$1:$V$65536,21,0)</f>
        <v>3</v>
      </c>
      <c r="W24" s="6">
        <f t="shared" si="2"/>
        <v>-2</v>
      </c>
      <c r="X24" s="6" t="s">
        <v>230</v>
      </c>
      <c r="Y24" s="6"/>
      <c r="Z24" s="6">
        <v>9</v>
      </c>
      <c r="AA24" s="6">
        <v>14</v>
      </c>
      <c r="AB24" s="6">
        <f>VLOOKUP(B:B,'[6]SQL Results'!$B$1:$AA$65536,26,0)</f>
        <v>4</v>
      </c>
      <c r="AC24" s="6">
        <f>VLOOKUP(B:B,'[6]SQL Results'!$B$1:$Z$65536,25,0)</f>
        <v>581.5</v>
      </c>
      <c r="AD24" s="6">
        <f>VLOOKUP(B:B,[7]Sheet1!$A$1:$C$65536,3,0)</f>
        <v>198</v>
      </c>
      <c r="AE24" s="6">
        <f t="shared" si="3"/>
        <v>383.5</v>
      </c>
      <c r="AF24" s="6">
        <f t="shared" si="4"/>
        <v>-5</v>
      </c>
      <c r="AG24" s="6" t="s">
        <v>230</v>
      </c>
      <c r="AH24" s="6">
        <f t="shared" si="13"/>
        <v>7.67</v>
      </c>
      <c r="AI24" s="6">
        <v>68</v>
      </c>
      <c r="AJ24" s="6">
        <v>82</v>
      </c>
      <c r="AK24" s="6">
        <f t="shared" si="5"/>
        <v>45</v>
      </c>
      <c r="AL24" s="6">
        <v>13</v>
      </c>
      <c r="AM24" s="6">
        <v>16</v>
      </c>
      <c r="AN24" s="6">
        <f>VLOOKUP(B:B,'[6]SQL Results'!$B$1:$AE$65536,30,0)</f>
        <v>2493.12</v>
      </c>
      <c r="AO24" s="6">
        <f t="shared" si="6"/>
        <v>-37</v>
      </c>
      <c r="AP24" s="6" t="s">
        <v>230</v>
      </c>
      <c r="AQ24" s="6">
        <f>AN24*0.03</f>
        <v>74.7936</v>
      </c>
      <c r="AR24" s="6">
        <v>8</v>
      </c>
      <c r="AS24" s="9">
        <v>11</v>
      </c>
      <c r="AT24" s="9">
        <f>VLOOKUP(B:B,'[6]SQL Results'!$B$1:$L$65536,11,0)</f>
        <v>15</v>
      </c>
      <c r="AU24" s="9">
        <f>VLOOKUP(B:B,'[6]SQL Results'!$B$1:$K$65536,10,0)</f>
        <v>512.51</v>
      </c>
      <c r="AV24" s="9">
        <f t="shared" si="7"/>
        <v>7</v>
      </c>
      <c r="AW24" s="9" t="s">
        <v>15</v>
      </c>
      <c r="AX24" s="9">
        <f>AU24*0.07</f>
        <v>35.8757</v>
      </c>
      <c r="AY24" s="6">
        <v>1307</v>
      </c>
      <c r="AZ24" s="6">
        <v>1568</v>
      </c>
      <c r="BA24" s="6">
        <f>VLOOKUP(B:B,'[6]SQL Results'!$B$1:$AJ$65536,35,0)</f>
        <v>1738.01</v>
      </c>
      <c r="BB24" s="6">
        <f t="shared" si="8"/>
        <v>431.01</v>
      </c>
      <c r="BC24" s="6" t="s">
        <v>15</v>
      </c>
      <c r="BD24" s="6">
        <f>BA24*0.09</f>
        <v>156.4209</v>
      </c>
      <c r="BE24" s="6">
        <v>5</v>
      </c>
      <c r="BF24" s="6">
        <v>7</v>
      </c>
      <c r="BG24" s="6">
        <f>VLOOKUP(B:B,'[6]SQL Results'!$B$1:$AP$65536,41,0)</f>
        <v>1</v>
      </c>
      <c r="BH24" s="6">
        <f>VLOOKUP(B:B,'[6]SQL Results'!$B$1:$AO$65536,40,0)</f>
        <v>38.09</v>
      </c>
      <c r="BI24" s="6">
        <f t="shared" si="9"/>
        <v>-4</v>
      </c>
      <c r="BJ24" s="6" t="s">
        <v>230</v>
      </c>
      <c r="BK24" s="6"/>
      <c r="BL24" s="6">
        <f t="shared" si="10"/>
        <v>433.34</v>
      </c>
      <c r="BM24" s="13">
        <f t="shared" si="11"/>
        <v>-41</v>
      </c>
    </row>
    <row r="25" customHeight="1" spans="1:65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438.2</v>
      </c>
      <c r="H25" s="6">
        <f t="shared" si="0"/>
        <v>-841.8</v>
      </c>
      <c r="I25" s="6" t="s">
        <v>230</v>
      </c>
      <c r="J25" s="6">
        <f t="shared" si="14"/>
        <v>61.348</v>
      </c>
      <c r="K25" s="6">
        <f t="shared" si="15"/>
        <v>-42.09</v>
      </c>
      <c r="L25" s="6">
        <v>78</v>
      </c>
      <c r="M25" s="6">
        <v>94</v>
      </c>
      <c r="N25" s="6">
        <f>VLOOKUP(B:B,'[6]SQL Results'!$B$1:$Q$65536,16,0)</f>
        <v>114</v>
      </c>
      <c r="O25" s="6">
        <f>VLOOKUP(B:B,'[6]SQL Results'!$B$1:$P$65536,15,0)</f>
        <v>2516.42</v>
      </c>
      <c r="P25" s="6">
        <f t="shared" si="1"/>
        <v>36</v>
      </c>
      <c r="Q25" s="6" t="s">
        <v>15</v>
      </c>
      <c r="R25" s="6">
        <f>O25*0.06</f>
        <v>150.9852</v>
      </c>
      <c r="S25" s="6"/>
      <c r="T25" s="6">
        <v>5</v>
      </c>
      <c r="U25" s="6">
        <v>6</v>
      </c>
      <c r="V25" s="6">
        <f>VLOOKUP(B:B,'[6]SQL Results'!$B$1:$V$65536,21,0)</f>
        <v>9</v>
      </c>
      <c r="W25" s="6">
        <f t="shared" si="2"/>
        <v>4</v>
      </c>
      <c r="X25" s="6" t="s">
        <v>15</v>
      </c>
      <c r="Y25" s="6">
        <f>V25*5</f>
        <v>45</v>
      </c>
      <c r="Z25" s="6">
        <v>9</v>
      </c>
      <c r="AA25" s="6">
        <v>14</v>
      </c>
      <c r="AB25" s="6">
        <f>VLOOKUP(B:B,'[6]SQL Results'!$B$1:$AA$65536,26,0)</f>
        <v>15</v>
      </c>
      <c r="AC25" s="6">
        <f>VLOOKUP(B:B,'[6]SQL Results'!$B$1:$Z$65536,25,0)</f>
        <v>2767</v>
      </c>
      <c r="AD25" s="6">
        <f>VLOOKUP(B:B,[7]Sheet1!$A$1:$C$65536,3,0)</f>
        <v>2376</v>
      </c>
      <c r="AE25" s="6">
        <f t="shared" si="3"/>
        <v>391</v>
      </c>
      <c r="AF25" s="6">
        <f t="shared" si="4"/>
        <v>6</v>
      </c>
      <c r="AG25" s="6" t="s">
        <v>15</v>
      </c>
      <c r="AH25" s="6">
        <f>AD25*0.01+AE25*0.04</f>
        <v>39.4</v>
      </c>
      <c r="AI25" s="6">
        <v>68</v>
      </c>
      <c r="AJ25" s="6">
        <v>82</v>
      </c>
      <c r="AK25" s="6">
        <f t="shared" si="5"/>
        <v>26</v>
      </c>
      <c r="AL25" s="6">
        <v>20</v>
      </c>
      <c r="AM25" s="6">
        <v>3</v>
      </c>
      <c r="AN25" s="6">
        <f>VLOOKUP(B:B,'[6]SQL Results'!$B$1:$AE$65536,30,0)</f>
        <v>1507.11</v>
      </c>
      <c r="AO25" s="6">
        <f t="shared" si="6"/>
        <v>-56</v>
      </c>
      <c r="AP25" s="6" t="s">
        <v>230</v>
      </c>
      <c r="AQ25" s="6">
        <f>AN25*0.03</f>
        <v>45.2133</v>
      </c>
      <c r="AR25" s="6">
        <v>6</v>
      </c>
      <c r="AS25" s="9">
        <v>8</v>
      </c>
      <c r="AT25" s="9">
        <f>VLOOKUP(B:B,'[6]SQL Results'!$B$1:$L$65536,11,0)</f>
        <v>2</v>
      </c>
      <c r="AU25" s="9">
        <f>VLOOKUP(B:B,'[6]SQL Results'!$B$1:$K$65536,10,0)</f>
        <v>48.73</v>
      </c>
      <c r="AV25" s="9">
        <f t="shared" si="7"/>
        <v>-4</v>
      </c>
      <c r="AW25" s="9" t="s">
        <v>230</v>
      </c>
      <c r="AX25" s="9">
        <f>AU25*0.04</f>
        <v>1.9492</v>
      </c>
      <c r="AY25" s="6">
        <v>1907</v>
      </c>
      <c r="AZ25" s="6">
        <v>2288</v>
      </c>
      <c r="BA25" s="6">
        <f>VLOOKUP(B:B,'[6]SQL Results'!$B$1:$AJ$65536,35,0)</f>
        <v>2150.07</v>
      </c>
      <c r="BB25" s="6">
        <f t="shared" si="8"/>
        <v>243.07</v>
      </c>
      <c r="BC25" s="6" t="s">
        <v>14</v>
      </c>
      <c r="BD25" s="6">
        <f>BA25*0.07</f>
        <v>150.5049</v>
      </c>
      <c r="BE25" s="6">
        <v>5</v>
      </c>
      <c r="BF25" s="6">
        <v>7</v>
      </c>
      <c r="BG25" s="6">
        <f>VLOOKUP(B:B,'[6]SQL Results'!$B$1:$AP$65536,41,0)</f>
        <v>1</v>
      </c>
      <c r="BH25" s="6">
        <f>VLOOKUP(B:B,'[6]SQL Results'!$B$1:$AO$65536,40,0)</f>
        <v>70</v>
      </c>
      <c r="BI25" s="6">
        <f t="shared" si="9"/>
        <v>-4</v>
      </c>
      <c r="BJ25" s="6" t="s">
        <v>230</v>
      </c>
      <c r="BK25" s="6"/>
      <c r="BL25" s="6">
        <f t="shared" si="10"/>
        <v>494.4</v>
      </c>
      <c r="BM25" s="13">
        <f t="shared" si="11"/>
        <v>-42</v>
      </c>
    </row>
    <row r="26" customHeight="1" spans="1:65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1547.84</v>
      </c>
      <c r="H26" s="6">
        <f t="shared" si="0"/>
        <v>535.84</v>
      </c>
      <c r="I26" s="22" t="s">
        <v>15</v>
      </c>
      <c r="J26" s="22">
        <f>G26*0.25</f>
        <v>386.96</v>
      </c>
      <c r="K26" s="6"/>
      <c r="L26" s="6">
        <v>155</v>
      </c>
      <c r="M26" s="6">
        <v>172</v>
      </c>
      <c r="N26" s="6">
        <f>VLOOKUP(B:B,'[6]SQL Results'!$B$1:$Q$65536,16,0)</f>
        <v>148</v>
      </c>
      <c r="O26" s="6">
        <f>VLOOKUP(B:B,'[6]SQL Results'!$B$1:$P$65536,15,0)</f>
        <v>3307.57</v>
      </c>
      <c r="P26" s="6">
        <f t="shared" si="1"/>
        <v>-7</v>
      </c>
      <c r="Q26" s="6" t="s">
        <v>230</v>
      </c>
      <c r="R26" s="6">
        <f>O26*0.05</f>
        <v>165.3785</v>
      </c>
      <c r="S26" s="6">
        <f>P26*1</f>
        <v>-7</v>
      </c>
      <c r="T26" s="6">
        <v>8</v>
      </c>
      <c r="U26" s="6">
        <v>10</v>
      </c>
      <c r="V26" s="6">
        <f>VLOOKUP(B:B,'[6]SQL Results'!$B$1:$V$65536,21,0)</f>
        <v>1</v>
      </c>
      <c r="W26" s="6">
        <f t="shared" si="2"/>
        <v>-7</v>
      </c>
      <c r="X26" s="6" t="s">
        <v>230</v>
      </c>
      <c r="Y26" s="6"/>
      <c r="Z26" s="6">
        <v>15</v>
      </c>
      <c r="AA26" s="6">
        <v>19</v>
      </c>
      <c r="AB26" s="6">
        <f>VLOOKUP(B:B,'[6]SQL Results'!$B$1:$AA$65536,26,0)</f>
        <v>16</v>
      </c>
      <c r="AC26" s="6">
        <f>VLOOKUP(B:B,'[6]SQL Results'!$B$1:$Z$65536,25,0)</f>
        <v>2108.27</v>
      </c>
      <c r="AD26" s="6">
        <f>VLOOKUP(B:B,[7]Sheet1!$A$1:$C$65536,3,0)</f>
        <v>594.08</v>
      </c>
      <c r="AE26" s="6">
        <f t="shared" si="3"/>
        <v>1514.19</v>
      </c>
      <c r="AF26" s="6">
        <f t="shared" si="4"/>
        <v>1</v>
      </c>
      <c r="AG26" s="6" t="s">
        <v>14</v>
      </c>
      <c r="AH26" s="6">
        <f>AE26*0.03</f>
        <v>45.4257</v>
      </c>
      <c r="AI26" s="6">
        <v>101</v>
      </c>
      <c r="AJ26" s="6">
        <v>121</v>
      </c>
      <c r="AK26" s="6">
        <f t="shared" si="5"/>
        <v>168</v>
      </c>
      <c r="AL26" s="6">
        <v>48</v>
      </c>
      <c r="AM26" s="6">
        <v>60</v>
      </c>
      <c r="AN26" s="6">
        <f>VLOOKUP(B:B,'[6]SQL Results'!$B$1:$AE$65536,30,0)</f>
        <v>9110.73</v>
      </c>
      <c r="AO26" s="6">
        <f t="shared" si="6"/>
        <v>47</v>
      </c>
      <c r="AP26" s="6" t="s">
        <v>15</v>
      </c>
      <c r="AQ26" s="6">
        <f>AN26*0.05</f>
        <v>455.5365</v>
      </c>
      <c r="AR26" s="6">
        <v>23</v>
      </c>
      <c r="AS26" s="9">
        <v>27</v>
      </c>
      <c r="AT26" s="9">
        <f>VLOOKUP(B:B,'[6]SQL Results'!$B$1:$L$65536,11,0)</f>
        <v>1</v>
      </c>
      <c r="AU26" s="9">
        <f>VLOOKUP(B:B,'[6]SQL Results'!$B$1:$K$65536,10,0)</f>
        <v>31.92</v>
      </c>
      <c r="AV26" s="9">
        <f t="shared" si="7"/>
        <v>-22</v>
      </c>
      <c r="AW26" s="9" t="s">
        <v>230</v>
      </c>
      <c r="AX26" s="9">
        <f>AU26*0.04</f>
        <v>1.2768</v>
      </c>
      <c r="AY26" s="6">
        <v>4206</v>
      </c>
      <c r="AZ26" s="6">
        <v>4680</v>
      </c>
      <c r="BA26" s="6">
        <f>VLOOKUP(B:B,'[6]SQL Results'!$B$1:$AJ$65536,35,0)</f>
        <v>1668.4</v>
      </c>
      <c r="BB26" s="6">
        <f t="shared" si="8"/>
        <v>-2537.6</v>
      </c>
      <c r="BC26" s="6" t="s">
        <v>230</v>
      </c>
      <c r="BD26" s="6">
        <f>BA26*0.05</f>
        <v>83.42</v>
      </c>
      <c r="BE26" s="6">
        <v>7</v>
      </c>
      <c r="BF26" s="6">
        <v>9</v>
      </c>
      <c r="BG26" s="6">
        <f>VLOOKUP(B:B,'[6]SQL Results'!$B$1:$AP$65536,41,0)</f>
        <v>3</v>
      </c>
      <c r="BH26" s="6">
        <f>VLOOKUP(B:B,'[6]SQL Results'!$B$1:$AO$65536,40,0)</f>
        <v>204</v>
      </c>
      <c r="BI26" s="6">
        <f t="shared" si="9"/>
        <v>-4</v>
      </c>
      <c r="BJ26" s="6" t="s">
        <v>230</v>
      </c>
      <c r="BK26" s="6"/>
      <c r="BL26" s="6">
        <f t="shared" si="10"/>
        <v>1138</v>
      </c>
      <c r="BM26" s="13">
        <f t="shared" si="11"/>
        <v>-7</v>
      </c>
    </row>
    <row r="27" customHeight="1" spans="1:65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675.48</v>
      </c>
      <c r="H27" s="6">
        <f t="shared" si="0"/>
        <v>-336.52</v>
      </c>
      <c r="I27" s="6" t="s">
        <v>230</v>
      </c>
      <c r="J27" s="6">
        <f>G27*0.14</f>
        <v>94.5672</v>
      </c>
      <c r="K27" s="6">
        <f>H27*0.05</f>
        <v>-16.826</v>
      </c>
      <c r="L27" s="6">
        <v>117</v>
      </c>
      <c r="M27" s="6">
        <v>130</v>
      </c>
      <c r="N27" s="6">
        <f>VLOOKUP(B:B,'[6]SQL Results'!$B$1:$Q$65536,16,0)</f>
        <v>124</v>
      </c>
      <c r="O27" s="6">
        <f>VLOOKUP(B:B,'[6]SQL Results'!$B$1:$P$65536,15,0)</f>
        <v>2755.19</v>
      </c>
      <c r="P27" s="6">
        <f t="shared" si="1"/>
        <v>7</v>
      </c>
      <c r="Q27" s="6" t="s">
        <v>14</v>
      </c>
      <c r="R27" s="6">
        <f t="shared" ref="R27:R33" si="16">O27*0.05</f>
        <v>137.7595</v>
      </c>
      <c r="S27" s="6"/>
      <c r="T27" s="6">
        <v>6</v>
      </c>
      <c r="U27" s="6">
        <v>7</v>
      </c>
      <c r="V27" s="6">
        <f>VLOOKUP(B:B,'[6]SQL Results'!$B$1:$V$65536,21,0)</f>
        <v>3</v>
      </c>
      <c r="W27" s="6">
        <f t="shared" si="2"/>
        <v>-3</v>
      </c>
      <c r="X27" s="6" t="s">
        <v>230</v>
      </c>
      <c r="Y27" s="6"/>
      <c r="Z27" s="6">
        <v>11</v>
      </c>
      <c r="AA27" s="6">
        <v>14</v>
      </c>
      <c r="AB27" s="6">
        <f>VLOOKUP(B:B,'[6]SQL Results'!$B$1:$AA$65536,26,0)</f>
        <v>20</v>
      </c>
      <c r="AC27" s="6">
        <f>VLOOKUP(B:B,'[6]SQL Results'!$B$1:$Z$65536,25,0)</f>
        <v>2546.09</v>
      </c>
      <c r="AD27" s="6">
        <f>VLOOKUP(B:B,[7]Sheet1!$A$1:$C$65536,3,0)</f>
        <v>356</v>
      </c>
      <c r="AE27" s="6">
        <f t="shared" si="3"/>
        <v>2190.09</v>
      </c>
      <c r="AF27" s="6">
        <f t="shared" si="4"/>
        <v>9</v>
      </c>
      <c r="AG27" s="6" t="s">
        <v>15</v>
      </c>
      <c r="AH27" s="6">
        <f>AD27*0.01+AE27*0.04</f>
        <v>91.1636</v>
      </c>
      <c r="AI27" s="6">
        <v>69</v>
      </c>
      <c r="AJ27" s="6">
        <v>83</v>
      </c>
      <c r="AK27" s="6">
        <f t="shared" si="5"/>
        <v>25</v>
      </c>
      <c r="AL27" s="6">
        <v>15</v>
      </c>
      <c r="AM27" s="6">
        <v>5</v>
      </c>
      <c r="AN27" s="6">
        <f>VLOOKUP(B:B,'[6]SQL Results'!$B$1:$AE$65536,30,0)</f>
        <v>1273.49</v>
      </c>
      <c r="AO27" s="6">
        <f t="shared" si="6"/>
        <v>-58</v>
      </c>
      <c r="AP27" s="6" t="s">
        <v>230</v>
      </c>
      <c r="AQ27" s="6">
        <f>AN27*0.03</f>
        <v>38.2047</v>
      </c>
      <c r="AR27" s="6">
        <v>11</v>
      </c>
      <c r="AS27" s="9">
        <v>15</v>
      </c>
      <c r="AT27" s="9">
        <f>VLOOKUP(B:B,'[6]SQL Results'!$B$1:$L$65536,11,0)</f>
        <v>18</v>
      </c>
      <c r="AU27" s="9">
        <f>VLOOKUP(B:B,'[6]SQL Results'!$B$1:$K$65536,10,0)</f>
        <v>624.42</v>
      </c>
      <c r="AV27" s="9">
        <f t="shared" si="7"/>
        <v>7</v>
      </c>
      <c r="AW27" s="9" t="s">
        <v>15</v>
      </c>
      <c r="AX27" s="9">
        <f>AU27*0.07</f>
        <v>43.7094</v>
      </c>
      <c r="AY27" s="6">
        <v>1425</v>
      </c>
      <c r="AZ27" s="6">
        <v>1710</v>
      </c>
      <c r="BA27" s="6">
        <f>VLOOKUP(B:B,'[6]SQL Results'!$B$1:$AJ$65536,35,0)</f>
        <v>722.1</v>
      </c>
      <c r="BB27" s="6">
        <f t="shared" si="8"/>
        <v>-702.9</v>
      </c>
      <c r="BC27" s="6" t="s">
        <v>230</v>
      </c>
      <c r="BD27" s="6">
        <f>BA27*0.05</f>
        <v>36.105</v>
      </c>
      <c r="BE27" s="6">
        <v>5</v>
      </c>
      <c r="BF27" s="6">
        <v>7</v>
      </c>
      <c r="BG27" s="6">
        <f>VLOOKUP(B:B,'[6]SQL Results'!$B$1:$AP$65536,41,0)</f>
        <v>1</v>
      </c>
      <c r="BH27" s="6">
        <f>VLOOKUP(B:B,'[6]SQL Results'!$B$1:$AO$65536,40,0)</f>
        <v>62</v>
      </c>
      <c r="BI27" s="6">
        <f t="shared" si="9"/>
        <v>-4</v>
      </c>
      <c r="BJ27" s="6" t="s">
        <v>230</v>
      </c>
      <c r="BK27" s="6"/>
      <c r="BL27" s="6">
        <f t="shared" si="10"/>
        <v>441.51</v>
      </c>
      <c r="BM27" s="13">
        <f t="shared" si="11"/>
        <v>-17</v>
      </c>
    </row>
    <row r="28" customHeight="1" spans="1:65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1005</v>
      </c>
      <c r="H28" s="6">
        <f t="shared" si="0"/>
        <v>-275</v>
      </c>
      <c r="I28" s="6" t="s">
        <v>230</v>
      </c>
      <c r="J28" s="6">
        <f>G28*0.14</f>
        <v>140.7</v>
      </c>
      <c r="K28" s="6">
        <f>H28*0.05</f>
        <v>-13.75</v>
      </c>
      <c r="L28" s="6">
        <v>78</v>
      </c>
      <c r="M28" s="6">
        <v>94</v>
      </c>
      <c r="N28" s="6">
        <f>VLOOKUP(B:B,'[6]SQL Results'!$B$1:$Q$65536,16,0)</f>
        <v>108</v>
      </c>
      <c r="O28" s="6">
        <f>VLOOKUP(B:B,'[6]SQL Results'!$B$1:$P$65536,15,0)</f>
        <v>2509.43</v>
      </c>
      <c r="P28" s="6">
        <f t="shared" si="1"/>
        <v>30</v>
      </c>
      <c r="Q28" s="6" t="s">
        <v>15</v>
      </c>
      <c r="R28" s="6">
        <f>O28*0.06</f>
        <v>150.5658</v>
      </c>
      <c r="S28" s="6"/>
      <c r="T28" s="6">
        <v>5</v>
      </c>
      <c r="U28" s="6">
        <v>6</v>
      </c>
      <c r="V28" s="6">
        <f>VLOOKUP(B:B,'[6]SQL Results'!$B$1:$V$65536,21,0)</f>
        <v>1</v>
      </c>
      <c r="W28" s="6">
        <f t="shared" si="2"/>
        <v>-4</v>
      </c>
      <c r="X28" s="6" t="s">
        <v>230</v>
      </c>
      <c r="Y28" s="6"/>
      <c r="Z28" s="6">
        <v>9</v>
      </c>
      <c r="AA28" s="6">
        <v>14</v>
      </c>
      <c r="AB28" s="6">
        <f>VLOOKUP(B:B,'[6]SQL Results'!$B$1:$AA$65536,26,0)</f>
        <v>13</v>
      </c>
      <c r="AC28" s="6">
        <f>VLOOKUP(B:B,'[6]SQL Results'!$B$1:$Z$65536,25,0)</f>
        <v>1985.98</v>
      </c>
      <c r="AD28" s="6">
        <f>VLOOKUP(B:B,[7]Sheet1!$A$1:$C$65536,3,0)</f>
        <v>1187.98</v>
      </c>
      <c r="AE28" s="6">
        <f t="shared" si="3"/>
        <v>798</v>
      </c>
      <c r="AF28" s="6">
        <f t="shared" si="4"/>
        <v>4</v>
      </c>
      <c r="AG28" s="6" t="s">
        <v>14</v>
      </c>
      <c r="AH28" s="6">
        <f>AE28*0.03</f>
        <v>23.94</v>
      </c>
      <c r="AI28" s="6">
        <v>68</v>
      </c>
      <c r="AJ28" s="6">
        <v>82</v>
      </c>
      <c r="AK28" s="6">
        <f t="shared" si="5"/>
        <v>58</v>
      </c>
      <c r="AL28" s="6">
        <v>38</v>
      </c>
      <c r="AM28" s="6">
        <v>10</v>
      </c>
      <c r="AN28" s="6">
        <f>VLOOKUP(B:B,'[6]SQL Results'!$B$1:$AE$65536,30,0)</f>
        <v>3267.85</v>
      </c>
      <c r="AO28" s="6">
        <f t="shared" si="6"/>
        <v>-24</v>
      </c>
      <c r="AP28" s="6" t="s">
        <v>230</v>
      </c>
      <c r="AQ28" s="6">
        <f>AN28*0.03</f>
        <v>98.0355</v>
      </c>
      <c r="AR28" s="6">
        <v>8</v>
      </c>
      <c r="AS28" s="9">
        <v>11</v>
      </c>
      <c r="AT28" s="9">
        <f>VLOOKUP(B:B,'[6]SQL Results'!$B$1:$L$65536,11,0)</f>
        <v>8</v>
      </c>
      <c r="AU28" s="9">
        <f>VLOOKUP(B:B,'[6]SQL Results'!$B$1:$K$65536,10,0)</f>
        <v>281.38</v>
      </c>
      <c r="AV28" s="9">
        <f t="shared" si="7"/>
        <v>0</v>
      </c>
      <c r="AW28" s="9" t="s">
        <v>14</v>
      </c>
      <c r="AX28" s="9">
        <f>AU28*0.05</f>
        <v>14.069</v>
      </c>
      <c r="AY28" s="6">
        <v>1307</v>
      </c>
      <c r="AZ28" s="6">
        <v>1568</v>
      </c>
      <c r="BA28" s="6">
        <f>VLOOKUP(B:B,'[6]SQL Results'!$B$1:$AJ$65536,35,0)</f>
        <v>1073</v>
      </c>
      <c r="BB28" s="6">
        <f t="shared" si="8"/>
        <v>-234</v>
      </c>
      <c r="BC28" s="6" t="s">
        <v>230</v>
      </c>
      <c r="BD28" s="6">
        <f>BA28*0.05</f>
        <v>53.65</v>
      </c>
      <c r="BE28" s="6">
        <v>5</v>
      </c>
      <c r="BF28" s="6">
        <v>7</v>
      </c>
      <c r="BG28" s="6">
        <f>VLOOKUP(B:B,'[6]SQL Results'!$B$1:$AP$65536,41,0)</f>
        <v>1</v>
      </c>
      <c r="BH28" s="6">
        <f>VLOOKUP(B:B,'[6]SQL Results'!$B$1:$AO$65536,40,0)</f>
        <v>72.5</v>
      </c>
      <c r="BI28" s="6">
        <f t="shared" si="9"/>
        <v>-4</v>
      </c>
      <c r="BJ28" s="6" t="s">
        <v>230</v>
      </c>
      <c r="BK28" s="6"/>
      <c r="BL28" s="6">
        <f t="shared" si="10"/>
        <v>480.96</v>
      </c>
      <c r="BM28" s="13">
        <f t="shared" si="11"/>
        <v>-14</v>
      </c>
    </row>
    <row r="29" customHeight="1" spans="1:65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708.95</v>
      </c>
      <c r="H29" s="6">
        <f t="shared" si="0"/>
        <v>288.95</v>
      </c>
      <c r="I29" s="22" t="s">
        <v>15</v>
      </c>
      <c r="J29" s="22">
        <f>G29*0.25</f>
        <v>177.2375</v>
      </c>
      <c r="K29" s="6"/>
      <c r="L29" s="6">
        <v>69</v>
      </c>
      <c r="M29" s="6">
        <v>83</v>
      </c>
      <c r="N29" s="6">
        <f>VLOOKUP(B:B,'[6]SQL Results'!$B$1:$Q$65536,16,0)</f>
        <v>26</v>
      </c>
      <c r="O29" s="6">
        <f>VLOOKUP(B:B,'[6]SQL Results'!$B$1:$P$65536,15,0)</f>
        <v>549.31</v>
      </c>
      <c r="P29" s="6">
        <f t="shared" si="1"/>
        <v>-43</v>
      </c>
      <c r="Q29" s="6" t="s">
        <v>230</v>
      </c>
      <c r="R29" s="6">
        <f t="shared" si="16"/>
        <v>27.4655</v>
      </c>
      <c r="S29" s="6">
        <f>P29*1</f>
        <v>-43</v>
      </c>
      <c r="T29" s="6">
        <v>2</v>
      </c>
      <c r="U29" s="6">
        <v>2</v>
      </c>
      <c r="V29" s="6">
        <f>VLOOKUP(B:B,'[6]SQL Results'!$B$1:$V$65536,21,0)</f>
        <v>3</v>
      </c>
      <c r="W29" s="6">
        <f t="shared" si="2"/>
        <v>1</v>
      </c>
      <c r="X29" s="6" t="s">
        <v>15</v>
      </c>
      <c r="Y29" s="6">
        <f>V29*5</f>
        <v>15</v>
      </c>
      <c r="Z29" s="6">
        <v>5</v>
      </c>
      <c r="AA29" s="6">
        <v>8</v>
      </c>
      <c r="AB29" s="6">
        <f>VLOOKUP(B:B,'[6]SQL Results'!$B$1:$AA$65536,26,0)</f>
        <v>5</v>
      </c>
      <c r="AC29" s="6">
        <f>VLOOKUP(B:B,'[6]SQL Results'!$B$1:$Z$65536,25,0)</f>
        <v>687.3</v>
      </c>
      <c r="AD29" s="6">
        <f>VLOOKUP(B:B,[7]Sheet1!$A$1:$C$65536,3,0)</f>
        <v>168.3</v>
      </c>
      <c r="AE29" s="6">
        <f t="shared" si="3"/>
        <v>519</v>
      </c>
      <c r="AF29" s="6">
        <f t="shared" si="4"/>
        <v>0</v>
      </c>
      <c r="AG29" s="6" t="s">
        <v>14</v>
      </c>
      <c r="AH29" s="6">
        <f>AE29*0.03</f>
        <v>15.57</v>
      </c>
      <c r="AI29" s="6">
        <v>43</v>
      </c>
      <c r="AJ29" s="6">
        <v>52</v>
      </c>
      <c r="AK29" s="6">
        <f t="shared" si="5"/>
        <v>14</v>
      </c>
      <c r="AL29" s="6">
        <v>14</v>
      </c>
      <c r="AM29" s="6">
        <v>0</v>
      </c>
      <c r="AN29" s="6">
        <f>VLOOKUP(B:B,'[6]SQL Results'!$B$1:$AE$65536,30,0)</f>
        <v>840</v>
      </c>
      <c r="AO29" s="6">
        <f t="shared" si="6"/>
        <v>-38</v>
      </c>
      <c r="AP29" s="6" t="s">
        <v>230</v>
      </c>
      <c r="AQ29" s="6">
        <f>AN29*0.03</f>
        <v>25.2</v>
      </c>
      <c r="AR29" s="6">
        <v>4</v>
      </c>
      <c r="AS29" s="9">
        <v>7</v>
      </c>
      <c r="AT29" s="9">
        <v>0</v>
      </c>
      <c r="AU29" s="9">
        <v>0</v>
      </c>
      <c r="AV29" s="9">
        <f t="shared" si="7"/>
        <v>-4</v>
      </c>
      <c r="AW29" s="9" t="s">
        <v>230</v>
      </c>
      <c r="AX29" s="9">
        <f>AU29*0.04</f>
        <v>0</v>
      </c>
      <c r="AY29" s="6">
        <v>907</v>
      </c>
      <c r="AZ29" s="6">
        <v>1088</v>
      </c>
      <c r="BA29" s="6">
        <f>VLOOKUP(B:B,'[6]SQL Results'!$B$1:$AJ$65536,35,0)</f>
        <v>135</v>
      </c>
      <c r="BB29" s="6">
        <f t="shared" si="8"/>
        <v>-772</v>
      </c>
      <c r="BC29" s="6" t="s">
        <v>230</v>
      </c>
      <c r="BD29" s="6">
        <f>BA29*0.05</f>
        <v>6.75</v>
      </c>
      <c r="BE29" s="6">
        <v>3</v>
      </c>
      <c r="BF29" s="6">
        <v>5</v>
      </c>
      <c r="BG29" s="6">
        <v>0</v>
      </c>
      <c r="BH29" s="6">
        <v>0</v>
      </c>
      <c r="BI29" s="6">
        <f t="shared" si="9"/>
        <v>-3</v>
      </c>
      <c r="BJ29" s="6" t="s">
        <v>230</v>
      </c>
      <c r="BK29" s="6"/>
      <c r="BL29" s="6">
        <f t="shared" si="10"/>
        <v>267.22</v>
      </c>
      <c r="BM29" s="13">
        <f t="shared" si="11"/>
        <v>-43</v>
      </c>
    </row>
    <row r="30" customHeight="1" spans="1:65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421</v>
      </c>
      <c r="H30" s="6">
        <f t="shared" si="0"/>
        <v>-276</v>
      </c>
      <c r="I30" s="6" t="s">
        <v>230</v>
      </c>
      <c r="J30" s="6">
        <f>G30*0.14</f>
        <v>58.94</v>
      </c>
      <c r="K30" s="6">
        <f>H30*0.05</f>
        <v>-13.8</v>
      </c>
      <c r="L30" s="6">
        <v>69</v>
      </c>
      <c r="M30" s="6">
        <v>83</v>
      </c>
      <c r="N30" s="6">
        <f>VLOOKUP(B:B,'[6]SQL Results'!$B$1:$Q$65536,16,0)</f>
        <v>74.08</v>
      </c>
      <c r="O30" s="6">
        <f>VLOOKUP(B:B,'[6]SQL Results'!$B$1:$P$65536,15,0)</f>
        <v>1734.79</v>
      </c>
      <c r="P30" s="6">
        <f t="shared" si="1"/>
        <v>5.08</v>
      </c>
      <c r="Q30" s="6" t="s">
        <v>14</v>
      </c>
      <c r="R30" s="6">
        <f t="shared" si="16"/>
        <v>86.7395</v>
      </c>
      <c r="S30" s="6"/>
      <c r="T30" s="6">
        <v>3</v>
      </c>
      <c r="U30" s="6">
        <v>4</v>
      </c>
      <c r="V30" s="6">
        <v>0</v>
      </c>
      <c r="W30" s="6">
        <f t="shared" si="2"/>
        <v>-3</v>
      </c>
      <c r="X30" s="6" t="s">
        <v>230</v>
      </c>
      <c r="Y30" s="6"/>
      <c r="Z30" s="6">
        <v>7</v>
      </c>
      <c r="AA30" s="6">
        <v>11</v>
      </c>
      <c r="AB30" s="6">
        <f>VLOOKUP(B:B,'[6]SQL Results'!$B$1:$AA$65536,26,0)</f>
        <v>4</v>
      </c>
      <c r="AC30" s="6">
        <f>VLOOKUP(B:B,'[6]SQL Results'!$B$1:$Z$65536,25,0)</f>
        <v>540</v>
      </c>
      <c r="AD30" s="6">
        <v>0</v>
      </c>
      <c r="AE30" s="6">
        <f t="shared" si="3"/>
        <v>540</v>
      </c>
      <c r="AF30" s="6">
        <f t="shared" si="4"/>
        <v>-3</v>
      </c>
      <c r="AG30" s="6" t="s">
        <v>230</v>
      </c>
      <c r="AH30" s="6">
        <f>AE30*0.02</f>
        <v>10.8</v>
      </c>
      <c r="AI30" s="6">
        <v>43</v>
      </c>
      <c r="AJ30" s="6">
        <v>52</v>
      </c>
      <c r="AK30" s="6">
        <f t="shared" si="5"/>
        <v>37</v>
      </c>
      <c r="AL30" s="6">
        <v>21</v>
      </c>
      <c r="AM30" s="6">
        <v>8</v>
      </c>
      <c r="AN30" s="6">
        <f>VLOOKUP(B:B,'[6]SQL Results'!$B$1:$AE$65536,30,0)</f>
        <v>1972.51</v>
      </c>
      <c r="AO30" s="6">
        <f t="shared" si="6"/>
        <v>-15</v>
      </c>
      <c r="AP30" s="6" t="s">
        <v>230</v>
      </c>
      <c r="AQ30" s="6">
        <f>AN30*0.03</f>
        <v>59.1753</v>
      </c>
      <c r="AR30" s="6">
        <v>6</v>
      </c>
      <c r="AS30" s="9">
        <v>10</v>
      </c>
      <c r="AT30" s="9">
        <f>VLOOKUP(B:B,'[6]SQL Results'!$B$1:$L$65536,11,0)</f>
        <v>21</v>
      </c>
      <c r="AU30" s="9">
        <f>VLOOKUP(B:B,'[6]SQL Results'!$B$1:$K$65536,10,0)</f>
        <v>758.09</v>
      </c>
      <c r="AV30" s="9">
        <f t="shared" si="7"/>
        <v>15</v>
      </c>
      <c r="AW30" s="9" t="s">
        <v>15</v>
      </c>
      <c r="AX30" s="9">
        <f>AU30*0.07</f>
        <v>53.0663</v>
      </c>
      <c r="AY30" s="6">
        <v>907</v>
      </c>
      <c r="AZ30" s="6">
        <v>1088</v>
      </c>
      <c r="BA30" s="6">
        <f>VLOOKUP(B:B,'[6]SQL Results'!$B$1:$AJ$65536,35,0)</f>
        <v>1440.4</v>
      </c>
      <c r="BB30" s="6">
        <f t="shared" si="8"/>
        <v>533.4</v>
      </c>
      <c r="BC30" s="6" t="s">
        <v>15</v>
      </c>
      <c r="BD30" s="6">
        <f>BA30*0.09</f>
        <v>129.636</v>
      </c>
      <c r="BE30" s="6">
        <v>3</v>
      </c>
      <c r="BF30" s="6">
        <v>5</v>
      </c>
      <c r="BG30" s="6">
        <f>VLOOKUP(B:B,'[6]SQL Results'!$B$1:$AP$65536,41,0)</f>
        <v>3</v>
      </c>
      <c r="BH30" s="6">
        <f>VLOOKUP(B:B,'[6]SQL Results'!$B$1:$AO$65536,40,0)</f>
        <v>186</v>
      </c>
      <c r="BI30" s="6">
        <f t="shared" si="9"/>
        <v>0</v>
      </c>
      <c r="BJ30" s="6" t="s">
        <v>14</v>
      </c>
      <c r="BK30" s="6"/>
      <c r="BL30" s="6">
        <f t="shared" si="10"/>
        <v>398.36</v>
      </c>
      <c r="BM30" s="13">
        <f t="shared" si="11"/>
        <v>-14</v>
      </c>
    </row>
    <row r="31" s="2" customFormat="1" customHeight="1" spans="1:65">
      <c r="A31" s="11">
        <v>28</v>
      </c>
      <c r="B31" s="19">
        <v>106569</v>
      </c>
      <c r="C31" s="19" t="s">
        <v>231</v>
      </c>
      <c r="D31" s="55" t="s">
        <v>20</v>
      </c>
      <c r="E31" s="6"/>
      <c r="F31" s="6"/>
      <c r="G31" s="6"/>
      <c r="H31" s="6"/>
      <c r="I31" s="22"/>
      <c r="J31" s="22"/>
      <c r="K31" s="6"/>
      <c r="L31" s="6"/>
      <c r="M31" s="6"/>
      <c r="N31" s="6"/>
      <c r="O31" s="6"/>
      <c r="P31" s="6"/>
      <c r="Q31" s="6"/>
      <c r="R31" s="6">
        <f t="shared" si="16"/>
        <v>0</v>
      </c>
      <c r="S31" s="6"/>
      <c r="T31" s="6"/>
      <c r="U31" s="6"/>
      <c r="V31" s="6">
        <v>0</v>
      </c>
      <c r="W31" s="6">
        <f t="shared" si="2"/>
        <v>0</v>
      </c>
      <c r="X31" s="6" t="s">
        <v>14</v>
      </c>
      <c r="Y31" s="6">
        <f>V31*5</f>
        <v>0</v>
      </c>
      <c r="Z31" s="6"/>
      <c r="AA31" s="6"/>
      <c r="AB31" s="6">
        <v>0</v>
      </c>
      <c r="AC31" s="6">
        <v>0</v>
      </c>
      <c r="AD31" s="6">
        <v>0</v>
      </c>
      <c r="AE31" s="6">
        <f t="shared" si="3"/>
        <v>0</v>
      </c>
      <c r="AF31" s="6">
        <f t="shared" si="4"/>
        <v>0</v>
      </c>
      <c r="AG31" s="6" t="s">
        <v>14</v>
      </c>
      <c r="AH31" s="6">
        <f>AE31*0.03</f>
        <v>0</v>
      </c>
      <c r="AI31" s="6"/>
      <c r="AJ31" s="6"/>
      <c r="AK31" s="6">
        <f t="shared" si="5"/>
        <v>0</v>
      </c>
      <c r="AL31" s="6">
        <v>0</v>
      </c>
      <c r="AM31" s="6">
        <v>0</v>
      </c>
      <c r="AN31" s="6">
        <v>0</v>
      </c>
      <c r="AO31" s="6">
        <f t="shared" si="6"/>
        <v>0</v>
      </c>
      <c r="AP31" s="6" t="s">
        <v>14</v>
      </c>
      <c r="AQ31" s="6">
        <f>AN31*0.04</f>
        <v>0</v>
      </c>
      <c r="AR31" s="6"/>
      <c r="AS31" s="9"/>
      <c r="AT31" s="9">
        <v>0</v>
      </c>
      <c r="AU31" s="9">
        <v>0</v>
      </c>
      <c r="AV31" s="9">
        <f t="shared" si="7"/>
        <v>0</v>
      </c>
      <c r="AW31" s="9" t="s">
        <v>14</v>
      </c>
      <c r="AX31" s="9">
        <f>AU31*0.05</f>
        <v>0</v>
      </c>
      <c r="AY31" s="6"/>
      <c r="AZ31" s="6"/>
      <c r="BA31" s="6">
        <v>0</v>
      </c>
      <c r="BB31" s="6">
        <f t="shared" si="8"/>
        <v>0</v>
      </c>
      <c r="BC31" s="6" t="s">
        <v>14</v>
      </c>
      <c r="BD31" s="6">
        <f>BA31*0.07</f>
        <v>0</v>
      </c>
      <c r="BE31" s="6"/>
      <c r="BF31" s="6"/>
      <c r="BG31" s="6">
        <v>0</v>
      </c>
      <c r="BH31" s="6">
        <v>0</v>
      </c>
      <c r="BI31" s="6">
        <f t="shared" si="9"/>
        <v>0</v>
      </c>
      <c r="BJ31" s="6" t="s">
        <v>14</v>
      </c>
      <c r="BK31" s="6"/>
      <c r="BL31" s="6">
        <f t="shared" si="10"/>
        <v>0</v>
      </c>
      <c r="BM31" s="13">
        <f t="shared" si="11"/>
        <v>0</v>
      </c>
    </row>
    <row r="32" s="2" customFormat="1" customHeight="1" spans="1:65">
      <c r="A32" s="11">
        <v>29</v>
      </c>
      <c r="B32" s="19">
        <v>106399</v>
      </c>
      <c r="C32" s="19" t="s">
        <v>232</v>
      </c>
      <c r="D32" s="55" t="s">
        <v>20</v>
      </c>
      <c r="E32" s="6"/>
      <c r="F32" s="6"/>
      <c r="G32" s="6" t="str">
        <f>VLOOKUP(B32,'[6]SQL Results'!$B$1:$F$65536,5,0)</f>
        <v/>
      </c>
      <c r="H32" s="6"/>
      <c r="I32" s="22"/>
      <c r="J32" s="22"/>
      <c r="K32" s="6"/>
      <c r="L32" s="6"/>
      <c r="M32" s="6"/>
      <c r="N32" s="6"/>
      <c r="O32" s="6">
        <f>VLOOKUP(B:B,'[6]SQL Results'!$B$1:$P$65536,15,0)</f>
        <v>39.6</v>
      </c>
      <c r="P32" s="6"/>
      <c r="Q32" s="6"/>
      <c r="R32" s="6">
        <f t="shared" si="16"/>
        <v>1.98</v>
      </c>
      <c r="S32" s="6"/>
      <c r="T32" s="6"/>
      <c r="U32" s="6"/>
      <c r="V32" s="6">
        <v>0</v>
      </c>
      <c r="W32" s="6">
        <f t="shared" si="2"/>
        <v>0</v>
      </c>
      <c r="X32" s="6" t="s">
        <v>14</v>
      </c>
      <c r="Y32" s="6">
        <f>V32*5</f>
        <v>0</v>
      </c>
      <c r="Z32" s="6"/>
      <c r="AA32" s="6"/>
      <c r="AB32" s="6">
        <v>0</v>
      </c>
      <c r="AC32" s="6">
        <v>0</v>
      </c>
      <c r="AD32" s="6">
        <v>0</v>
      </c>
      <c r="AE32" s="6">
        <f t="shared" si="3"/>
        <v>0</v>
      </c>
      <c r="AF32" s="6">
        <f t="shared" si="4"/>
        <v>0</v>
      </c>
      <c r="AG32" s="6" t="s">
        <v>14</v>
      </c>
      <c r="AH32" s="6">
        <f>AE32*0.03</f>
        <v>0</v>
      </c>
      <c r="AI32" s="6"/>
      <c r="AJ32" s="6"/>
      <c r="AK32" s="6">
        <f t="shared" si="5"/>
        <v>0</v>
      </c>
      <c r="AL32" s="6">
        <v>0</v>
      </c>
      <c r="AM32" s="6">
        <v>0</v>
      </c>
      <c r="AN32" s="6">
        <v>0</v>
      </c>
      <c r="AO32" s="6">
        <f t="shared" si="6"/>
        <v>0</v>
      </c>
      <c r="AP32" s="6" t="s">
        <v>14</v>
      </c>
      <c r="AQ32" s="6">
        <f>AN32*0.04</f>
        <v>0</v>
      </c>
      <c r="AR32" s="6"/>
      <c r="AS32" s="9"/>
      <c r="AT32" s="9">
        <v>0</v>
      </c>
      <c r="AU32" s="9">
        <v>0</v>
      </c>
      <c r="AV32" s="9">
        <f t="shared" si="7"/>
        <v>0</v>
      </c>
      <c r="AW32" s="9" t="s">
        <v>14</v>
      </c>
      <c r="AX32" s="9">
        <f>AU32*0.05</f>
        <v>0</v>
      </c>
      <c r="AY32" s="6"/>
      <c r="AZ32" s="6"/>
      <c r="BA32" s="6">
        <v>0</v>
      </c>
      <c r="BB32" s="6">
        <f t="shared" si="8"/>
        <v>0</v>
      </c>
      <c r="BC32" s="6" t="s">
        <v>14</v>
      </c>
      <c r="BD32" s="6">
        <f>BA32*0.07</f>
        <v>0</v>
      </c>
      <c r="BE32" s="6"/>
      <c r="BF32" s="6"/>
      <c r="BG32" s="6">
        <v>0</v>
      </c>
      <c r="BH32" s="6">
        <v>0</v>
      </c>
      <c r="BI32" s="6">
        <f t="shared" si="9"/>
        <v>0</v>
      </c>
      <c r="BJ32" s="6" t="s">
        <v>14</v>
      </c>
      <c r="BK32" s="6"/>
      <c r="BL32" s="6">
        <f t="shared" si="10"/>
        <v>1.98</v>
      </c>
      <c r="BM32" s="13">
        <f t="shared" si="11"/>
        <v>0</v>
      </c>
    </row>
    <row r="33" customHeight="1" spans="1:65">
      <c r="A33" s="11">
        <v>30</v>
      </c>
      <c r="B33" s="55">
        <v>387</v>
      </c>
      <c r="C33" s="55" t="s">
        <v>45</v>
      </c>
      <c r="D33" s="55" t="s">
        <v>46</v>
      </c>
      <c r="E33" s="6">
        <v>2643</v>
      </c>
      <c r="F33" s="6">
        <v>2857</v>
      </c>
      <c r="G33" s="6">
        <v>1382.19</v>
      </c>
      <c r="H33" s="6">
        <f t="shared" ref="H33:H38" si="17">G33-E33</f>
        <v>-1260.81</v>
      </c>
      <c r="I33" s="6" t="s">
        <v>230</v>
      </c>
      <c r="J33" s="6">
        <f>G33*0.14</f>
        <v>193.5066</v>
      </c>
      <c r="K33" s="6">
        <f>H33*0.05</f>
        <v>-63.0405</v>
      </c>
      <c r="L33" s="6">
        <v>194</v>
      </c>
      <c r="M33" s="6">
        <v>216</v>
      </c>
      <c r="N33" s="6">
        <f>VLOOKUP(B:B,'[6]SQL Results'!$B$1:$Q$65536,16,0)</f>
        <v>199</v>
      </c>
      <c r="O33" s="6">
        <f>VLOOKUP(B:B,'[6]SQL Results'!$B$1:$P$65536,15,0)</f>
        <v>3835.85</v>
      </c>
      <c r="P33" s="6">
        <f t="shared" ref="P33:P38" si="18">N33-L33</f>
        <v>5</v>
      </c>
      <c r="Q33" s="6" t="s">
        <v>14</v>
      </c>
      <c r="R33" s="6">
        <f t="shared" si="16"/>
        <v>191.7925</v>
      </c>
      <c r="S33" s="6"/>
      <c r="T33" s="6">
        <v>10</v>
      </c>
      <c r="U33" s="6">
        <v>12</v>
      </c>
      <c r="V33" s="6">
        <f>VLOOKUP(B:B,'[6]SQL Results'!$B$1:$V$65536,21,0)</f>
        <v>15</v>
      </c>
      <c r="W33" s="6">
        <f t="shared" si="2"/>
        <v>5</v>
      </c>
      <c r="X33" s="6" t="s">
        <v>15</v>
      </c>
      <c r="Y33" s="6">
        <f>V33*5</f>
        <v>75</v>
      </c>
      <c r="Z33" s="6">
        <v>17</v>
      </c>
      <c r="AA33" s="6">
        <v>22</v>
      </c>
      <c r="AB33" s="6">
        <f>VLOOKUP(B:B,'[6]SQL Results'!$B$1:$AA$65536,26,0)</f>
        <v>19</v>
      </c>
      <c r="AC33" s="6">
        <f>VLOOKUP(B:B,'[6]SQL Results'!$B$1:$Z$65536,25,0)</f>
        <v>2793</v>
      </c>
      <c r="AD33" s="6">
        <f>VLOOKUP(B:B,[7]Sheet1!$A$1:$C$65536,3,0)</f>
        <v>990</v>
      </c>
      <c r="AE33" s="6">
        <f t="shared" si="3"/>
        <v>1803</v>
      </c>
      <c r="AF33" s="6">
        <f t="shared" si="4"/>
        <v>2</v>
      </c>
      <c r="AG33" s="6" t="s">
        <v>14</v>
      </c>
      <c r="AH33" s="6">
        <f>AE33*0.03</f>
        <v>54.09</v>
      </c>
      <c r="AI33" s="6">
        <v>155</v>
      </c>
      <c r="AJ33" s="6">
        <v>178</v>
      </c>
      <c r="AK33" s="6">
        <f t="shared" si="5"/>
        <v>226</v>
      </c>
      <c r="AL33" s="6">
        <v>40</v>
      </c>
      <c r="AM33" s="6">
        <v>93</v>
      </c>
      <c r="AN33" s="6">
        <f>VLOOKUP(B:B,'[6]SQL Results'!$B$1:$AE$65536,30,0)</f>
        <v>12174.76</v>
      </c>
      <c r="AO33" s="6">
        <f t="shared" si="6"/>
        <v>48</v>
      </c>
      <c r="AP33" s="6" t="s">
        <v>15</v>
      </c>
      <c r="AQ33" s="6">
        <f>AN33*0.05</f>
        <v>608.738</v>
      </c>
      <c r="AR33" s="6">
        <v>23</v>
      </c>
      <c r="AS33" s="9">
        <v>27</v>
      </c>
      <c r="AT33" s="9">
        <f>VLOOKUP(B:B,'[6]SQL Results'!$B$1:$L$65536,11,0)</f>
        <v>19</v>
      </c>
      <c r="AU33" s="9">
        <f>VLOOKUP(B:B,'[6]SQL Results'!$B$1:$K$65536,10,0)</f>
        <v>638.4</v>
      </c>
      <c r="AV33" s="9">
        <f t="shared" si="7"/>
        <v>-4</v>
      </c>
      <c r="AW33" s="9" t="s">
        <v>230</v>
      </c>
      <c r="AX33" s="9">
        <f>AU33*0.04</f>
        <v>25.536</v>
      </c>
      <c r="AY33" s="6">
        <v>3106</v>
      </c>
      <c r="AZ33" s="6">
        <v>3480</v>
      </c>
      <c r="BA33" s="6">
        <f>VLOOKUP(B:B,'[6]SQL Results'!$B$1:$AJ$65536,35,0)</f>
        <v>1502.83</v>
      </c>
      <c r="BB33" s="6">
        <f t="shared" si="8"/>
        <v>-1603.17</v>
      </c>
      <c r="BC33" s="6" t="s">
        <v>230</v>
      </c>
      <c r="BD33" s="6">
        <f>BA33*0.05</f>
        <v>75.1415</v>
      </c>
      <c r="BE33" s="6">
        <v>9</v>
      </c>
      <c r="BF33" s="6">
        <v>11</v>
      </c>
      <c r="BG33" s="6">
        <f>VLOOKUP(B:B,'[6]SQL Results'!$B$1:$AP$65536,41,0)</f>
        <v>2</v>
      </c>
      <c r="BH33" s="6">
        <f>VLOOKUP(B:B,'[6]SQL Results'!$B$1:$AO$65536,40,0)</f>
        <v>145</v>
      </c>
      <c r="BI33" s="6">
        <f t="shared" si="9"/>
        <v>-7</v>
      </c>
      <c r="BJ33" s="6" t="s">
        <v>230</v>
      </c>
      <c r="BK33" s="6"/>
      <c r="BL33" s="6">
        <f t="shared" si="10"/>
        <v>1223.8</v>
      </c>
      <c r="BM33" s="13">
        <f t="shared" si="11"/>
        <v>-63</v>
      </c>
    </row>
    <row r="34" customHeight="1" spans="1:65">
      <c r="A34" s="11">
        <v>31</v>
      </c>
      <c r="B34" s="55">
        <v>377</v>
      </c>
      <c r="C34" s="55" t="s">
        <v>47</v>
      </c>
      <c r="D34" s="55" t="s">
        <v>46</v>
      </c>
      <c r="E34" s="6">
        <v>850</v>
      </c>
      <c r="F34" s="6">
        <v>987</v>
      </c>
      <c r="G34" s="6">
        <v>545</v>
      </c>
      <c r="H34" s="6">
        <f t="shared" si="17"/>
        <v>-305</v>
      </c>
      <c r="I34" s="6" t="s">
        <v>230</v>
      </c>
      <c r="J34" s="6">
        <f>G34*0.14</f>
        <v>76.3</v>
      </c>
      <c r="K34" s="6">
        <f>H34*0.05</f>
        <v>-15.25</v>
      </c>
      <c r="L34" s="6">
        <v>155</v>
      </c>
      <c r="M34" s="6">
        <v>172</v>
      </c>
      <c r="N34" s="6">
        <f>VLOOKUP(B:B,'[6]SQL Results'!$B$1:$Q$65536,16,0)</f>
        <v>235</v>
      </c>
      <c r="O34" s="6">
        <f>VLOOKUP(B:B,'[6]SQL Results'!$B$1:$P$65536,15,0)</f>
        <v>4682.41</v>
      </c>
      <c r="P34" s="6">
        <f t="shared" si="18"/>
        <v>80</v>
      </c>
      <c r="Q34" s="6" t="s">
        <v>15</v>
      </c>
      <c r="R34" s="6">
        <f>O34*0.06</f>
        <v>280.9446</v>
      </c>
      <c r="S34" s="6"/>
      <c r="T34" s="6">
        <v>8</v>
      </c>
      <c r="U34" s="6">
        <v>10</v>
      </c>
      <c r="V34" s="6">
        <f>VLOOKUP(B:B,'[6]SQL Results'!$B$1:$V$65536,21,0)</f>
        <v>9</v>
      </c>
      <c r="W34" s="6">
        <f t="shared" si="2"/>
        <v>1</v>
      </c>
      <c r="X34" s="6" t="s">
        <v>14</v>
      </c>
      <c r="Y34" s="6"/>
      <c r="Z34" s="6">
        <v>10</v>
      </c>
      <c r="AA34" s="6">
        <v>13</v>
      </c>
      <c r="AB34" s="6">
        <f>VLOOKUP(B:B,'[6]SQL Results'!$B$1:$AA$65536,26,0)</f>
        <v>4</v>
      </c>
      <c r="AC34" s="6">
        <f>VLOOKUP(B:B,'[6]SQL Results'!$B$1:$Z$65536,25,0)</f>
        <v>528</v>
      </c>
      <c r="AD34" s="6">
        <v>0</v>
      </c>
      <c r="AE34" s="6">
        <f t="shared" si="3"/>
        <v>528</v>
      </c>
      <c r="AF34" s="6">
        <f t="shared" si="4"/>
        <v>-6</v>
      </c>
      <c r="AG34" s="6" t="s">
        <v>230</v>
      </c>
      <c r="AH34" s="6">
        <f>AE34*0.02</f>
        <v>10.56</v>
      </c>
      <c r="AI34" s="6">
        <v>101</v>
      </c>
      <c r="AJ34" s="6">
        <v>121</v>
      </c>
      <c r="AK34" s="6">
        <f t="shared" si="5"/>
        <v>106</v>
      </c>
      <c r="AL34" s="6">
        <v>84</v>
      </c>
      <c r="AM34" s="6">
        <v>11</v>
      </c>
      <c r="AN34" s="6">
        <f>VLOOKUP(B:B,'[6]SQL Results'!$B$1:$AE$65536,30,0)</f>
        <v>6004.75</v>
      </c>
      <c r="AO34" s="6">
        <f t="shared" si="6"/>
        <v>-15</v>
      </c>
      <c r="AP34" s="6" t="s">
        <v>14</v>
      </c>
      <c r="AQ34" s="6">
        <f>AN34*0.04</f>
        <v>240.19</v>
      </c>
      <c r="AR34" s="6">
        <v>15</v>
      </c>
      <c r="AS34" s="9">
        <v>19</v>
      </c>
      <c r="AT34" s="9">
        <f>VLOOKUP(B:B,'[6]SQL Results'!$B$1:$L$65536,11,0)</f>
        <v>1</v>
      </c>
      <c r="AU34" s="9">
        <f>VLOOKUP(B:B,'[6]SQL Results'!$B$1:$K$65536,10,0)</f>
        <v>39.9</v>
      </c>
      <c r="AV34" s="9">
        <f t="shared" si="7"/>
        <v>-14</v>
      </c>
      <c r="AW34" s="9" t="s">
        <v>230</v>
      </c>
      <c r="AX34" s="9">
        <f>AU34*0.04</f>
        <v>1.596</v>
      </c>
      <c r="AY34" s="6">
        <v>3406</v>
      </c>
      <c r="AZ34" s="6">
        <v>3720</v>
      </c>
      <c r="BA34" s="6">
        <f>VLOOKUP(B:B,'[6]SQL Results'!$B$1:$AJ$65536,35,0)</f>
        <v>2180.5</v>
      </c>
      <c r="BB34" s="6">
        <f t="shared" si="8"/>
        <v>-1225.5</v>
      </c>
      <c r="BC34" s="6" t="s">
        <v>230</v>
      </c>
      <c r="BD34" s="6">
        <f>BA34*0.05</f>
        <v>109.025</v>
      </c>
      <c r="BE34" s="6">
        <v>7</v>
      </c>
      <c r="BF34" s="6">
        <v>9</v>
      </c>
      <c r="BG34" s="6">
        <f>VLOOKUP(B:B,'[6]SQL Results'!$B$1:$AP$65536,41,0)</f>
        <v>2</v>
      </c>
      <c r="BH34" s="6">
        <f>VLOOKUP(B:B,'[6]SQL Results'!$B$1:$AO$65536,40,0)</f>
        <v>136.3</v>
      </c>
      <c r="BI34" s="6">
        <f t="shared" si="9"/>
        <v>-5</v>
      </c>
      <c r="BJ34" s="6" t="s">
        <v>230</v>
      </c>
      <c r="BK34" s="6"/>
      <c r="BL34" s="6">
        <f t="shared" si="10"/>
        <v>718.62</v>
      </c>
      <c r="BM34" s="13">
        <f t="shared" si="11"/>
        <v>-15</v>
      </c>
    </row>
    <row r="35" customHeight="1" spans="1:65">
      <c r="A35" s="11">
        <v>32</v>
      </c>
      <c r="B35" s="55">
        <v>399</v>
      </c>
      <c r="C35" s="55" t="s">
        <v>48</v>
      </c>
      <c r="D35" s="55" t="s">
        <v>46</v>
      </c>
      <c r="E35" s="6">
        <v>1112</v>
      </c>
      <c r="F35" s="6">
        <v>1284</v>
      </c>
      <c r="G35" s="6">
        <v>548</v>
      </c>
      <c r="H35" s="6">
        <f t="shared" si="17"/>
        <v>-564</v>
      </c>
      <c r="I35" s="6" t="s">
        <v>230</v>
      </c>
      <c r="J35" s="6">
        <f>G35*0.14</f>
        <v>76.72</v>
      </c>
      <c r="K35" s="6">
        <f>H35*0.05</f>
        <v>-28.2</v>
      </c>
      <c r="L35" s="6">
        <v>113</v>
      </c>
      <c r="M35" s="6">
        <v>130</v>
      </c>
      <c r="N35" s="6">
        <f>VLOOKUP(B:B,'[6]SQL Results'!$B$1:$Q$65536,16,0)</f>
        <v>292</v>
      </c>
      <c r="O35" s="6">
        <f>VLOOKUP(B:B,'[6]SQL Results'!$B$1:$P$65536,15,0)</f>
        <v>6247.87</v>
      </c>
      <c r="P35" s="6">
        <f t="shared" si="18"/>
        <v>179</v>
      </c>
      <c r="Q35" s="6" t="s">
        <v>15</v>
      </c>
      <c r="R35" s="6">
        <f>O35*0.06</f>
        <v>374.8722</v>
      </c>
      <c r="S35" s="6"/>
      <c r="T35" s="6">
        <v>8</v>
      </c>
      <c r="U35" s="6">
        <v>10</v>
      </c>
      <c r="V35" s="6">
        <f>VLOOKUP(B:B,'[6]SQL Results'!$B$1:$V$65536,21,0)</f>
        <v>6</v>
      </c>
      <c r="W35" s="6">
        <f t="shared" si="2"/>
        <v>-2</v>
      </c>
      <c r="X35" s="6" t="s">
        <v>230</v>
      </c>
      <c r="Y35" s="6"/>
      <c r="Z35" s="6">
        <v>12</v>
      </c>
      <c r="AA35" s="6">
        <v>15</v>
      </c>
      <c r="AB35" s="6">
        <f>VLOOKUP(B:B,'[6]SQL Results'!$B$1:$AA$65536,26,0)</f>
        <v>15</v>
      </c>
      <c r="AC35" s="6">
        <f>VLOOKUP(B:B,'[6]SQL Results'!$B$1:$Z$65536,25,0)</f>
        <v>2327.51</v>
      </c>
      <c r="AD35" s="6">
        <f>VLOOKUP(B:B,[7]Sheet1!$A$1:$C$65536,3,0)</f>
        <v>1584.01</v>
      </c>
      <c r="AE35" s="6">
        <f t="shared" si="3"/>
        <v>743.5</v>
      </c>
      <c r="AF35" s="6">
        <f t="shared" si="4"/>
        <v>3</v>
      </c>
      <c r="AG35" s="6" t="s">
        <v>15</v>
      </c>
      <c r="AH35" s="6">
        <f>AD35*0.01+AE35*0.04</f>
        <v>45.5801</v>
      </c>
      <c r="AI35" s="6">
        <v>94</v>
      </c>
      <c r="AJ35" s="6">
        <v>113</v>
      </c>
      <c r="AK35" s="6">
        <f t="shared" si="5"/>
        <v>198</v>
      </c>
      <c r="AL35" s="6">
        <v>144</v>
      </c>
      <c r="AM35" s="6">
        <v>27</v>
      </c>
      <c r="AN35" s="6">
        <f>VLOOKUP(B:B,'[6]SQL Results'!$B$1:$AE$65536,30,0)</f>
        <v>11164.92</v>
      </c>
      <c r="AO35" s="6">
        <f t="shared" si="6"/>
        <v>85</v>
      </c>
      <c r="AP35" s="6" t="s">
        <v>15</v>
      </c>
      <c r="AQ35" s="6">
        <f>AN35*0.05</f>
        <v>558.246</v>
      </c>
      <c r="AR35" s="6">
        <v>15</v>
      </c>
      <c r="AS35" s="9">
        <v>19</v>
      </c>
      <c r="AT35" s="9">
        <v>0</v>
      </c>
      <c r="AU35" s="9">
        <v>0</v>
      </c>
      <c r="AV35" s="9">
        <f t="shared" si="7"/>
        <v>-15</v>
      </c>
      <c r="AW35" s="9" t="s">
        <v>230</v>
      </c>
      <c r="AX35" s="9">
        <f>AU35*0.04</f>
        <v>0</v>
      </c>
      <c r="AY35" s="6">
        <v>3406</v>
      </c>
      <c r="AZ35" s="6">
        <v>3720</v>
      </c>
      <c r="BA35" s="6">
        <f>VLOOKUP(B:B,'[6]SQL Results'!$B$1:$AJ$65536,35,0)</f>
        <v>3445.03</v>
      </c>
      <c r="BB35" s="6">
        <f t="shared" si="8"/>
        <v>39.0300000000002</v>
      </c>
      <c r="BC35" s="6" t="s">
        <v>14</v>
      </c>
      <c r="BD35" s="6">
        <f>BA35*0.07</f>
        <v>241.1521</v>
      </c>
      <c r="BE35" s="6">
        <v>7</v>
      </c>
      <c r="BF35" s="6">
        <v>9</v>
      </c>
      <c r="BG35" s="6">
        <v>0</v>
      </c>
      <c r="BH35" s="6">
        <v>0</v>
      </c>
      <c r="BI35" s="6">
        <f t="shared" si="9"/>
        <v>-7</v>
      </c>
      <c r="BJ35" s="6" t="s">
        <v>230</v>
      </c>
      <c r="BK35" s="6"/>
      <c r="BL35" s="6">
        <f t="shared" si="10"/>
        <v>1296.57</v>
      </c>
      <c r="BM35" s="13">
        <f t="shared" si="11"/>
        <v>-28</v>
      </c>
    </row>
    <row r="36" customHeight="1" spans="1:65">
      <c r="A36" s="11">
        <v>33</v>
      </c>
      <c r="B36" s="55">
        <v>545</v>
      </c>
      <c r="C36" s="55" t="s">
        <v>49</v>
      </c>
      <c r="D36" s="55" t="s">
        <v>46</v>
      </c>
      <c r="E36" s="6">
        <v>940</v>
      </c>
      <c r="F36" s="6">
        <v>1097</v>
      </c>
      <c r="G36" s="6">
        <v>715</v>
      </c>
      <c r="H36" s="6">
        <f t="shared" si="17"/>
        <v>-225</v>
      </c>
      <c r="I36" s="6" t="s">
        <v>230</v>
      </c>
      <c r="J36" s="6">
        <f>G36*0.14</f>
        <v>100.1</v>
      </c>
      <c r="K36" s="6">
        <f>H36*0.05</f>
        <v>-11.25</v>
      </c>
      <c r="L36" s="6">
        <v>85</v>
      </c>
      <c r="M36" s="6">
        <v>94</v>
      </c>
      <c r="N36" s="6">
        <f>VLOOKUP(B:B,'[6]SQL Results'!$B$1:$Q$65536,16,0)</f>
        <v>95</v>
      </c>
      <c r="O36" s="6">
        <f>VLOOKUP(B:B,'[6]SQL Results'!$B$1:$P$65536,15,0)</f>
        <v>2096.18</v>
      </c>
      <c r="P36" s="6">
        <f t="shared" si="18"/>
        <v>10</v>
      </c>
      <c r="Q36" s="6" t="s">
        <v>15</v>
      </c>
      <c r="R36" s="6">
        <f>O36*0.06</f>
        <v>125.7708</v>
      </c>
      <c r="S36" s="6"/>
      <c r="T36" s="6">
        <v>3</v>
      </c>
      <c r="U36" s="6">
        <v>4</v>
      </c>
      <c r="V36" s="6">
        <v>0</v>
      </c>
      <c r="W36" s="6">
        <f t="shared" si="2"/>
        <v>-3</v>
      </c>
      <c r="X36" s="6" t="s">
        <v>230</v>
      </c>
      <c r="Y36" s="6"/>
      <c r="Z36" s="6">
        <v>7</v>
      </c>
      <c r="AA36" s="6">
        <v>11</v>
      </c>
      <c r="AB36" s="6">
        <f>VLOOKUP(B:B,'[6]SQL Results'!$B$1:$AA$65536,26,0)</f>
        <v>8</v>
      </c>
      <c r="AC36" s="6">
        <f>VLOOKUP(B:B,'[6]SQL Results'!$B$1:$Z$65536,25,0)</f>
        <v>2122.99</v>
      </c>
      <c r="AD36" s="6">
        <f>VLOOKUP(B:B,[7]Sheet1!$A$1:$C$65536,3,0)</f>
        <v>2017.99</v>
      </c>
      <c r="AE36" s="6">
        <f t="shared" si="3"/>
        <v>105</v>
      </c>
      <c r="AF36" s="6">
        <f t="shared" si="4"/>
        <v>1</v>
      </c>
      <c r="AG36" s="6" t="s">
        <v>14</v>
      </c>
      <c r="AH36" s="6">
        <f>AE36*0.03</f>
        <v>3.14999999999999</v>
      </c>
      <c r="AI36" s="6">
        <v>65</v>
      </c>
      <c r="AJ36" s="6">
        <v>78</v>
      </c>
      <c r="AK36" s="6">
        <f t="shared" si="5"/>
        <v>71</v>
      </c>
      <c r="AL36" s="6">
        <v>33</v>
      </c>
      <c r="AM36" s="6">
        <v>19</v>
      </c>
      <c r="AN36" s="6">
        <f>VLOOKUP(B:B,'[6]SQL Results'!$B$1:$AE$65536,30,0)</f>
        <v>3723.17</v>
      </c>
      <c r="AO36" s="6">
        <f t="shared" si="6"/>
        <v>-7</v>
      </c>
      <c r="AP36" s="6" t="s">
        <v>14</v>
      </c>
      <c r="AQ36" s="6">
        <f>AN36*0.04</f>
        <v>148.9268</v>
      </c>
      <c r="AR36" s="6">
        <v>6</v>
      </c>
      <c r="AS36" s="9">
        <v>10</v>
      </c>
      <c r="AT36" s="9">
        <f>VLOOKUP(B:B,'[6]SQL Results'!$B$1:$L$65536,11,0)</f>
        <v>15</v>
      </c>
      <c r="AU36" s="9">
        <f>VLOOKUP(B:B,'[6]SQL Results'!$B$1:$K$65536,10,0)</f>
        <v>478.8</v>
      </c>
      <c r="AV36" s="9">
        <f t="shared" si="7"/>
        <v>9</v>
      </c>
      <c r="AW36" s="9" t="s">
        <v>15</v>
      </c>
      <c r="AX36" s="9">
        <f>AU36*0.07</f>
        <v>33.516</v>
      </c>
      <c r="AY36" s="6">
        <v>4906</v>
      </c>
      <c r="AZ36" s="6">
        <v>5520</v>
      </c>
      <c r="BA36" s="6">
        <f>VLOOKUP(B:B,'[6]SQL Results'!$B$1:$AJ$65536,35,0)</f>
        <v>827</v>
      </c>
      <c r="BB36" s="6">
        <f t="shared" si="8"/>
        <v>-4079</v>
      </c>
      <c r="BC36" s="6" t="s">
        <v>230</v>
      </c>
      <c r="BD36" s="6">
        <f>BA36*0.05</f>
        <v>41.35</v>
      </c>
      <c r="BE36" s="6">
        <v>4</v>
      </c>
      <c r="BF36" s="6">
        <v>7</v>
      </c>
      <c r="BG36" s="6">
        <f>VLOOKUP(B:B,'[6]SQL Results'!$B$1:$AP$65536,41,0)</f>
        <v>7</v>
      </c>
      <c r="BH36" s="6">
        <f>VLOOKUP(B:B,'[6]SQL Results'!$B$1:$AO$65536,40,0)</f>
        <v>435</v>
      </c>
      <c r="BI36" s="6">
        <f t="shared" si="9"/>
        <v>3</v>
      </c>
      <c r="BJ36" s="6" t="s">
        <v>15</v>
      </c>
      <c r="BK36" s="6">
        <f>BH36*0.01</f>
        <v>4.35</v>
      </c>
      <c r="BL36" s="6">
        <f t="shared" si="10"/>
        <v>457.16</v>
      </c>
      <c r="BM36" s="13">
        <f t="shared" si="11"/>
        <v>-11</v>
      </c>
    </row>
    <row r="37" customHeight="1" spans="1:65">
      <c r="A37" s="11">
        <v>34</v>
      </c>
      <c r="B37" s="55">
        <v>546</v>
      </c>
      <c r="C37" s="55" t="s">
        <v>50</v>
      </c>
      <c r="D37" s="55" t="s">
        <v>46</v>
      </c>
      <c r="E37" s="6">
        <v>1815</v>
      </c>
      <c r="F37" s="6">
        <v>2028</v>
      </c>
      <c r="G37" s="6">
        <v>1183.2</v>
      </c>
      <c r="H37" s="6">
        <f t="shared" si="17"/>
        <v>-631.8</v>
      </c>
      <c r="I37" s="6" t="s">
        <v>230</v>
      </c>
      <c r="J37" s="6">
        <f>G37*0.14</f>
        <v>165.648</v>
      </c>
      <c r="K37" s="6">
        <f>H37*0.05</f>
        <v>-31.59</v>
      </c>
      <c r="L37" s="6">
        <v>186</v>
      </c>
      <c r="M37" s="6">
        <v>206</v>
      </c>
      <c r="N37" s="6">
        <f>VLOOKUP(B:B,'[6]SQL Results'!$B$1:$Q$65536,16,0)</f>
        <v>202</v>
      </c>
      <c r="O37" s="6">
        <f>VLOOKUP(B:B,'[6]SQL Results'!$B$1:$P$65536,15,0)</f>
        <v>4395.07</v>
      </c>
      <c r="P37" s="6">
        <f t="shared" si="18"/>
        <v>16</v>
      </c>
      <c r="Q37" s="6" t="s">
        <v>14</v>
      </c>
      <c r="R37" s="6">
        <f>O37*0.05</f>
        <v>219.7535</v>
      </c>
      <c r="S37" s="6"/>
      <c r="T37" s="6">
        <v>8</v>
      </c>
      <c r="U37" s="6">
        <v>10</v>
      </c>
      <c r="V37" s="6">
        <f>VLOOKUP(B:B,'[6]SQL Results'!$B$1:$V$65536,21,0)</f>
        <v>6</v>
      </c>
      <c r="W37" s="6">
        <f t="shared" ref="W37:W68" si="19">V37-T37</f>
        <v>-2</v>
      </c>
      <c r="X37" s="6" t="s">
        <v>230</v>
      </c>
      <c r="Y37" s="6"/>
      <c r="Z37" s="6">
        <v>11</v>
      </c>
      <c r="AA37" s="6">
        <v>14</v>
      </c>
      <c r="AB37" s="6">
        <f>VLOOKUP(B:B,'[6]SQL Results'!$B$1:$AA$65536,26,0)</f>
        <v>8</v>
      </c>
      <c r="AC37" s="6">
        <f>VLOOKUP(B:B,'[6]SQL Results'!$B$1:$Z$65536,25,0)</f>
        <v>1126</v>
      </c>
      <c r="AD37" s="6">
        <f>VLOOKUP(B:B,[7]Sheet1!$A$1:$C$65536,3,0)</f>
        <v>396</v>
      </c>
      <c r="AE37" s="6">
        <f t="shared" ref="AE37:AE68" si="20">AC37-AD37</f>
        <v>730</v>
      </c>
      <c r="AF37" s="6">
        <f t="shared" ref="AF37:AF68" si="21">AB37-Z37</f>
        <v>-3</v>
      </c>
      <c r="AG37" s="6" t="s">
        <v>230</v>
      </c>
      <c r="AH37" s="6">
        <f>AE37*0.02</f>
        <v>14.6</v>
      </c>
      <c r="AI37" s="6">
        <v>101</v>
      </c>
      <c r="AJ37" s="6">
        <v>121</v>
      </c>
      <c r="AK37" s="6">
        <f t="shared" ref="AK37:AK68" si="22">AL37+AM37*2</f>
        <v>147</v>
      </c>
      <c r="AL37" s="6">
        <v>87</v>
      </c>
      <c r="AM37" s="6">
        <v>30</v>
      </c>
      <c r="AN37" s="6">
        <f>VLOOKUP(B:B,'[6]SQL Results'!$B$1:$AE$65536,30,0)</f>
        <v>8265.53</v>
      </c>
      <c r="AO37" s="6">
        <f t="shared" ref="AO37:AO68" si="23">AK37-AJ37</f>
        <v>26</v>
      </c>
      <c r="AP37" s="6" t="s">
        <v>15</v>
      </c>
      <c r="AQ37" s="6">
        <f t="shared" ref="AQ37:AQ44" si="24">AN37*0.05</f>
        <v>413.2765</v>
      </c>
      <c r="AR37" s="6">
        <v>17</v>
      </c>
      <c r="AS37" s="9">
        <v>21</v>
      </c>
      <c r="AT37" s="9">
        <f>VLOOKUP(B:B,'[6]SQL Results'!$B$1:$L$65536,11,0)</f>
        <v>7</v>
      </c>
      <c r="AU37" s="9">
        <f>VLOOKUP(B:B,'[6]SQL Results'!$B$1:$K$65536,10,0)</f>
        <v>228</v>
      </c>
      <c r="AV37" s="9">
        <f t="shared" ref="AV37:AV68" si="25">AT37-AR37</f>
        <v>-10</v>
      </c>
      <c r="AW37" s="9" t="s">
        <v>230</v>
      </c>
      <c r="AX37" s="9">
        <f t="shared" ref="AX37:AX46" si="26">AU37*0.04</f>
        <v>9.12</v>
      </c>
      <c r="AY37" s="6">
        <v>4206</v>
      </c>
      <c r="AZ37" s="6">
        <v>4680</v>
      </c>
      <c r="BA37" s="6">
        <f>VLOOKUP(B:B,'[6]SQL Results'!$B$1:$AJ$65536,35,0)</f>
        <v>2120.79</v>
      </c>
      <c r="BB37" s="6">
        <f t="shared" ref="BB37:BB68" si="27">BA37-AY37</f>
        <v>-2085.21</v>
      </c>
      <c r="BC37" s="6" t="s">
        <v>230</v>
      </c>
      <c r="BD37" s="6">
        <f>BA37*0.05</f>
        <v>106.0395</v>
      </c>
      <c r="BE37" s="6">
        <v>7</v>
      </c>
      <c r="BF37" s="6">
        <v>9</v>
      </c>
      <c r="BG37" s="6">
        <f>VLOOKUP(B:B,'[6]SQL Results'!$B$1:$AP$65536,41,0)</f>
        <v>8</v>
      </c>
      <c r="BH37" s="6">
        <f>VLOOKUP(B:B,'[6]SQL Results'!$B$1:$AO$65536,40,0)</f>
        <v>498.5</v>
      </c>
      <c r="BI37" s="6">
        <f t="shared" ref="BI37:BI68" si="28">BG37-BE37</f>
        <v>1</v>
      </c>
      <c r="BJ37" s="6" t="s">
        <v>14</v>
      </c>
      <c r="BK37" s="6"/>
      <c r="BL37" s="6">
        <f t="shared" ref="BL37:BL68" si="29">ROUND(J37+R37+Y37+AH37+AQ37+AX37+BD37+BK37,2)</f>
        <v>928.44</v>
      </c>
      <c r="BM37" s="13">
        <f t="shared" ref="BM37:BM68" si="30">ROUND(K37+S37,0)</f>
        <v>-32</v>
      </c>
    </row>
    <row r="38" customHeight="1" spans="1:65">
      <c r="A38" s="11">
        <v>35</v>
      </c>
      <c r="B38" s="109">
        <v>571</v>
      </c>
      <c r="C38" s="109" t="s">
        <v>51</v>
      </c>
      <c r="D38" s="109" t="s">
        <v>46</v>
      </c>
      <c r="E38" s="6">
        <v>1412</v>
      </c>
      <c r="F38" s="6">
        <v>1644</v>
      </c>
      <c r="G38" s="6">
        <v>1789</v>
      </c>
      <c r="H38" s="6">
        <f t="shared" si="17"/>
        <v>377</v>
      </c>
      <c r="I38" s="22" t="s">
        <v>15</v>
      </c>
      <c r="J38" s="22">
        <f>G38*0.25</f>
        <v>447.25</v>
      </c>
      <c r="K38" s="6"/>
      <c r="L38" s="6">
        <v>236</v>
      </c>
      <c r="M38" s="6">
        <v>216</v>
      </c>
      <c r="N38" s="6">
        <f>VLOOKUP(B:B,'[6]SQL Results'!$B$1:$Q$65536,16,0)</f>
        <v>647</v>
      </c>
      <c r="O38" s="6">
        <f>VLOOKUP(B:B,'[6]SQL Results'!$B$1:$P$65536,15,0)</f>
        <v>11946.02</v>
      </c>
      <c r="P38" s="6">
        <f t="shared" si="18"/>
        <v>411</v>
      </c>
      <c r="Q38" s="6" t="s">
        <v>15</v>
      </c>
      <c r="R38" s="6">
        <f>O38*0.06</f>
        <v>716.7612</v>
      </c>
      <c r="S38" s="6"/>
      <c r="T38" s="6">
        <v>10</v>
      </c>
      <c r="U38" s="6">
        <v>12</v>
      </c>
      <c r="V38" s="6">
        <v>0</v>
      </c>
      <c r="W38" s="6">
        <f t="shared" si="19"/>
        <v>-10</v>
      </c>
      <c r="X38" s="6" t="s">
        <v>230</v>
      </c>
      <c r="Y38" s="6"/>
      <c r="Z38" s="6">
        <v>17</v>
      </c>
      <c r="AA38" s="6">
        <v>22</v>
      </c>
      <c r="AB38" s="6">
        <f>VLOOKUP(B:B,'[6]SQL Results'!$B$1:$AA$65536,26,0)</f>
        <v>7</v>
      </c>
      <c r="AC38" s="6">
        <f>VLOOKUP(B:B,'[6]SQL Results'!$B$1:$Z$65536,25,0)</f>
        <v>907</v>
      </c>
      <c r="AD38" s="6">
        <v>0</v>
      </c>
      <c r="AE38" s="6">
        <f t="shared" si="20"/>
        <v>907</v>
      </c>
      <c r="AF38" s="6">
        <f t="shared" si="21"/>
        <v>-10</v>
      </c>
      <c r="AG38" s="6" t="s">
        <v>230</v>
      </c>
      <c r="AH38" s="6">
        <f>AE38*0.02</f>
        <v>18.14</v>
      </c>
      <c r="AI38" s="6">
        <v>132</v>
      </c>
      <c r="AJ38" s="6">
        <v>152</v>
      </c>
      <c r="AK38" s="6">
        <f t="shared" si="22"/>
        <v>161</v>
      </c>
      <c r="AL38" s="6">
        <v>107</v>
      </c>
      <c r="AM38" s="6">
        <v>27</v>
      </c>
      <c r="AN38" s="6">
        <f>VLOOKUP(B:B,'[6]SQL Results'!$B$1:$AE$65536,30,0)</f>
        <v>8977.5</v>
      </c>
      <c r="AO38" s="6">
        <f t="shared" si="23"/>
        <v>9</v>
      </c>
      <c r="AP38" s="6" t="s">
        <v>15</v>
      </c>
      <c r="AQ38" s="6">
        <f t="shared" si="24"/>
        <v>448.875</v>
      </c>
      <c r="AR38" s="6">
        <v>23</v>
      </c>
      <c r="AS38" s="9">
        <v>27</v>
      </c>
      <c r="AT38" s="9">
        <f>VLOOKUP(B:B,'[6]SQL Results'!$B$1:$L$65536,11,0)</f>
        <v>9</v>
      </c>
      <c r="AU38" s="9">
        <f>VLOOKUP(B:B,'[6]SQL Results'!$B$1:$K$65536,10,0)</f>
        <v>311.21</v>
      </c>
      <c r="AV38" s="9">
        <f t="shared" si="25"/>
        <v>-14</v>
      </c>
      <c r="AW38" s="9" t="s">
        <v>230</v>
      </c>
      <c r="AX38" s="9">
        <f t="shared" si="26"/>
        <v>12.4484</v>
      </c>
      <c r="AY38" s="6">
        <v>3306</v>
      </c>
      <c r="AZ38" s="6">
        <v>3967</v>
      </c>
      <c r="BA38" s="6">
        <f>VLOOKUP(B:B,'[6]SQL Results'!$B$1:$AJ$65536,35,0)</f>
        <v>1636.7</v>
      </c>
      <c r="BB38" s="6">
        <f t="shared" si="27"/>
        <v>-1669.3</v>
      </c>
      <c r="BC38" s="6" t="s">
        <v>230</v>
      </c>
      <c r="BD38" s="6">
        <f>BA38*0.05</f>
        <v>81.835</v>
      </c>
      <c r="BE38" s="6">
        <v>12</v>
      </c>
      <c r="BF38" s="6">
        <v>14</v>
      </c>
      <c r="BG38" s="6">
        <f>VLOOKUP(B:B,'[6]SQL Results'!$B$1:$AP$65536,41,0)</f>
        <v>2</v>
      </c>
      <c r="BH38" s="6">
        <f>VLOOKUP(B:B,'[6]SQL Results'!$B$1:$AO$65536,40,0)</f>
        <v>145</v>
      </c>
      <c r="BI38" s="6">
        <f t="shared" si="28"/>
        <v>-10</v>
      </c>
      <c r="BJ38" s="6" t="s">
        <v>230</v>
      </c>
      <c r="BK38" s="6"/>
      <c r="BL38" s="6">
        <f t="shared" si="29"/>
        <v>1725.31</v>
      </c>
      <c r="BM38" s="13">
        <f t="shared" si="30"/>
        <v>0</v>
      </c>
    </row>
    <row r="39" customHeight="1" spans="1:65">
      <c r="A39" s="11">
        <v>36</v>
      </c>
      <c r="B39" s="55">
        <v>573</v>
      </c>
      <c r="C39" s="55" t="s">
        <v>52</v>
      </c>
      <c r="D39" s="55" t="s">
        <v>46</v>
      </c>
      <c r="E39" s="6">
        <v>1172</v>
      </c>
      <c r="F39" s="6">
        <v>1356</v>
      </c>
      <c r="G39" s="6">
        <v>275</v>
      </c>
      <c r="H39" s="6">
        <f t="shared" ref="H39:H70" si="31">G39-E39</f>
        <v>-897</v>
      </c>
      <c r="I39" s="6" t="s">
        <v>230</v>
      </c>
      <c r="J39" s="6">
        <f>G39*0.14</f>
        <v>38.5</v>
      </c>
      <c r="K39" s="6">
        <f>H39*0.05</f>
        <v>-44.85</v>
      </c>
      <c r="L39" s="6">
        <v>88</v>
      </c>
      <c r="M39" s="6">
        <v>112</v>
      </c>
      <c r="N39" s="6">
        <f>VLOOKUP(B:B,'[6]SQL Results'!$B$1:$Q$65536,16,0)</f>
        <v>108</v>
      </c>
      <c r="O39" s="6">
        <f>VLOOKUP(B:B,'[6]SQL Results'!$B$1:$P$65536,15,0)</f>
        <v>2260.96</v>
      </c>
      <c r="P39" s="6">
        <f t="shared" ref="P39:P70" si="32">N39-L39</f>
        <v>20</v>
      </c>
      <c r="Q39" s="6" t="s">
        <v>14</v>
      </c>
      <c r="R39" s="6">
        <f>O39*0.05</f>
        <v>113.048</v>
      </c>
      <c r="S39" s="6"/>
      <c r="T39" s="6">
        <v>5</v>
      </c>
      <c r="U39" s="6">
        <v>6</v>
      </c>
      <c r="V39" s="6">
        <v>0</v>
      </c>
      <c r="W39" s="6">
        <f t="shared" si="19"/>
        <v>-5</v>
      </c>
      <c r="X39" s="6" t="s">
        <v>230</v>
      </c>
      <c r="Y39" s="6"/>
      <c r="Z39" s="6">
        <v>9</v>
      </c>
      <c r="AA39" s="6">
        <v>14</v>
      </c>
      <c r="AB39" s="6">
        <f>VLOOKUP(B:B,'[6]SQL Results'!$B$1:$AA$65536,26,0)</f>
        <v>6</v>
      </c>
      <c r="AC39" s="6">
        <f>VLOOKUP(B:B,'[6]SQL Results'!$B$1:$Z$65536,25,0)</f>
        <v>855.5</v>
      </c>
      <c r="AD39" s="6">
        <f>VLOOKUP(B:B,[7]Sheet1!$A$1:$C$65536,3,0)</f>
        <v>504.9</v>
      </c>
      <c r="AE39" s="6">
        <f t="shared" si="20"/>
        <v>350.6</v>
      </c>
      <c r="AF39" s="6">
        <f t="shared" si="21"/>
        <v>-3</v>
      </c>
      <c r="AG39" s="6" t="s">
        <v>230</v>
      </c>
      <c r="AH39" s="6">
        <f>AE39*0.02</f>
        <v>7.012</v>
      </c>
      <c r="AI39" s="6">
        <v>72</v>
      </c>
      <c r="AJ39" s="6">
        <v>86</v>
      </c>
      <c r="AK39" s="6">
        <f t="shared" si="22"/>
        <v>93</v>
      </c>
      <c r="AL39" s="6">
        <v>85</v>
      </c>
      <c r="AM39" s="6">
        <v>4</v>
      </c>
      <c r="AN39" s="6">
        <f>VLOOKUP(B:B,'[6]SQL Results'!$B$1:$AE$65536,30,0)</f>
        <v>5244.18</v>
      </c>
      <c r="AO39" s="6">
        <f t="shared" si="23"/>
        <v>7</v>
      </c>
      <c r="AP39" s="6" t="s">
        <v>15</v>
      </c>
      <c r="AQ39" s="6">
        <f t="shared" si="24"/>
        <v>262.209</v>
      </c>
      <c r="AR39" s="6">
        <v>8</v>
      </c>
      <c r="AS39" s="9">
        <v>11</v>
      </c>
      <c r="AT39" s="9">
        <f>VLOOKUP(B:B,'[6]SQL Results'!$B$1:$L$65536,11,0)</f>
        <v>5</v>
      </c>
      <c r="AU39" s="9">
        <f>VLOOKUP(B:B,'[6]SQL Results'!$B$1:$K$65536,10,0)</f>
        <v>199.5</v>
      </c>
      <c r="AV39" s="9">
        <f t="shared" si="25"/>
        <v>-3</v>
      </c>
      <c r="AW39" s="9" t="s">
        <v>230</v>
      </c>
      <c r="AX39" s="9">
        <f t="shared" si="26"/>
        <v>7.98</v>
      </c>
      <c r="AY39" s="6">
        <v>2206</v>
      </c>
      <c r="AZ39" s="6">
        <v>2647</v>
      </c>
      <c r="BA39" s="6">
        <f>VLOOKUP(B:B,'[6]SQL Results'!$B$1:$AJ$65536,35,0)</f>
        <v>1790.87</v>
      </c>
      <c r="BB39" s="6">
        <f t="shared" si="27"/>
        <v>-415.13</v>
      </c>
      <c r="BC39" s="6" t="s">
        <v>230</v>
      </c>
      <c r="BD39" s="6">
        <f>BA39*0.05</f>
        <v>89.5435</v>
      </c>
      <c r="BE39" s="6">
        <v>5</v>
      </c>
      <c r="BF39" s="6">
        <v>7</v>
      </c>
      <c r="BG39" s="6">
        <f>VLOOKUP(B:B,'[6]SQL Results'!$B$1:$AP$65536,41,0)</f>
        <v>10</v>
      </c>
      <c r="BH39" s="6">
        <f>VLOOKUP(B:B,'[6]SQL Results'!$B$1:$AO$65536,40,0)</f>
        <v>580</v>
      </c>
      <c r="BI39" s="6">
        <f t="shared" si="28"/>
        <v>5</v>
      </c>
      <c r="BJ39" s="6" t="s">
        <v>15</v>
      </c>
      <c r="BK39" s="6">
        <f>BH39*0.01</f>
        <v>5.8</v>
      </c>
      <c r="BL39" s="6">
        <f t="shared" si="29"/>
        <v>524.09</v>
      </c>
      <c r="BM39" s="13">
        <f t="shared" si="30"/>
        <v>-45</v>
      </c>
    </row>
    <row r="40" customHeight="1" spans="1:65">
      <c r="A40" s="11">
        <v>37</v>
      </c>
      <c r="B40" s="55">
        <v>584</v>
      </c>
      <c r="C40" s="55" t="s">
        <v>53</v>
      </c>
      <c r="D40" s="55" t="s">
        <v>46</v>
      </c>
      <c r="E40" s="6">
        <v>1532</v>
      </c>
      <c r="F40" s="6">
        <v>1788</v>
      </c>
      <c r="G40" s="6">
        <v>64</v>
      </c>
      <c r="H40" s="6">
        <f t="shared" si="31"/>
        <v>-1468</v>
      </c>
      <c r="I40" s="6" t="s">
        <v>230</v>
      </c>
      <c r="J40" s="6">
        <f>G40*0.14</f>
        <v>8.96</v>
      </c>
      <c r="K40" s="6">
        <f>H40*0.05</f>
        <v>-73.4</v>
      </c>
      <c r="L40" s="6">
        <v>109</v>
      </c>
      <c r="M40" s="6">
        <v>126</v>
      </c>
      <c r="N40" s="6">
        <f>VLOOKUP(B:B,'[6]SQL Results'!$B$1:$Q$65536,16,0)</f>
        <v>100</v>
      </c>
      <c r="O40" s="6">
        <f>VLOOKUP(B:B,'[6]SQL Results'!$B$1:$P$65536,15,0)</f>
        <v>2128.24</v>
      </c>
      <c r="P40" s="6">
        <f t="shared" si="32"/>
        <v>-9</v>
      </c>
      <c r="Q40" s="6" t="s">
        <v>230</v>
      </c>
      <c r="R40" s="6">
        <f>O40*0.05</f>
        <v>106.412</v>
      </c>
      <c r="S40" s="6">
        <f>P40*1</f>
        <v>-9</v>
      </c>
      <c r="T40" s="6">
        <v>6</v>
      </c>
      <c r="U40" s="6">
        <v>7</v>
      </c>
      <c r="V40" s="6">
        <f>VLOOKUP(B:B,'[6]SQL Results'!$B$1:$V$65536,21,0)</f>
        <v>4</v>
      </c>
      <c r="W40" s="6">
        <f t="shared" si="19"/>
        <v>-2</v>
      </c>
      <c r="X40" s="6" t="s">
        <v>230</v>
      </c>
      <c r="Y40" s="6"/>
      <c r="Z40" s="6">
        <v>10</v>
      </c>
      <c r="AA40" s="6">
        <v>13</v>
      </c>
      <c r="AB40" s="6">
        <f>VLOOKUP(B:B,'[6]SQL Results'!$B$1:$AA$65536,26,0)</f>
        <v>2</v>
      </c>
      <c r="AC40" s="6">
        <f>VLOOKUP(B:B,'[6]SQL Results'!$B$1:$Z$65536,25,0)</f>
        <v>259.5</v>
      </c>
      <c r="AD40" s="6">
        <v>0</v>
      </c>
      <c r="AE40" s="6">
        <f t="shared" si="20"/>
        <v>259.5</v>
      </c>
      <c r="AF40" s="6">
        <f t="shared" si="21"/>
        <v>-8</v>
      </c>
      <c r="AG40" s="6" t="s">
        <v>230</v>
      </c>
      <c r="AH40" s="6">
        <f>AE40*0.02</f>
        <v>5.19</v>
      </c>
      <c r="AI40" s="6">
        <v>76</v>
      </c>
      <c r="AJ40" s="6">
        <v>91</v>
      </c>
      <c r="AK40" s="6">
        <f t="shared" si="22"/>
        <v>156</v>
      </c>
      <c r="AL40" s="6">
        <v>96</v>
      </c>
      <c r="AM40" s="6">
        <v>30</v>
      </c>
      <c r="AN40" s="6">
        <f>VLOOKUP(B:B,'[6]SQL Results'!$B$1:$AE$65536,30,0)</f>
        <v>8469.99</v>
      </c>
      <c r="AO40" s="6">
        <f t="shared" si="23"/>
        <v>65</v>
      </c>
      <c r="AP40" s="6" t="s">
        <v>15</v>
      </c>
      <c r="AQ40" s="6">
        <f t="shared" si="24"/>
        <v>423.4995</v>
      </c>
      <c r="AR40" s="6">
        <v>11</v>
      </c>
      <c r="AS40" s="9">
        <v>15</v>
      </c>
      <c r="AT40" s="9">
        <f>VLOOKUP(B:B,'[6]SQL Results'!$B$1:$L$65536,11,0)</f>
        <v>1</v>
      </c>
      <c r="AU40" s="9">
        <f>VLOOKUP(B:B,'[6]SQL Results'!$B$1:$K$65536,10,0)</f>
        <v>39.9</v>
      </c>
      <c r="AV40" s="9">
        <f t="shared" si="25"/>
        <v>-10</v>
      </c>
      <c r="AW40" s="9" t="s">
        <v>230</v>
      </c>
      <c r="AX40" s="9">
        <f t="shared" si="26"/>
        <v>1.596</v>
      </c>
      <c r="AY40" s="6">
        <v>4006</v>
      </c>
      <c r="AZ40" s="6">
        <v>4440</v>
      </c>
      <c r="BA40" s="6">
        <f>VLOOKUP(B:B,'[6]SQL Results'!$B$1:$AJ$65536,35,0)</f>
        <v>1541.13</v>
      </c>
      <c r="BB40" s="6">
        <f t="shared" si="27"/>
        <v>-2464.87</v>
      </c>
      <c r="BC40" s="6" t="s">
        <v>230</v>
      </c>
      <c r="BD40" s="6">
        <f>BA40*0.05</f>
        <v>77.0565</v>
      </c>
      <c r="BE40" s="6">
        <v>6</v>
      </c>
      <c r="BF40" s="6">
        <v>8</v>
      </c>
      <c r="BG40" s="6">
        <f>VLOOKUP(B:B,'[6]SQL Results'!$B$1:$AP$65536,41,0)</f>
        <v>2</v>
      </c>
      <c r="BH40" s="6">
        <f>VLOOKUP(B:B,'[6]SQL Results'!$B$1:$AO$65536,40,0)</f>
        <v>110.11</v>
      </c>
      <c r="BI40" s="6">
        <f t="shared" si="28"/>
        <v>-4</v>
      </c>
      <c r="BJ40" s="6" t="s">
        <v>230</v>
      </c>
      <c r="BK40" s="6"/>
      <c r="BL40" s="6">
        <f t="shared" si="29"/>
        <v>622.71</v>
      </c>
      <c r="BM40" s="13">
        <f t="shared" si="30"/>
        <v>-82</v>
      </c>
    </row>
    <row r="41" customHeight="1" spans="1:65">
      <c r="A41" s="11">
        <v>38</v>
      </c>
      <c r="B41" s="55">
        <v>707</v>
      </c>
      <c r="C41" s="55" t="s">
        <v>54</v>
      </c>
      <c r="D41" s="55" t="s">
        <v>46</v>
      </c>
      <c r="E41" s="6">
        <v>1412</v>
      </c>
      <c r="F41" s="6">
        <v>1644</v>
      </c>
      <c r="G41" s="6">
        <v>450</v>
      </c>
      <c r="H41" s="6">
        <f t="shared" si="31"/>
        <v>-962</v>
      </c>
      <c r="I41" s="6" t="s">
        <v>230</v>
      </c>
      <c r="J41" s="6">
        <f>G41*0.14</f>
        <v>63</v>
      </c>
      <c r="K41" s="6">
        <f>H41*0.05</f>
        <v>-48.1</v>
      </c>
      <c r="L41" s="6">
        <v>236</v>
      </c>
      <c r="M41" s="6">
        <v>216</v>
      </c>
      <c r="N41" s="6">
        <f>VLOOKUP(B:B,'[6]SQL Results'!$B$1:$Q$65536,16,0)</f>
        <v>138</v>
      </c>
      <c r="O41" s="6">
        <f>VLOOKUP(B:B,'[6]SQL Results'!$B$1:$P$65536,15,0)</f>
        <v>3000.9</v>
      </c>
      <c r="P41" s="6">
        <f t="shared" si="32"/>
        <v>-98</v>
      </c>
      <c r="Q41" s="6" t="s">
        <v>230</v>
      </c>
      <c r="R41" s="6">
        <f>O41*0.05</f>
        <v>150.045</v>
      </c>
      <c r="S41" s="6">
        <f>P41*1</f>
        <v>-98</v>
      </c>
      <c r="T41" s="6">
        <v>10</v>
      </c>
      <c r="U41" s="6">
        <v>12</v>
      </c>
      <c r="V41" s="6">
        <f>VLOOKUP(B:B,'[6]SQL Results'!$B$1:$V$65536,21,0)</f>
        <v>3</v>
      </c>
      <c r="W41" s="6">
        <f t="shared" si="19"/>
        <v>-7</v>
      </c>
      <c r="X41" s="6" t="s">
        <v>230</v>
      </c>
      <c r="Y41" s="6"/>
      <c r="Z41" s="6">
        <v>21</v>
      </c>
      <c r="AA41" s="6">
        <v>21</v>
      </c>
      <c r="AB41" s="6">
        <f>VLOOKUP(B:B,'[6]SQL Results'!$B$1:$AA$65536,26,0)</f>
        <v>14</v>
      </c>
      <c r="AC41" s="6">
        <f>VLOOKUP(B:B,'[6]SQL Results'!$B$1:$Z$65536,25,0)</f>
        <v>3612</v>
      </c>
      <c r="AD41" s="6">
        <f>VLOOKUP(B:B,[7]Sheet1!$A$1:$C$65536,3,0)</f>
        <v>3342</v>
      </c>
      <c r="AE41" s="6">
        <f t="shared" si="20"/>
        <v>270</v>
      </c>
      <c r="AF41" s="6">
        <f t="shared" si="21"/>
        <v>-7</v>
      </c>
      <c r="AG41" s="6" t="s">
        <v>230</v>
      </c>
      <c r="AH41" s="6">
        <f>AE41*0.02</f>
        <v>5.4</v>
      </c>
      <c r="AI41" s="6">
        <v>155</v>
      </c>
      <c r="AJ41" s="6">
        <v>178</v>
      </c>
      <c r="AK41" s="6">
        <f t="shared" si="22"/>
        <v>229</v>
      </c>
      <c r="AL41" s="6">
        <v>65</v>
      </c>
      <c r="AM41" s="6">
        <v>82</v>
      </c>
      <c r="AN41" s="6">
        <f>VLOOKUP(B:B,'[6]SQL Results'!$B$1:$AE$65536,30,0)</f>
        <v>12527</v>
      </c>
      <c r="AO41" s="6">
        <f t="shared" si="23"/>
        <v>51</v>
      </c>
      <c r="AP41" s="6" t="s">
        <v>15</v>
      </c>
      <c r="AQ41" s="6">
        <f t="shared" si="24"/>
        <v>626.35</v>
      </c>
      <c r="AR41" s="6">
        <v>19</v>
      </c>
      <c r="AS41" s="9">
        <v>22</v>
      </c>
      <c r="AT41" s="9">
        <f>VLOOKUP(B:B,'[6]SQL Results'!$B$1:$L$65536,11,0)</f>
        <v>3</v>
      </c>
      <c r="AU41" s="9">
        <f>VLOOKUP(B:B,'[6]SQL Results'!$B$1:$K$65536,10,0)</f>
        <v>113.71</v>
      </c>
      <c r="AV41" s="9">
        <f t="shared" si="25"/>
        <v>-16</v>
      </c>
      <c r="AW41" s="9" t="s">
        <v>230</v>
      </c>
      <c r="AX41" s="9">
        <f t="shared" si="26"/>
        <v>4.5484</v>
      </c>
      <c r="AY41" s="6">
        <v>3106</v>
      </c>
      <c r="AZ41" s="6">
        <v>3480</v>
      </c>
      <c r="BA41" s="6">
        <f>VLOOKUP(B:B,'[6]SQL Results'!$B$1:$AJ$65536,35,0)</f>
        <v>3745.82</v>
      </c>
      <c r="BB41" s="6">
        <f t="shared" si="27"/>
        <v>639.82</v>
      </c>
      <c r="BC41" s="6" t="s">
        <v>15</v>
      </c>
      <c r="BD41" s="6">
        <f>BA41*0.09</f>
        <v>337.1238</v>
      </c>
      <c r="BE41" s="6">
        <v>9</v>
      </c>
      <c r="BF41" s="6">
        <v>11</v>
      </c>
      <c r="BG41" s="6">
        <f>VLOOKUP(B:B,'[6]SQL Results'!$B$1:$AP$65536,41,0)</f>
        <v>7</v>
      </c>
      <c r="BH41" s="6">
        <f>VLOOKUP(B:B,'[6]SQL Results'!$B$1:$AO$65536,40,0)</f>
        <v>478.5</v>
      </c>
      <c r="BI41" s="6">
        <f t="shared" si="28"/>
        <v>-2</v>
      </c>
      <c r="BJ41" s="6" t="s">
        <v>230</v>
      </c>
      <c r="BK41" s="6"/>
      <c r="BL41" s="6">
        <f t="shared" si="29"/>
        <v>1186.47</v>
      </c>
      <c r="BM41" s="13">
        <f t="shared" si="30"/>
        <v>-146</v>
      </c>
    </row>
    <row r="42" customHeight="1" spans="1:65">
      <c r="A42" s="11">
        <v>39</v>
      </c>
      <c r="B42" s="55">
        <v>598</v>
      </c>
      <c r="C42" s="55" t="s">
        <v>55</v>
      </c>
      <c r="D42" s="55" t="s">
        <v>46</v>
      </c>
      <c r="E42" s="6">
        <v>1532</v>
      </c>
      <c r="F42" s="6">
        <v>1788</v>
      </c>
      <c r="G42" s="6">
        <v>686.5</v>
      </c>
      <c r="H42" s="6">
        <f t="shared" si="31"/>
        <v>-845.5</v>
      </c>
      <c r="I42" s="6" t="s">
        <v>230</v>
      </c>
      <c r="J42" s="6">
        <f>G42*0.14</f>
        <v>96.11</v>
      </c>
      <c r="K42" s="6">
        <f>H42*0.05</f>
        <v>-42.275</v>
      </c>
      <c r="L42" s="6">
        <v>117</v>
      </c>
      <c r="M42" s="6">
        <v>130</v>
      </c>
      <c r="N42" s="6">
        <f>VLOOKUP(B:B,'[6]SQL Results'!$B$1:$Q$65536,16,0)</f>
        <v>153</v>
      </c>
      <c r="O42" s="6">
        <f>VLOOKUP(B:B,'[6]SQL Results'!$B$1:$P$65536,15,0)</f>
        <v>3303.04</v>
      </c>
      <c r="P42" s="6">
        <f t="shared" si="32"/>
        <v>36</v>
      </c>
      <c r="Q42" s="6" t="s">
        <v>15</v>
      </c>
      <c r="R42" s="6">
        <f>O42*0.06</f>
        <v>198.1824</v>
      </c>
      <c r="S42" s="6"/>
      <c r="T42" s="6">
        <v>6</v>
      </c>
      <c r="U42" s="6">
        <v>7</v>
      </c>
      <c r="V42" s="6">
        <f>VLOOKUP(B:B,'[6]SQL Results'!$B$1:$V$65536,21,0)</f>
        <v>3</v>
      </c>
      <c r="W42" s="6">
        <f t="shared" si="19"/>
        <v>-3</v>
      </c>
      <c r="X42" s="6" t="s">
        <v>230</v>
      </c>
      <c r="Y42" s="6"/>
      <c r="Z42" s="6">
        <v>13</v>
      </c>
      <c r="AA42" s="6">
        <v>16</v>
      </c>
      <c r="AB42" s="6">
        <f>VLOOKUP(B:B,'[6]SQL Results'!$B$1:$AA$65536,26,0)</f>
        <v>20</v>
      </c>
      <c r="AC42" s="6">
        <f>VLOOKUP(B:B,'[6]SQL Results'!$B$1:$Z$65536,25,0)</f>
        <v>2828.21</v>
      </c>
      <c r="AD42" s="6">
        <f>VLOOKUP(B:B,[7]Sheet1!$A$1:$C$65536,3,0)</f>
        <v>1584.01</v>
      </c>
      <c r="AE42" s="6">
        <f t="shared" si="20"/>
        <v>1244.2</v>
      </c>
      <c r="AF42" s="6">
        <f t="shared" si="21"/>
        <v>7</v>
      </c>
      <c r="AG42" s="6" t="s">
        <v>15</v>
      </c>
      <c r="AH42" s="6">
        <f>AD42*0.01+AE42*0.04</f>
        <v>65.6081</v>
      </c>
      <c r="AI42" s="6">
        <v>86</v>
      </c>
      <c r="AJ42" s="6">
        <v>103</v>
      </c>
      <c r="AK42" s="6">
        <f t="shared" si="22"/>
        <v>117</v>
      </c>
      <c r="AL42" s="6">
        <v>27</v>
      </c>
      <c r="AM42" s="6">
        <v>45</v>
      </c>
      <c r="AN42" s="6">
        <f>VLOOKUP(B:B,'[6]SQL Results'!$B$1:$AE$65536,30,0)</f>
        <v>6356.41</v>
      </c>
      <c r="AO42" s="6">
        <f t="shared" si="23"/>
        <v>14</v>
      </c>
      <c r="AP42" s="6" t="s">
        <v>15</v>
      </c>
      <c r="AQ42" s="6">
        <f t="shared" si="24"/>
        <v>317.8205</v>
      </c>
      <c r="AR42" s="6">
        <v>7</v>
      </c>
      <c r="AS42" s="9">
        <v>9</v>
      </c>
      <c r="AT42" s="9">
        <v>0</v>
      </c>
      <c r="AU42" s="9">
        <v>0</v>
      </c>
      <c r="AV42" s="9">
        <f t="shared" si="25"/>
        <v>-7</v>
      </c>
      <c r="AW42" s="9" t="s">
        <v>230</v>
      </c>
      <c r="AX42" s="9">
        <f t="shared" si="26"/>
        <v>0</v>
      </c>
      <c r="AY42" s="6">
        <v>3006</v>
      </c>
      <c r="AZ42" s="6">
        <v>3360</v>
      </c>
      <c r="BA42" s="6">
        <f>VLOOKUP(B:B,'[6]SQL Results'!$B$1:$AJ$65536,35,0)</f>
        <v>786.48</v>
      </c>
      <c r="BB42" s="6">
        <f t="shared" si="27"/>
        <v>-2219.52</v>
      </c>
      <c r="BC42" s="6" t="s">
        <v>230</v>
      </c>
      <c r="BD42" s="6">
        <f>BA42*0.05</f>
        <v>39.324</v>
      </c>
      <c r="BE42" s="6">
        <v>5</v>
      </c>
      <c r="BF42" s="6">
        <v>7</v>
      </c>
      <c r="BG42" s="6">
        <f>VLOOKUP(B:B,'[6]SQL Results'!$B$1:$AP$65536,41,0)</f>
        <v>3</v>
      </c>
      <c r="BH42" s="6">
        <f>VLOOKUP(B:B,'[6]SQL Results'!$B$1:$AO$65536,40,0)</f>
        <v>217.5</v>
      </c>
      <c r="BI42" s="6">
        <f t="shared" si="28"/>
        <v>-2</v>
      </c>
      <c r="BJ42" s="6" t="s">
        <v>230</v>
      </c>
      <c r="BK42" s="6"/>
      <c r="BL42" s="6">
        <f t="shared" si="29"/>
        <v>717.05</v>
      </c>
      <c r="BM42" s="13">
        <f t="shared" si="30"/>
        <v>-42</v>
      </c>
    </row>
    <row r="43" customHeight="1" spans="1:65">
      <c r="A43" s="11">
        <v>40</v>
      </c>
      <c r="B43" s="55">
        <v>712</v>
      </c>
      <c r="C43" s="55" t="s">
        <v>56</v>
      </c>
      <c r="D43" s="55" t="s">
        <v>46</v>
      </c>
      <c r="E43" s="6">
        <v>4842</v>
      </c>
      <c r="F43" s="6">
        <v>5078</v>
      </c>
      <c r="G43" s="6">
        <v>6768.79</v>
      </c>
      <c r="H43" s="6">
        <f t="shared" si="31"/>
        <v>1926.79</v>
      </c>
      <c r="I43" s="22" t="s">
        <v>15</v>
      </c>
      <c r="J43" s="22">
        <f>G43*0.25</f>
        <v>1692.1975</v>
      </c>
      <c r="K43" s="6"/>
      <c r="L43" s="6">
        <v>226</v>
      </c>
      <c r="M43" s="6">
        <v>216</v>
      </c>
      <c r="N43" s="6">
        <f>VLOOKUP(B:B,'[6]SQL Results'!$B$1:$Q$65536,16,0)</f>
        <v>519</v>
      </c>
      <c r="O43" s="6">
        <f>VLOOKUP(B:B,'[6]SQL Results'!$B$1:$P$65536,15,0)</f>
        <v>10101.5</v>
      </c>
      <c r="P43" s="6">
        <f t="shared" si="32"/>
        <v>293</v>
      </c>
      <c r="Q43" s="6" t="s">
        <v>15</v>
      </c>
      <c r="R43" s="6">
        <f>O43*0.06</f>
        <v>606.09</v>
      </c>
      <c r="S43" s="6"/>
      <c r="T43" s="6">
        <v>10</v>
      </c>
      <c r="U43" s="6">
        <v>12</v>
      </c>
      <c r="V43" s="6">
        <f>VLOOKUP(B:B,'[6]SQL Results'!$B$1:$V$65536,21,0)</f>
        <v>12</v>
      </c>
      <c r="W43" s="6">
        <f t="shared" si="19"/>
        <v>2</v>
      </c>
      <c r="X43" s="6" t="s">
        <v>15</v>
      </c>
      <c r="Y43" s="6">
        <f>V43*5</f>
        <v>60</v>
      </c>
      <c r="Z43" s="6">
        <v>17</v>
      </c>
      <c r="AA43" s="6">
        <v>22</v>
      </c>
      <c r="AB43" s="6">
        <f>VLOOKUP(B:B,'[6]SQL Results'!$B$1:$AA$65536,26,0)</f>
        <v>40</v>
      </c>
      <c r="AC43" s="6">
        <f>VLOOKUP(B:B,'[6]SQL Results'!$B$1:$Z$65536,25,0)</f>
        <v>6941.78</v>
      </c>
      <c r="AD43" s="6">
        <f>VLOOKUP(B:B,[7]Sheet1!$A$1:$C$65536,3,0)</f>
        <v>5940</v>
      </c>
      <c r="AE43" s="6">
        <f t="shared" si="20"/>
        <v>1001.78</v>
      </c>
      <c r="AF43" s="6">
        <f t="shared" si="21"/>
        <v>23</v>
      </c>
      <c r="AG43" s="6" t="s">
        <v>15</v>
      </c>
      <c r="AH43" s="6">
        <f>AD43*0.01+AE43*0.04</f>
        <v>99.4712</v>
      </c>
      <c r="AI43" s="6">
        <v>145</v>
      </c>
      <c r="AJ43" s="6">
        <v>167</v>
      </c>
      <c r="AK43" s="6">
        <f t="shared" si="22"/>
        <v>196</v>
      </c>
      <c r="AL43" s="6">
        <v>56</v>
      </c>
      <c r="AM43" s="6">
        <v>70</v>
      </c>
      <c r="AN43" s="6">
        <f>VLOOKUP(B:B,'[6]SQL Results'!$B$1:$AE$65536,30,0)</f>
        <v>10141.34</v>
      </c>
      <c r="AO43" s="6">
        <f t="shared" si="23"/>
        <v>29</v>
      </c>
      <c r="AP43" s="6" t="s">
        <v>15</v>
      </c>
      <c r="AQ43" s="6">
        <f t="shared" si="24"/>
        <v>507.067</v>
      </c>
      <c r="AR43" s="6">
        <v>19</v>
      </c>
      <c r="AS43" s="9">
        <v>22</v>
      </c>
      <c r="AT43" s="9">
        <f>VLOOKUP(B:B,'[6]SQL Results'!$B$1:$L$65536,11,0)</f>
        <v>14</v>
      </c>
      <c r="AU43" s="9">
        <f>VLOOKUP(B:B,'[6]SQL Results'!$B$1:$K$65536,10,0)</f>
        <v>469.2</v>
      </c>
      <c r="AV43" s="9">
        <f t="shared" si="25"/>
        <v>-5</v>
      </c>
      <c r="AW43" s="9" t="s">
        <v>230</v>
      </c>
      <c r="AX43" s="9">
        <f t="shared" si="26"/>
        <v>18.768</v>
      </c>
      <c r="AY43" s="6">
        <v>6606</v>
      </c>
      <c r="AZ43" s="6">
        <v>7560</v>
      </c>
      <c r="BA43" s="6">
        <f>VLOOKUP(B:B,'[6]SQL Results'!$B$1:$AJ$65536,35,0)</f>
        <v>5826.15</v>
      </c>
      <c r="BB43" s="6">
        <f t="shared" si="27"/>
        <v>-779.85</v>
      </c>
      <c r="BC43" s="6" t="s">
        <v>230</v>
      </c>
      <c r="BD43" s="6">
        <f>BA43*0.05</f>
        <v>291.3075</v>
      </c>
      <c r="BE43" s="6">
        <v>9</v>
      </c>
      <c r="BF43" s="6">
        <v>11</v>
      </c>
      <c r="BG43" s="6">
        <f>VLOOKUP(B:B,'[6]SQL Results'!$B$1:$AP$65536,41,0)</f>
        <v>19</v>
      </c>
      <c r="BH43" s="6">
        <f>VLOOKUP(B:B,'[6]SQL Results'!$B$1:$AO$65536,40,0)</f>
        <v>1160</v>
      </c>
      <c r="BI43" s="6">
        <f t="shared" si="28"/>
        <v>10</v>
      </c>
      <c r="BJ43" s="6" t="s">
        <v>15</v>
      </c>
      <c r="BK43" s="6">
        <f>BH43*0.01</f>
        <v>11.6</v>
      </c>
      <c r="BL43" s="6">
        <f t="shared" si="29"/>
        <v>3286.5</v>
      </c>
      <c r="BM43" s="13">
        <f t="shared" si="30"/>
        <v>0</v>
      </c>
    </row>
    <row r="44" customHeight="1" spans="1:65">
      <c r="A44" s="11">
        <v>41</v>
      </c>
      <c r="B44" s="55">
        <v>724</v>
      </c>
      <c r="C44" s="55" t="s">
        <v>57</v>
      </c>
      <c r="D44" s="55" t="s">
        <v>46</v>
      </c>
      <c r="E44" s="6">
        <v>1412</v>
      </c>
      <c r="F44" s="6">
        <v>1644</v>
      </c>
      <c r="G44" s="6">
        <v>531.01</v>
      </c>
      <c r="H44" s="6">
        <f t="shared" si="31"/>
        <v>-880.99</v>
      </c>
      <c r="I44" s="6" t="s">
        <v>230</v>
      </c>
      <c r="J44" s="6">
        <f t="shared" ref="J44:J52" si="33">G44*0.14</f>
        <v>74.3414</v>
      </c>
      <c r="K44" s="6">
        <f t="shared" ref="K44:K52" si="34">H44*0.05</f>
        <v>-44.0495</v>
      </c>
      <c r="L44" s="6">
        <v>155</v>
      </c>
      <c r="M44" s="6">
        <v>172</v>
      </c>
      <c r="N44" s="6">
        <f>VLOOKUP(B:B,'[6]SQL Results'!$B$1:$Q$65536,16,0)</f>
        <v>237</v>
      </c>
      <c r="O44" s="6">
        <f>VLOOKUP(B:B,'[6]SQL Results'!$B$1:$P$65536,15,0)</f>
        <v>5140.02</v>
      </c>
      <c r="P44" s="6">
        <f t="shared" si="32"/>
        <v>82</v>
      </c>
      <c r="Q44" s="6" t="s">
        <v>15</v>
      </c>
      <c r="R44" s="6">
        <f>O44*0.06</f>
        <v>308.4012</v>
      </c>
      <c r="S44" s="6"/>
      <c r="T44" s="6">
        <v>8</v>
      </c>
      <c r="U44" s="6">
        <v>10</v>
      </c>
      <c r="V44" s="6">
        <f>VLOOKUP(B:B,'[6]SQL Results'!$B$1:$V$65536,21,0)</f>
        <v>2</v>
      </c>
      <c r="W44" s="6">
        <f t="shared" si="19"/>
        <v>-6</v>
      </c>
      <c r="X44" s="6" t="s">
        <v>230</v>
      </c>
      <c r="Y44" s="6"/>
      <c r="Z44" s="6">
        <v>16</v>
      </c>
      <c r="AA44" s="6">
        <v>20</v>
      </c>
      <c r="AB44" s="6">
        <f>VLOOKUP(B:B,'[6]SQL Results'!$B$1:$AA$65536,26,0)</f>
        <v>5</v>
      </c>
      <c r="AC44" s="6">
        <f>VLOOKUP(B:B,'[6]SQL Results'!$B$1:$Z$65536,25,0)</f>
        <v>744.9</v>
      </c>
      <c r="AD44" s="6">
        <f>VLOOKUP(B:B,[7]Sheet1!$A$1:$C$65536,3,0)</f>
        <v>504.9</v>
      </c>
      <c r="AE44" s="6">
        <f t="shared" si="20"/>
        <v>240</v>
      </c>
      <c r="AF44" s="6">
        <f t="shared" si="21"/>
        <v>-11</v>
      </c>
      <c r="AG44" s="6" t="s">
        <v>230</v>
      </c>
      <c r="AH44" s="6">
        <f>AE44*0.02</f>
        <v>4.8</v>
      </c>
      <c r="AI44" s="6">
        <v>101</v>
      </c>
      <c r="AJ44" s="6">
        <v>121</v>
      </c>
      <c r="AK44" s="6">
        <f t="shared" si="22"/>
        <v>204</v>
      </c>
      <c r="AL44" s="6">
        <v>108</v>
      </c>
      <c r="AM44" s="6">
        <v>48</v>
      </c>
      <c r="AN44" s="6">
        <f>VLOOKUP(B:B,'[6]SQL Results'!$B$1:$AE$65536,30,0)</f>
        <v>11292.91</v>
      </c>
      <c r="AO44" s="6">
        <f t="shared" si="23"/>
        <v>83</v>
      </c>
      <c r="AP44" s="6" t="s">
        <v>15</v>
      </c>
      <c r="AQ44" s="6">
        <f t="shared" si="24"/>
        <v>564.6455</v>
      </c>
      <c r="AR44" s="6">
        <v>17</v>
      </c>
      <c r="AS44" s="9">
        <v>21</v>
      </c>
      <c r="AT44" s="9">
        <f>VLOOKUP(B:B,'[6]SQL Results'!$B$1:$L$65536,11,0)</f>
        <v>14</v>
      </c>
      <c r="AU44" s="9">
        <f>VLOOKUP(B:B,'[6]SQL Results'!$B$1:$K$65536,10,0)</f>
        <v>478.8</v>
      </c>
      <c r="AV44" s="9">
        <f t="shared" si="25"/>
        <v>-3</v>
      </c>
      <c r="AW44" s="9" t="s">
        <v>230</v>
      </c>
      <c r="AX44" s="9">
        <f t="shared" si="26"/>
        <v>19.152</v>
      </c>
      <c r="AY44" s="6">
        <v>3956</v>
      </c>
      <c r="AZ44" s="6">
        <v>4380</v>
      </c>
      <c r="BA44" s="6">
        <f>VLOOKUP(B:B,'[6]SQL Results'!$B$1:$AJ$65536,35,0)</f>
        <v>1137</v>
      </c>
      <c r="BB44" s="6">
        <f t="shared" si="27"/>
        <v>-2819</v>
      </c>
      <c r="BC44" s="6" t="s">
        <v>230</v>
      </c>
      <c r="BD44" s="6">
        <f>BA44*0.05</f>
        <v>56.85</v>
      </c>
      <c r="BE44" s="6">
        <v>7</v>
      </c>
      <c r="BF44" s="6">
        <v>9</v>
      </c>
      <c r="BG44" s="6">
        <f>VLOOKUP(B:B,'[6]SQL Results'!$B$1:$AP$65536,41,0)</f>
        <v>5</v>
      </c>
      <c r="BH44" s="6">
        <f>VLOOKUP(B:B,'[6]SQL Results'!$B$1:$AO$65536,40,0)</f>
        <v>290</v>
      </c>
      <c r="BI44" s="6">
        <f t="shared" si="28"/>
        <v>-2</v>
      </c>
      <c r="BJ44" s="6" t="s">
        <v>230</v>
      </c>
      <c r="BK44" s="6"/>
      <c r="BL44" s="6">
        <f t="shared" si="29"/>
        <v>1028.19</v>
      </c>
      <c r="BM44" s="13">
        <f t="shared" si="30"/>
        <v>-44</v>
      </c>
    </row>
    <row r="45" customHeight="1" spans="1:65">
      <c r="A45" s="11">
        <v>42</v>
      </c>
      <c r="B45" s="55">
        <v>737</v>
      </c>
      <c r="C45" s="55" t="s">
        <v>58</v>
      </c>
      <c r="D45" s="55" t="s">
        <v>46</v>
      </c>
      <c r="E45" s="6">
        <v>1532</v>
      </c>
      <c r="F45" s="6">
        <v>1788</v>
      </c>
      <c r="G45" s="6">
        <v>410</v>
      </c>
      <c r="H45" s="6">
        <f t="shared" si="31"/>
        <v>-1122</v>
      </c>
      <c r="I45" s="6" t="s">
        <v>230</v>
      </c>
      <c r="J45" s="6">
        <f t="shared" si="33"/>
        <v>57.4</v>
      </c>
      <c r="K45" s="6">
        <f t="shared" si="34"/>
        <v>-56.1</v>
      </c>
      <c r="L45" s="6">
        <v>117</v>
      </c>
      <c r="M45" s="6">
        <v>130</v>
      </c>
      <c r="N45" s="6">
        <f>VLOOKUP(B:B,'[6]SQL Results'!$B$1:$Q$65536,16,0)</f>
        <v>131</v>
      </c>
      <c r="O45" s="6">
        <f>VLOOKUP(B:B,'[6]SQL Results'!$B$1:$P$65536,15,0)</f>
        <v>2888.83</v>
      </c>
      <c r="P45" s="6">
        <f t="shared" si="32"/>
        <v>14</v>
      </c>
      <c r="Q45" s="6" t="s">
        <v>15</v>
      </c>
      <c r="R45" s="6">
        <f>O45*0.06</f>
        <v>173.3298</v>
      </c>
      <c r="S45" s="6"/>
      <c r="T45" s="6">
        <v>6</v>
      </c>
      <c r="U45" s="6">
        <v>7</v>
      </c>
      <c r="V45" s="6">
        <v>0</v>
      </c>
      <c r="W45" s="6">
        <f t="shared" si="19"/>
        <v>-6</v>
      </c>
      <c r="X45" s="6" t="s">
        <v>230</v>
      </c>
      <c r="Y45" s="6"/>
      <c r="Z45" s="6">
        <v>10</v>
      </c>
      <c r="AA45" s="6">
        <v>13</v>
      </c>
      <c r="AB45" s="6">
        <f>VLOOKUP(B:B,'[6]SQL Results'!$B$1:$AA$65536,26,0)</f>
        <v>13</v>
      </c>
      <c r="AC45" s="6">
        <f>VLOOKUP(B:B,'[6]SQL Results'!$B$1:$Z$65536,25,0)</f>
        <v>2043.42</v>
      </c>
      <c r="AD45" s="6">
        <f>VLOOKUP(B:B,[7]Sheet1!$A$1:$C$65536,3,0)</f>
        <v>1554.4</v>
      </c>
      <c r="AE45" s="6">
        <f t="shared" si="20"/>
        <v>489.02</v>
      </c>
      <c r="AF45" s="6">
        <f t="shared" si="21"/>
        <v>3</v>
      </c>
      <c r="AG45" s="6" t="s">
        <v>15</v>
      </c>
      <c r="AH45" s="6">
        <f>AD45*0.01+AE45*0.04</f>
        <v>35.1048</v>
      </c>
      <c r="AI45" s="6">
        <v>76</v>
      </c>
      <c r="AJ45" s="6">
        <v>91</v>
      </c>
      <c r="AK45" s="6">
        <f t="shared" si="22"/>
        <v>59</v>
      </c>
      <c r="AL45" s="6">
        <v>35</v>
      </c>
      <c r="AM45" s="6">
        <v>12</v>
      </c>
      <c r="AN45" s="6">
        <f>VLOOKUP(B:B,'[6]SQL Results'!$B$1:$AE$65536,30,0)</f>
        <v>3461.18</v>
      </c>
      <c r="AO45" s="6">
        <f t="shared" si="23"/>
        <v>-32</v>
      </c>
      <c r="AP45" s="6" t="s">
        <v>230</v>
      </c>
      <c r="AQ45" s="6">
        <f>AN45*0.03</f>
        <v>103.8354</v>
      </c>
      <c r="AR45" s="6">
        <v>11</v>
      </c>
      <c r="AS45" s="9">
        <v>15</v>
      </c>
      <c r="AT45" s="9">
        <f>VLOOKUP(B:B,'[6]SQL Results'!$B$1:$L$65536,11,0)</f>
        <v>3</v>
      </c>
      <c r="AU45" s="9">
        <f>VLOOKUP(B:B,'[6]SQL Results'!$B$1:$K$65536,10,0)</f>
        <v>119.7</v>
      </c>
      <c r="AV45" s="9">
        <f t="shared" si="25"/>
        <v>-8</v>
      </c>
      <c r="AW45" s="9" t="s">
        <v>230</v>
      </c>
      <c r="AX45" s="9">
        <f t="shared" si="26"/>
        <v>4.788</v>
      </c>
      <c r="AY45" s="6">
        <v>3006</v>
      </c>
      <c r="AZ45" s="6">
        <v>3360</v>
      </c>
      <c r="BA45" s="6">
        <f>VLOOKUP(B:B,'[6]SQL Results'!$B$1:$AJ$65536,35,0)</f>
        <v>2017</v>
      </c>
      <c r="BB45" s="6">
        <f t="shared" si="27"/>
        <v>-989</v>
      </c>
      <c r="BC45" s="6" t="s">
        <v>230</v>
      </c>
      <c r="BD45" s="6">
        <f>BA45*0.05</f>
        <v>100.85</v>
      </c>
      <c r="BE45" s="6">
        <v>7</v>
      </c>
      <c r="BF45" s="6">
        <v>9</v>
      </c>
      <c r="BG45" s="6">
        <f>VLOOKUP(B:B,'[6]SQL Results'!$B$1:$AP$65536,41,0)</f>
        <v>16</v>
      </c>
      <c r="BH45" s="6">
        <f>VLOOKUP(B:B,'[6]SQL Results'!$B$1:$AO$65536,40,0)</f>
        <v>942.5</v>
      </c>
      <c r="BI45" s="6">
        <f t="shared" si="28"/>
        <v>9</v>
      </c>
      <c r="BJ45" s="6" t="s">
        <v>15</v>
      </c>
      <c r="BK45" s="6">
        <f>BH45*0.01</f>
        <v>9.425</v>
      </c>
      <c r="BL45" s="6">
        <f t="shared" si="29"/>
        <v>484.73</v>
      </c>
      <c r="BM45" s="13">
        <f t="shared" si="30"/>
        <v>-56</v>
      </c>
    </row>
    <row r="46" customHeight="1" spans="1:65">
      <c r="A46" s="11">
        <v>43</v>
      </c>
      <c r="B46" s="55">
        <v>740</v>
      </c>
      <c r="C46" s="55" t="s">
        <v>59</v>
      </c>
      <c r="D46" s="55" t="s">
        <v>46</v>
      </c>
      <c r="E46" s="6">
        <v>940</v>
      </c>
      <c r="F46" s="6">
        <v>1097</v>
      </c>
      <c r="G46" s="6">
        <v>563.72</v>
      </c>
      <c r="H46" s="6">
        <f t="shared" si="31"/>
        <v>-376.28</v>
      </c>
      <c r="I46" s="6" t="s">
        <v>230</v>
      </c>
      <c r="J46" s="6">
        <f t="shared" si="33"/>
        <v>78.9208</v>
      </c>
      <c r="K46" s="6">
        <f t="shared" si="34"/>
        <v>-18.814</v>
      </c>
      <c r="L46" s="6">
        <v>85</v>
      </c>
      <c r="M46" s="6">
        <v>94</v>
      </c>
      <c r="N46" s="6">
        <f>VLOOKUP(B:B,'[6]SQL Results'!$B$1:$Q$65536,16,0)</f>
        <v>93</v>
      </c>
      <c r="O46" s="6">
        <f>VLOOKUP(B:B,'[6]SQL Results'!$B$1:$P$65536,15,0)</f>
        <v>1992.68</v>
      </c>
      <c r="P46" s="6">
        <f t="shared" si="32"/>
        <v>8</v>
      </c>
      <c r="Q46" s="6" t="s">
        <v>14</v>
      </c>
      <c r="R46" s="6">
        <f>O46*0.05</f>
        <v>99.634</v>
      </c>
      <c r="S46" s="6"/>
      <c r="T46" s="6">
        <v>3</v>
      </c>
      <c r="U46" s="6">
        <v>4</v>
      </c>
      <c r="V46" s="6">
        <v>0</v>
      </c>
      <c r="W46" s="6">
        <f t="shared" si="19"/>
        <v>-3</v>
      </c>
      <c r="X46" s="6" t="s">
        <v>230</v>
      </c>
      <c r="Y46" s="6"/>
      <c r="Z46" s="6">
        <v>4</v>
      </c>
      <c r="AA46" s="6">
        <v>8</v>
      </c>
      <c r="AB46" s="6">
        <f>VLOOKUP(B:B,'[6]SQL Results'!$B$1:$AA$65536,26,0)</f>
        <v>14</v>
      </c>
      <c r="AC46" s="6">
        <f>VLOOKUP(B:B,'[6]SQL Results'!$B$1:$Z$65536,25,0)</f>
        <v>2524.8</v>
      </c>
      <c r="AD46" s="6">
        <f>VLOOKUP(B:B,[7]Sheet1!$A$1:$C$65536,3,0)</f>
        <v>2406</v>
      </c>
      <c r="AE46" s="6">
        <f t="shared" si="20"/>
        <v>118.8</v>
      </c>
      <c r="AF46" s="6">
        <f t="shared" si="21"/>
        <v>10</v>
      </c>
      <c r="AG46" s="6" t="s">
        <v>15</v>
      </c>
      <c r="AH46" s="6">
        <f>AD46*0.01+AE46*0.04</f>
        <v>28.812</v>
      </c>
      <c r="AI46" s="6">
        <v>65</v>
      </c>
      <c r="AJ46" s="6">
        <v>78</v>
      </c>
      <c r="AK46" s="6">
        <f t="shared" si="22"/>
        <v>121</v>
      </c>
      <c r="AL46" s="6">
        <v>81</v>
      </c>
      <c r="AM46" s="6">
        <v>20</v>
      </c>
      <c r="AN46" s="6">
        <f>VLOOKUP(B:B,'[6]SQL Results'!$B$1:$AE$65536,30,0)</f>
        <v>6608.68</v>
      </c>
      <c r="AO46" s="6">
        <f t="shared" si="23"/>
        <v>43</v>
      </c>
      <c r="AP46" s="6" t="s">
        <v>15</v>
      </c>
      <c r="AQ46" s="6">
        <f>AN46*0.05</f>
        <v>330.434</v>
      </c>
      <c r="AR46" s="6">
        <v>6</v>
      </c>
      <c r="AS46" s="9">
        <v>10</v>
      </c>
      <c r="AT46" s="9">
        <f>VLOOKUP(B:B,'[6]SQL Results'!$B$1:$L$65536,11,0)</f>
        <v>4</v>
      </c>
      <c r="AU46" s="9">
        <f>VLOOKUP(B:B,'[6]SQL Results'!$B$1:$K$65536,10,0)</f>
        <v>135.66</v>
      </c>
      <c r="AV46" s="9">
        <f t="shared" si="25"/>
        <v>-2</v>
      </c>
      <c r="AW46" s="9" t="s">
        <v>230</v>
      </c>
      <c r="AX46" s="9">
        <f t="shared" si="26"/>
        <v>5.4264</v>
      </c>
      <c r="AY46" s="6">
        <v>5506</v>
      </c>
      <c r="AZ46" s="6">
        <v>6240</v>
      </c>
      <c r="BA46" s="6">
        <f>VLOOKUP(B:B,'[6]SQL Results'!$B$1:$AJ$65536,35,0)</f>
        <v>2822.6</v>
      </c>
      <c r="BB46" s="6">
        <f t="shared" si="27"/>
        <v>-2683.4</v>
      </c>
      <c r="BC46" s="6" t="s">
        <v>230</v>
      </c>
      <c r="BD46" s="6">
        <f>BA46*0.05</f>
        <v>141.13</v>
      </c>
      <c r="BE46" s="6">
        <v>4</v>
      </c>
      <c r="BF46" s="6">
        <v>7</v>
      </c>
      <c r="BG46" s="6">
        <f>VLOOKUP(B:B,'[6]SQL Results'!$B$1:$AP$65536,41,0)</f>
        <v>4</v>
      </c>
      <c r="BH46" s="6">
        <f>VLOOKUP(B:B,'[6]SQL Results'!$B$1:$AO$65536,40,0)</f>
        <v>290</v>
      </c>
      <c r="BI46" s="6">
        <f t="shared" si="28"/>
        <v>0</v>
      </c>
      <c r="BJ46" s="6" t="s">
        <v>14</v>
      </c>
      <c r="BK46" s="6"/>
      <c r="BL46" s="6">
        <f t="shared" si="29"/>
        <v>684.36</v>
      </c>
      <c r="BM46" s="13">
        <f t="shared" si="30"/>
        <v>-19</v>
      </c>
    </row>
    <row r="47" customHeight="1" spans="1:65">
      <c r="A47" s="11">
        <v>44</v>
      </c>
      <c r="B47" s="55">
        <v>743</v>
      </c>
      <c r="C47" s="55" t="s">
        <v>60</v>
      </c>
      <c r="D47" s="55" t="s">
        <v>46</v>
      </c>
      <c r="E47" s="6">
        <v>1280</v>
      </c>
      <c r="F47" s="6">
        <v>1486</v>
      </c>
      <c r="G47" s="6">
        <v>35</v>
      </c>
      <c r="H47" s="6">
        <f t="shared" si="31"/>
        <v>-1245</v>
      </c>
      <c r="I47" s="6" t="s">
        <v>230</v>
      </c>
      <c r="J47" s="6">
        <f t="shared" si="33"/>
        <v>4.9</v>
      </c>
      <c r="K47" s="6">
        <f t="shared" si="34"/>
        <v>-62.25</v>
      </c>
      <c r="L47" s="6">
        <v>91</v>
      </c>
      <c r="M47" s="6">
        <v>112</v>
      </c>
      <c r="N47" s="6">
        <f>VLOOKUP(B:B,'[6]SQL Results'!$B$1:$Q$65536,16,0)</f>
        <v>156</v>
      </c>
      <c r="O47" s="6">
        <f>VLOOKUP(B:B,'[6]SQL Results'!$B$1:$P$65536,15,0)</f>
        <v>3467.97</v>
      </c>
      <c r="P47" s="6">
        <f t="shared" si="32"/>
        <v>65</v>
      </c>
      <c r="Q47" s="6" t="s">
        <v>15</v>
      </c>
      <c r="R47" s="6">
        <f>O47*0.06</f>
        <v>208.0782</v>
      </c>
      <c r="S47" s="6"/>
      <c r="T47" s="6">
        <v>5</v>
      </c>
      <c r="U47" s="6">
        <v>6</v>
      </c>
      <c r="V47" s="6">
        <f>VLOOKUP(B:B,'[6]SQL Results'!$B$1:$V$65536,21,0)</f>
        <v>1</v>
      </c>
      <c r="W47" s="6">
        <f t="shared" si="19"/>
        <v>-4</v>
      </c>
      <c r="X47" s="6" t="s">
        <v>230</v>
      </c>
      <c r="Y47" s="6"/>
      <c r="Z47" s="6">
        <v>9</v>
      </c>
      <c r="AA47" s="6">
        <v>14</v>
      </c>
      <c r="AB47" s="6">
        <f>VLOOKUP(B:B,'[6]SQL Results'!$B$1:$AA$65536,26,0)</f>
        <v>3</v>
      </c>
      <c r="AC47" s="6">
        <f>VLOOKUP(B:B,'[6]SQL Results'!$B$1:$Z$65536,25,0)</f>
        <v>456</v>
      </c>
      <c r="AD47" s="6">
        <f>VLOOKUP(B:B,[7]Sheet1!$A$1:$C$65536,3,0)</f>
        <v>198</v>
      </c>
      <c r="AE47" s="6">
        <f t="shared" si="20"/>
        <v>258</v>
      </c>
      <c r="AF47" s="6">
        <f t="shared" si="21"/>
        <v>-6</v>
      </c>
      <c r="AG47" s="6" t="s">
        <v>230</v>
      </c>
      <c r="AH47" s="6">
        <f>AE47*0.02</f>
        <v>5.16</v>
      </c>
      <c r="AI47" s="6">
        <v>68</v>
      </c>
      <c r="AJ47" s="6">
        <v>82</v>
      </c>
      <c r="AK47" s="6">
        <f t="shared" si="22"/>
        <v>109</v>
      </c>
      <c r="AL47" s="6">
        <v>35</v>
      </c>
      <c r="AM47" s="6">
        <v>37</v>
      </c>
      <c r="AN47" s="6">
        <f>VLOOKUP(B:B,'[6]SQL Results'!$B$1:$AE$65536,30,0)</f>
        <v>5990.94</v>
      </c>
      <c r="AO47" s="6">
        <f t="shared" si="23"/>
        <v>27</v>
      </c>
      <c r="AP47" s="6" t="s">
        <v>15</v>
      </c>
      <c r="AQ47" s="6">
        <f>AN47*0.05</f>
        <v>299.547</v>
      </c>
      <c r="AR47" s="6">
        <v>8</v>
      </c>
      <c r="AS47" s="9">
        <v>11</v>
      </c>
      <c r="AT47" s="9">
        <f>VLOOKUP(B:B,'[6]SQL Results'!$B$1:$L$65536,11,0)</f>
        <v>20</v>
      </c>
      <c r="AU47" s="9">
        <f>VLOOKUP(B:B,'[6]SQL Results'!$B$1:$K$65536,10,0)</f>
        <v>674.82</v>
      </c>
      <c r="AV47" s="9">
        <f t="shared" si="25"/>
        <v>12</v>
      </c>
      <c r="AW47" s="9" t="s">
        <v>15</v>
      </c>
      <c r="AX47" s="9">
        <f>AU47*0.07</f>
        <v>47.2374</v>
      </c>
      <c r="AY47" s="6">
        <v>1307</v>
      </c>
      <c r="AZ47" s="6">
        <v>1568</v>
      </c>
      <c r="BA47" s="6">
        <f>VLOOKUP(B:B,'[6]SQL Results'!$B$1:$AJ$65536,35,0)</f>
        <v>2419.8</v>
      </c>
      <c r="BB47" s="6">
        <f t="shared" si="27"/>
        <v>1112.8</v>
      </c>
      <c r="BC47" s="6" t="s">
        <v>15</v>
      </c>
      <c r="BD47" s="6">
        <f>BA47*0.09</f>
        <v>217.782</v>
      </c>
      <c r="BE47" s="6">
        <v>5</v>
      </c>
      <c r="BF47" s="6">
        <v>7</v>
      </c>
      <c r="BG47" s="6">
        <v>0</v>
      </c>
      <c r="BH47" s="6">
        <v>0</v>
      </c>
      <c r="BI47" s="6">
        <f t="shared" si="28"/>
        <v>-5</v>
      </c>
      <c r="BJ47" s="6" t="s">
        <v>230</v>
      </c>
      <c r="BK47" s="6"/>
      <c r="BL47" s="6">
        <f t="shared" si="29"/>
        <v>782.7</v>
      </c>
      <c r="BM47" s="13">
        <f t="shared" si="30"/>
        <v>-62</v>
      </c>
    </row>
    <row r="48" customHeight="1" spans="1:65">
      <c r="A48" s="11">
        <v>45</v>
      </c>
      <c r="B48" s="55">
        <v>733</v>
      </c>
      <c r="C48" s="55" t="s">
        <v>61</v>
      </c>
      <c r="D48" s="55" t="s">
        <v>46</v>
      </c>
      <c r="E48" s="6">
        <v>697</v>
      </c>
      <c r="F48" s="6">
        <v>800</v>
      </c>
      <c r="G48" s="6">
        <v>64</v>
      </c>
      <c r="H48" s="6">
        <f t="shared" si="31"/>
        <v>-633</v>
      </c>
      <c r="I48" s="6" t="s">
        <v>230</v>
      </c>
      <c r="J48" s="6">
        <f t="shared" si="33"/>
        <v>8.96</v>
      </c>
      <c r="K48" s="6">
        <f t="shared" si="34"/>
        <v>-31.65</v>
      </c>
      <c r="L48" s="6">
        <v>85</v>
      </c>
      <c r="M48" s="6">
        <v>94</v>
      </c>
      <c r="N48" s="6">
        <f>VLOOKUP(B:B,'[6]SQL Results'!$B$1:$Q$65536,16,0)</f>
        <v>87</v>
      </c>
      <c r="O48" s="6">
        <f>VLOOKUP(B:B,'[6]SQL Results'!$B$1:$P$65536,15,0)</f>
        <v>1847.41</v>
      </c>
      <c r="P48" s="6">
        <f t="shared" si="32"/>
        <v>2</v>
      </c>
      <c r="Q48" s="6" t="s">
        <v>14</v>
      </c>
      <c r="R48" s="6">
        <f>O48*0.05</f>
        <v>92.3705</v>
      </c>
      <c r="S48" s="6"/>
      <c r="T48" s="6">
        <v>3</v>
      </c>
      <c r="U48" s="6">
        <v>4</v>
      </c>
      <c r="V48" s="6">
        <f>VLOOKUP(B:B,'[6]SQL Results'!$B$1:$V$65536,21,0)</f>
        <v>1</v>
      </c>
      <c r="W48" s="6">
        <f t="shared" si="19"/>
        <v>-2</v>
      </c>
      <c r="X48" s="6" t="s">
        <v>230</v>
      </c>
      <c r="Y48" s="6"/>
      <c r="Z48" s="6">
        <v>7</v>
      </c>
      <c r="AA48" s="6">
        <v>11</v>
      </c>
      <c r="AB48" s="6">
        <f>VLOOKUP(B:B,'[6]SQL Results'!$B$1:$AA$65536,26,0)</f>
        <v>4</v>
      </c>
      <c r="AC48" s="6">
        <f>VLOOKUP(B:B,'[6]SQL Results'!$B$1:$Z$65536,25,0)</f>
        <v>566.3</v>
      </c>
      <c r="AD48" s="6">
        <f>VLOOKUP(B:B,[7]Sheet1!$A$1:$C$65536,3,0)</f>
        <v>168.3</v>
      </c>
      <c r="AE48" s="6">
        <f t="shared" si="20"/>
        <v>398</v>
      </c>
      <c r="AF48" s="6">
        <f t="shared" si="21"/>
        <v>-3</v>
      </c>
      <c r="AG48" s="6" t="s">
        <v>230</v>
      </c>
      <c r="AH48" s="6">
        <f>AE48*0.02</f>
        <v>7.96</v>
      </c>
      <c r="AI48" s="6">
        <v>60</v>
      </c>
      <c r="AJ48" s="6">
        <v>72</v>
      </c>
      <c r="AK48" s="6">
        <f t="shared" si="22"/>
        <v>57</v>
      </c>
      <c r="AL48" s="6">
        <v>41</v>
      </c>
      <c r="AM48" s="6">
        <v>8</v>
      </c>
      <c r="AN48" s="6">
        <f>VLOOKUP(B:B,'[6]SQL Results'!$B$1:$AE$65536,30,0)</f>
        <v>3090.85</v>
      </c>
      <c r="AO48" s="6">
        <f t="shared" si="23"/>
        <v>-15</v>
      </c>
      <c r="AP48" s="6" t="s">
        <v>230</v>
      </c>
      <c r="AQ48" s="6">
        <f>AN48*0.03</f>
        <v>92.7255</v>
      </c>
      <c r="AR48" s="6">
        <v>4</v>
      </c>
      <c r="AS48" s="9">
        <v>7</v>
      </c>
      <c r="AT48" s="9">
        <f>VLOOKUP(B:B,'[6]SQL Results'!$B$1:$L$65536,11,0)</f>
        <v>2</v>
      </c>
      <c r="AU48" s="9">
        <f>VLOOKUP(B:B,'[6]SQL Results'!$B$1:$K$65536,10,0)</f>
        <v>76.32</v>
      </c>
      <c r="AV48" s="9">
        <f t="shared" si="25"/>
        <v>-2</v>
      </c>
      <c r="AW48" s="9" t="s">
        <v>230</v>
      </c>
      <c r="AX48" s="9">
        <f>AU48*0.04</f>
        <v>3.0528</v>
      </c>
      <c r="AY48" s="6">
        <v>1806</v>
      </c>
      <c r="AZ48" s="6">
        <v>2167</v>
      </c>
      <c r="BA48" s="6">
        <f>VLOOKUP(B:B,'[6]SQL Results'!$B$1:$AJ$65536,35,0)</f>
        <v>3255.9</v>
      </c>
      <c r="BB48" s="6">
        <f t="shared" si="27"/>
        <v>1449.9</v>
      </c>
      <c r="BC48" s="6" t="s">
        <v>15</v>
      </c>
      <c r="BD48" s="6">
        <f>BA48*0.09</f>
        <v>293.031</v>
      </c>
      <c r="BE48" s="6">
        <v>4</v>
      </c>
      <c r="BF48" s="6">
        <v>7</v>
      </c>
      <c r="BG48" s="6">
        <f>VLOOKUP(B:B,'[6]SQL Results'!$B$1:$AP$65536,41,0)</f>
        <v>1</v>
      </c>
      <c r="BH48" s="6">
        <f>VLOOKUP(B:B,'[6]SQL Results'!$B$1:$AO$65536,40,0)</f>
        <v>72.5</v>
      </c>
      <c r="BI48" s="6">
        <f t="shared" si="28"/>
        <v>-3</v>
      </c>
      <c r="BJ48" s="6" t="s">
        <v>230</v>
      </c>
      <c r="BK48" s="6"/>
      <c r="BL48" s="6">
        <f t="shared" si="29"/>
        <v>498.1</v>
      </c>
      <c r="BM48" s="13">
        <f t="shared" si="30"/>
        <v>-32</v>
      </c>
    </row>
    <row r="49" customHeight="1" spans="1:65">
      <c r="A49" s="11">
        <v>46</v>
      </c>
      <c r="B49" s="55">
        <v>750</v>
      </c>
      <c r="C49" s="55" t="s">
        <v>62</v>
      </c>
      <c r="D49" s="55" t="s">
        <v>46</v>
      </c>
      <c r="E49" s="6">
        <v>5807</v>
      </c>
      <c r="F49" s="6">
        <v>6400</v>
      </c>
      <c r="G49" s="6">
        <v>5000.38</v>
      </c>
      <c r="H49" s="6">
        <f t="shared" si="31"/>
        <v>-806.62</v>
      </c>
      <c r="I49" s="6" t="s">
        <v>230</v>
      </c>
      <c r="J49" s="6">
        <f t="shared" si="33"/>
        <v>700.0532</v>
      </c>
      <c r="K49" s="6">
        <f t="shared" si="34"/>
        <v>-40.331</v>
      </c>
      <c r="L49" s="6">
        <v>306</v>
      </c>
      <c r="M49" s="6">
        <v>340</v>
      </c>
      <c r="N49" s="6">
        <f>VLOOKUP(B:B,'[6]SQL Results'!$B$1:$Q$65536,16,0)</f>
        <v>468</v>
      </c>
      <c r="O49" s="6">
        <f>VLOOKUP(B:B,'[6]SQL Results'!$B$1:$P$65536,15,0)</f>
        <v>11194.78</v>
      </c>
      <c r="P49" s="6">
        <f t="shared" si="32"/>
        <v>162</v>
      </c>
      <c r="Q49" s="6" t="s">
        <v>15</v>
      </c>
      <c r="R49" s="6">
        <f>O49*0.06</f>
        <v>671.6868</v>
      </c>
      <c r="S49" s="6"/>
      <c r="T49" s="6">
        <v>17</v>
      </c>
      <c r="U49" s="6">
        <v>20</v>
      </c>
      <c r="V49" s="6">
        <f>VLOOKUP(B:B,'[6]SQL Results'!$B$1:$V$65536,21,0)</f>
        <v>16</v>
      </c>
      <c r="W49" s="6">
        <f t="shared" si="19"/>
        <v>-1</v>
      </c>
      <c r="X49" s="6" t="s">
        <v>230</v>
      </c>
      <c r="Y49" s="6"/>
      <c r="Z49" s="6">
        <v>60</v>
      </c>
      <c r="AA49" s="6">
        <v>63</v>
      </c>
      <c r="AB49" s="6">
        <f>VLOOKUP(B:B,'[6]SQL Results'!$B$1:$AA$65536,26,0)</f>
        <v>61</v>
      </c>
      <c r="AC49" s="6">
        <f>VLOOKUP(B:B,'[6]SQL Results'!$B$1:$Z$65536,25,0)</f>
        <v>10311.56</v>
      </c>
      <c r="AD49" s="6">
        <f>VLOOKUP(B:B,[7]Sheet1!$A$1:$C$65536,3,0)</f>
        <v>5533.35</v>
      </c>
      <c r="AE49" s="6">
        <f t="shared" si="20"/>
        <v>4778.21</v>
      </c>
      <c r="AF49" s="6">
        <f t="shared" si="21"/>
        <v>1</v>
      </c>
      <c r="AG49" s="6" t="s">
        <v>14</v>
      </c>
      <c r="AH49" s="6">
        <f>AE49*0.03</f>
        <v>143.3463</v>
      </c>
      <c r="AI49" s="6">
        <v>182</v>
      </c>
      <c r="AJ49" s="6">
        <v>200</v>
      </c>
      <c r="AK49" s="6">
        <f t="shared" si="22"/>
        <v>294</v>
      </c>
      <c r="AL49" s="6">
        <v>100</v>
      </c>
      <c r="AM49" s="6">
        <v>97</v>
      </c>
      <c r="AN49" s="6">
        <f>VLOOKUP(B:B,'[6]SQL Results'!$B$1:$AE$65536,30,0)</f>
        <v>16365.53</v>
      </c>
      <c r="AO49" s="6">
        <f t="shared" si="23"/>
        <v>94</v>
      </c>
      <c r="AP49" s="6" t="s">
        <v>15</v>
      </c>
      <c r="AQ49" s="6">
        <f>AN49*0.05</f>
        <v>818.2765</v>
      </c>
      <c r="AR49" s="6">
        <v>30</v>
      </c>
      <c r="AS49" s="9">
        <v>35</v>
      </c>
      <c r="AT49" s="9">
        <f>VLOOKUP(B:B,'[6]SQL Results'!$B$1:$L$65536,11,0)</f>
        <v>11</v>
      </c>
      <c r="AU49" s="9">
        <f>VLOOKUP(B:B,'[6]SQL Results'!$B$1:$K$65536,10,0)</f>
        <v>399</v>
      </c>
      <c r="AV49" s="9">
        <f t="shared" si="25"/>
        <v>-19</v>
      </c>
      <c r="AW49" s="9" t="s">
        <v>230</v>
      </c>
      <c r="AX49" s="9">
        <f>AU49*0.04</f>
        <v>15.96</v>
      </c>
      <c r="AY49" s="6">
        <v>5600</v>
      </c>
      <c r="AZ49" s="6">
        <v>6720</v>
      </c>
      <c r="BA49" s="6">
        <f>VLOOKUP(B:B,'[6]SQL Results'!$B$1:$AJ$65536,35,0)</f>
        <v>2327.76</v>
      </c>
      <c r="BB49" s="6">
        <f t="shared" si="27"/>
        <v>-3272.24</v>
      </c>
      <c r="BC49" s="6" t="s">
        <v>230</v>
      </c>
      <c r="BD49" s="6">
        <f>BA49*0.05</f>
        <v>116.388</v>
      </c>
      <c r="BE49" s="6">
        <v>11</v>
      </c>
      <c r="BF49" s="6">
        <v>13</v>
      </c>
      <c r="BG49" s="6">
        <f>VLOOKUP(B:B,'[6]SQL Results'!$B$1:$AP$65536,41,0)</f>
        <v>12</v>
      </c>
      <c r="BH49" s="6">
        <f>VLOOKUP(B:B,'[6]SQL Results'!$B$1:$AO$65536,40,0)</f>
        <v>858</v>
      </c>
      <c r="BI49" s="6">
        <f t="shared" si="28"/>
        <v>1</v>
      </c>
      <c r="BJ49" s="6" t="s">
        <v>14</v>
      </c>
      <c r="BK49" s="6"/>
      <c r="BL49" s="6">
        <f t="shared" si="29"/>
        <v>2465.71</v>
      </c>
      <c r="BM49" s="13">
        <f t="shared" si="30"/>
        <v>-40</v>
      </c>
    </row>
    <row r="50" customHeight="1" spans="1:65">
      <c r="A50" s="11">
        <v>47</v>
      </c>
      <c r="B50" s="55">
        <v>753</v>
      </c>
      <c r="C50" s="55" t="s">
        <v>63</v>
      </c>
      <c r="D50" s="55" t="s">
        <v>46</v>
      </c>
      <c r="E50" s="6">
        <v>697</v>
      </c>
      <c r="F50" s="6">
        <v>800</v>
      </c>
      <c r="G50" s="6">
        <v>160</v>
      </c>
      <c r="H50" s="6">
        <f t="shared" si="31"/>
        <v>-537</v>
      </c>
      <c r="I50" s="6" t="s">
        <v>230</v>
      </c>
      <c r="J50" s="6">
        <f t="shared" si="33"/>
        <v>22.4</v>
      </c>
      <c r="K50" s="6">
        <f t="shared" si="34"/>
        <v>-26.85</v>
      </c>
      <c r="L50" s="6">
        <v>85</v>
      </c>
      <c r="M50" s="6">
        <v>94</v>
      </c>
      <c r="N50" s="6">
        <f>VLOOKUP(B:B,'[6]SQL Results'!$B$1:$Q$65536,16,0)</f>
        <v>76</v>
      </c>
      <c r="O50" s="6">
        <f>VLOOKUP(B:B,'[6]SQL Results'!$B$1:$P$65536,15,0)</f>
        <v>1531.68</v>
      </c>
      <c r="P50" s="6">
        <f t="shared" si="32"/>
        <v>-9</v>
      </c>
      <c r="Q50" s="6" t="s">
        <v>230</v>
      </c>
      <c r="R50" s="6">
        <f>O50*0.05</f>
        <v>76.584</v>
      </c>
      <c r="S50" s="6">
        <f>P50*1</f>
        <v>-9</v>
      </c>
      <c r="T50" s="6">
        <v>3</v>
      </c>
      <c r="U50" s="6">
        <v>4</v>
      </c>
      <c r="V50" s="6">
        <v>0</v>
      </c>
      <c r="W50" s="6">
        <f t="shared" si="19"/>
        <v>-3</v>
      </c>
      <c r="X50" s="6" t="s">
        <v>230</v>
      </c>
      <c r="Y50" s="6"/>
      <c r="Z50" s="6">
        <v>7</v>
      </c>
      <c r="AA50" s="6">
        <v>11</v>
      </c>
      <c r="AB50" s="6">
        <f>VLOOKUP(B:B,'[6]SQL Results'!$B$1:$AA$65536,26,0)</f>
        <v>4</v>
      </c>
      <c r="AC50" s="6">
        <f>VLOOKUP(B:B,'[6]SQL Results'!$B$1:$Z$65536,25,0)</f>
        <v>537.6</v>
      </c>
      <c r="AD50" s="6">
        <v>0</v>
      </c>
      <c r="AE50" s="6">
        <f t="shared" si="20"/>
        <v>537.6</v>
      </c>
      <c r="AF50" s="6">
        <f t="shared" si="21"/>
        <v>-3</v>
      </c>
      <c r="AG50" s="6" t="s">
        <v>230</v>
      </c>
      <c r="AH50" s="6">
        <f>AE50*0.02</f>
        <v>10.752</v>
      </c>
      <c r="AI50" s="6">
        <v>60</v>
      </c>
      <c r="AJ50" s="6">
        <v>72</v>
      </c>
      <c r="AK50" s="6">
        <f t="shared" si="22"/>
        <v>48</v>
      </c>
      <c r="AL50" s="6">
        <v>22</v>
      </c>
      <c r="AM50" s="6">
        <v>13</v>
      </c>
      <c r="AN50" s="6">
        <f>VLOOKUP(B:B,'[6]SQL Results'!$B$1:$AE$65536,30,0)</f>
        <v>2719.63</v>
      </c>
      <c r="AO50" s="6">
        <f t="shared" si="23"/>
        <v>-24</v>
      </c>
      <c r="AP50" s="6" t="s">
        <v>230</v>
      </c>
      <c r="AQ50" s="6">
        <f>AN50*0.03</f>
        <v>81.5889</v>
      </c>
      <c r="AR50" s="6">
        <v>4</v>
      </c>
      <c r="AS50" s="9">
        <v>7</v>
      </c>
      <c r="AT50" s="9">
        <v>0</v>
      </c>
      <c r="AU50" s="9">
        <v>0</v>
      </c>
      <c r="AV50" s="9">
        <f t="shared" si="25"/>
        <v>-4</v>
      </c>
      <c r="AW50" s="9" t="s">
        <v>230</v>
      </c>
      <c r="AX50" s="9">
        <f>AU50*0.04</f>
        <v>0</v>
      </c>
      <c r="AY50" s="6">
        <v>1307</v>
      </c>
      <c r="AZ50" s="6">
        <v>1568</v>
      </c>
      <c r="BA50" s="6">
        <f>VLOOKUP(B:B,'[6]SQL Results'!$B$1:$AJ$65536,35,0)</f>
        <v>1180</v>
      </c>
      <c r="BB50" s="6">
        <f t="shared" si="27"/>
        <v>-127</v>
      </c>
      <c r="BC50" s="6" t="s">
        <v>230</v>
      </c>
      <c r="BD50" s="6">
        <f>BA50*0.05</f>
        <v>59</v>
      </c>
      <c r="BE50" s="6">
        <v>4</v>
      </c>
      <c r="BF50" s="6">
        <v>7</v>
      </c>
      <c r="BG50" s="6">
        <v>0</v>
      </c>
      <c r="BH50" s="6">
        <v>0</v>
      </c>
      <c r="BI50" s="6">
        <f t="shared" si="28"/>
        <v>-4</v>
      </c>
      <c r="BJ50" s="6" t="s">
        <v>230</v>
      </c>
      <c r="BK50" s="6"/>
      <c r="BL50" s="6">
        <f t="shared" si="29"/>
        <v>250.32</v>
      </c>
      <c r="BM50" s="13">
        <f t="shared" si="30"/>
        <v>-36</v>
      </c>
    </row>
    <row r="51" customHeight="1" spans="1:65">
      <c r="A51" s="11">
        <v>48</v>
      </c>
      <c r="B51" s="55">
        <v>103639</v>
      </c>
      <c r="C51" s="55" t="s">
        <v>64</v>
      </c>
      <c r="D51" s="55" t="s">
        <v>46</v>
      </c>
      <c r="E51" s="6">
        <v>1280</v>
      </c>
      <c r="F51" s="6">
        <v>1486</v>
      </c>
      <c r="G51" s="6">
        <v>1140.68</v>
      </c>
      <c r="H51" s="6">
        <f t="shared" si="31"/>
        <v>-139.32</v>
      </c>
      <c r="I51" s="6" t="s">
        <v>230</v>
      </c>
      <c r="J51" s="6">
        <f t="shared" si="33"/>
        <v>159.6952</v>
      </c>
      <c r="K51" s="6">
        <f t="shared" si="34"/>
        <v>-6.966</v>
      </c>
      <c r="L51" s="6">
        <v>88</v>
      </c>
      <c r="M51" s="6">
        <v>112</v>
      </c>
      <c r="N51" s="6">
        <f>VLOOKUP(B:B,'[6]SQL Results'!$B$1:$Q$65536,16,0)</f>
        <v>127</v>
      </c>
      <c r="O51" s="6">
        <f>VLOOKUP(B:B,'[6]SQL Results'!$B$1:$P$65536,15,0)</f>
        <v>2826.18</v>
      </c>
      <c r="P51" s="6">
        <f t="shared" si="32"/>
        <v>39</v>
      </c>
      <c r="Q51" s="6" t="s">
        <v>15</v>
      </c>
      <c r="R51" s="6">
        <f>O51*0.06</f>
        <v>169.5708</v>
      </c>
      <c r="S51" s="6"/>
      <c r="T51" s="6">
        <v>5</v>
      </c>
      <c r="U51" s="6">
        <v>6</v>
      </c>
      <c r="V51" s="6">
        <v>0</v>
      </c>
      <c r="W51" s="6">
        <f t="shared" si="19"/>
        <v>-5</v>
      </c>
      <c r="X51" s="6" t="s">
        <v>230</v>
      </c>
      <c r="Y51" s="6"/>
      <c r="Z51" s="6">
        <v>15</v>
      </c>
      <c r="AA51" s="6">
        <v>19</v>
      </c>
      <c r="AB51" s="6">
        <f>VLOOKUP(B:B,'[6]SQL Results'!$B$1:$AA$65536,26,0)</f>
        <v>19</v>
      </c>
      <c r="AC51" s="6">
        <f>VLOOKUP(B:B,'[6]SQL Results'!$B$1:$Z$65536,25,0)</f>
        <v>2912.99</v>
      </c>
      <c r="AD51" s="6">
        <f>VLOOKUP(B:B,[7]Sheet1!$A$1:$C$65536,3,0)</f>
        <v>1584</v>
      </c>
      <c r="AE51" s="6">
        <f t="shared" si="20"/>
        <v>1328.99</v>
      </c>
      <c r="AF51" s="6">
        <f t="shared" si="21"/>
        <v>4</v>
      </c>
      <c r="AG51" s="6" t="s">
        <v>15</v>
      </c>
      <c r="AH51" s="6">
        <f>AD51*0.01+AE51*0.04</f>
        <v>68.9996</v>
      </c>
      <c r="AI51" s="6">
        <v>68</v>
      </c>
      <c r="AJ51" s="6">
        <v>82</v>
      </c>
      <c r="AK51" s="6">
        <f t="shared" si="22"/>
        <v>95</v>
      </c>
      <c r="AL51" s="6">
        <v>31</v>
      </c>
      <c r="AM51" s="6">
        <v>32</v>
      </c>
      <c r="AN51" s="6">
        <f>VLOOKUP(B:B,'[6]SQL Results'!$B$1:$AE$65536,30,0)</f>
        <v>5188.01</v>
      </c>
      <c r="AO51" s="6">
        <f t="shared" si="23"/>
        <v>13</v>
      </c>
      <c r="AP51" s="6" t="s">
        <v>15</v>
      </c>
      <c r="AQ51" s="6">
        <f>AN51*0.05</f>
        <v>259.4005</v>
      </c>
      <c r="AR51" s="6">
        <v>8</v>
      </c>
      <c r="AS51" s="9">
        <v>11</v>
      </c>
      <c r="AT51" s="9">
        <f>VLOOKUP(B:B,'[6]SQL Results'!$B$1:$L$65536,11,0)</f>
        <v>12</v>
      </c>
      <c r="AU51" s="9">
        <f>VLOOKUP(B:B,'[6]SQL Results'!$B$1:$K$65536,10,0)</f>
        <v>402.98</v>
      </c>
      <c r="AV51" s="9">
        <f t="shared" si="25"/>
        <v>4</v>
      </c>
      <c r="AW51" s="9" t="s">
        <v>15</v>
      </c>
      <c r="AX51" s="9">
        <f>AU51*0.07</f>
        <v>28.2086</v>
      </c>
      <c r="AY51" s="6">
        <v>3006</v>
      </c>
      <c r="AZ51" s="6">
        <v>3360</v>
      </c>
      <c r="BA51" s="6">
        <f>VLOOKUP(B:B,'[6]SQL Results'!$B$1:$AJ$65536,35,0)</f>
        <v>1059</v>
      </c>
      <c r="BB51" s="6">
        <f t="shared" si="27"/>
        <v>-1947</v>
      </c>
      <c r="BC51" s="6" t="s">
        <v>230</v>
      </c>
      <c r="BD51" s="6">
        <f>BA51*0.05</f>
        <v>52.95</v>
      </c>
      <c r="BE51" s="6">
        <v>5</v>
      </c>
      <c r="BF51" s="6">
        <v>7</v>
      </c>
      <c r="BG51" s="6">
        <f>VLOOKUP(B:B,'[6]SQL Results'!$B$1:$AP$65536,41,0)</f>
        <v>3</v>
      </c>
      <c r="BH51" s="6">
        <f>VLOOKUP(B:B,'[6]SQL Results'!$B$1:$AO$65536,40,0)</f>
        <v>217.5</v>
      </c>
      <c r="BI51" s="6">
        <f t="shared" si="28"/>
        <v>-2</v>
      </c>
      <c r="BJ51" s="6" t="s">
        <v>230</v>
      </c>
      <c r="BK51" s="6"/>
      <c r="BL51" s="6">
        <f t="shared" si="29"/>
        <v>738.82</v>
      </c>
      <c r="BM51" s="13">
        <f t="shared" si="30"/>
        <v>-7</v>
      </c>
    </row>
    <row r="52" customHeight="1" spans="1:65">
      <c r="A52" s="11">
        <v>49</v>
      </c>
      <c r="B52" s="55">
        <v>104430</v>
      </c>
      <c r="C52" s="55" t="s">
        <v>65</v>
      </c>
      <c r="D52" s="55" t="s">
        <v>46</v>
      </c>
      <c r="E52" s="6">
        <v>420</v>
      </c>
      <c r="F52" s="6">
        <v>525</v>
      </c>
      <c r="G52" s="6">
        <v>75</v>
      </c>
      <c r="H52" s="6">
        <f t="shared" si="31"/>
        <v>-345</v>
      </c>
      <c r="I52" s="6" t="s">
        <v>230</v>
      </c>
      <c r="J52" s="6">
        <f t="shared" si="33"/>
        <v>10.5</v>
      </c>
      <c r="K52" s="6">
        <f t="shared" si="34"/>
        <v>-17.25</v>
      </c>
      <c r="L52" s="6">
        <v>69</v>
      </c>
      <c r="M52" s="6">
        <v>83</v>
      </c>
      <c r="N52" s="6">
        <f>VLOOKUP(B:B,'[6]SQL Results'!$B$1:$Q$65536,16,0)</f>
        <v>188.5</v>
      </c>
      <c r="O52" s="6">
        <f>VLOOKUP(B:B,'[6]SQL Results'!$B$1:$P$65536,15,0)</f>
        <v>3459.73</v>
      </c>
      <c r="P52" s="6">
        <f t="shared" si="32"/>
        <v>119.5</v>
      </c>
      <c r="Q52" s="6" t="s">
        <v>15</v>
      </c>
      <c r="R52" s="6">
        <f>O52*0.06</f>
        <v>207.5838</v>
      </c>
      <c r="S52" s="6"/>
      <c r="T52" s="6">
        <v>2</v>
      </c>
      <c r="U52" s="6">
        <v>2</v>
      </c>
      <c r="V52" s="6">
        <f>VLOOKUP(B:B,'[6]SQL Results'!$B$1:$V$65536,21,0)</f>
        <v>3</v>
      </c>
      <c r="W52" s="6">
        <f t="shared" si="19"/>
        <v>1</v>
      </c>
      <c r="X52" s="6" t="s">
        <v>15</v>
      </c>
      <c r="Y52" s="6">
        <f>V52*5</f>
        <v>15</v>
      </c>
      <c r="Z52" s="6">
        <v>5</v>
      </c>
      <c r="AA52" s="6">
        <v>8</v>
      </c>
      <c r="AB52" s="6">
        <f>VLOOKUP(B:B,'[6]SQL Results'!$B$1:$AA$65536,26,0)</f>
        <v>2</v>
      </c>
      <c r="AC52" s="6">
        <f>VLOOKUP(B:B,'[6]SQL Results'!$B$1:$Z$65536,25,0)</f>
        <v>226</v>
      </c>
      <c r="AD52" s="6">
        <v>0</v>
      </c>
      <c r="AE52" s="6">
        <f t="shared" si="20"/>
        <v>226</v>
      </c>
      <c r="AF52" s="6">
        <f t="shared" si="21"/>
        <v>-3</v>
      </c>
      <c r="AG52" s="6" t="s">
        <v>230</v>
      </c>
      <c r="AH52" s="6">
        <f>AE52*0.02</f>
        <v>4.52</v>
      </c>
      <c r="AI52" s="6">
        <v>43</v>
      </c>
      <c r="AJ52" s="6">
        <v>52</v>
      </c>
      <c r="AK52" s="6">
        <f t="shared" si="22"/>
        <v>70</v>
      </c>
      <c r="AL52" s="6">
        <v>52</v>
      </c>
      <c r="AM52" s="6">
        <v>9</v>
      </c>
      <c r="AN52" s="6">
        <f>VLOOKUP(B:B,'[6]SQL Results'!$B$1:$AE$65536,30,0)</f>
        <v>3846.66</v>
      </c>
      <c r="AO52" s="6">
        <f t="shared" si="23"/>
        <v>18</v>
      </c>
      <c r="AP52" s="6" t="s">
        <v>15</v>
      </c>
      <c r="AQ52" s="6">
        <f>AN52*0.05</f>
        <v>192.333</v>
      </c>
      <c r="AR52" s="6">
        <v>4</v>
      </c>
      <c r="AS52" s="9">
        <v>7</v>
      </c>
      <c r="AT52" s="9">
        <f>VLOOKUP(B:B,'[6]SQL Results'!$B$1:$L$65536,11,0)</f>
        <v>2</v>
      </c>
      <c r="AU52" s="9">
        <f>VLOOKUP(B:B,'[6]SQL Results'!$B$1:$K$65536,10,0)</f>
        <v>67.83</v>
      </c>
      <c r="AV52" s="9">
        <f t="shared" si="25"/>
        <v>-2</v>
      </c>
      <c r="AW52" s="9" t="s">
        <v>230</v>
      </c>
      <c r="AX52" s="9">
        <f>AU52*0.04</f>
        <v>2.7132</v>
      </c>
      <c r="AY52" s="6">
        <v>1006</v>
      </c>
      <c r="AZ52" s="6">
        <v>1207</v>
      </c>
      <c r="BA52" s="6">
        <f>VLOOKUP(B:B,'[6]SQL Results'!$B$1:$AJ$65536,35,0)</f>
        <v>1276.8</v>
      </c>
      <c r="BB52" s="6">
        <f t="shared" si="27"/>
        <v>270.8</v>
      </c>
      <c r="BC52" s="6" t="s">
        <v>15</v>
      </c>
      <c r="BD52" s="6">
        <f>BA52*0.09</f>
        <v>114.912</v>
      </c>
      <c r="BE52" s="6">
        <v>3</v>
      </c>
      <c r="BF52" s="6">
        <v>5</v>
      </c>
      <c r="BG52" s="6">
        <v>0</v>
      </c>
      <c r="BH52" s="6">
        <v>0</v>
      </c>
      <c r="BI52" s="6">
        <f t="shared" si="28"/>
        <v>-3</v>
      </c>
      <c r="BJ52" s="6" t="s">
        <v>230</v>
      </c>
      <c r="BK52" s="6"/>
      <c r="BL52" s="6">
        <f t="shared" si="29"/>
        <v>547.56</v>
      </c>
      <c r="BM52" s="13">
        <f t="shared" si="30"/>
        <v>-17</v>
      </c>
    </row>
    <row r="53" customHeight="1" spans="1:65">
      <c r="A53" s="11">
        <v>50</v>
      </c>
      <c r="B53" s="55">
        <v>105396</v>
      </c>
      <c r="C53" s="110" t="s">
        <v>66</v>
      </c>
      <c r="D53" s="55" t="s">
        <v>46</v>
      </c>
      <c r="E53" s="6">
        <v>420</v>
      </c>
      <c r="F53" s="6">
        <v>525</v>
      </c>
      <c r="G53" s="6">
        <v>551</v>
      </c>
      <c r="H53" s="6">
        <f t="shared" si="31"/>
        <v>131</v>
      </c>
      <c r="I53" s="22" t="s">
        <v>15</v>
      </c>
      <c r="J53" s="22">
        <f>G53*0.25</f>
        <v>137.75</v>
      </c>
      <c r="K53" s="6"/>
      <c r="L53" s="6">
        <v>69</v>
      </c>
      <c r="M53" s="6">
        <v>83</v>
      </c>
      <c r="N53" s="6">
        <f>VLOOKUP(B:B,'[6]SQL Results'!$B$1:$Q$65536,16,0)</f>
        <v>78</v>
      </c>
      <c r="O53" s="6">
        <f>VLOOKUP(B:B,'[6]SQL Results'!$B$1:$P$65536,15,0)</f>
        <v>1993.57</v>
      </c>
      <c r="P53" s="6">
        <f t="shared" si="32"/>
        <v>9</v>
      </c>
      <c r="Q53" s="6" t="s">
        <v>14</v>
      </c>
      <c r="R53" s="6">
        <f>O53*0.05</f>
        <v>99.6785</v>
      </c>
      <c r="S53" s="6"/>
      <c r="T53" s="6">
        <v>2</v>
      </c>
      <c r="U53" s="6">
        <v>2</v>
      </c>
      <c r="V53" s="6">
        <f>VLOOKUP(B:B,'[6]SQL Results'!$B$1:$V$65536,21,0)</f>
        <v>1</v>
      </c>
      <c r="W53" s="6">
        <f t="shared" si="19"/>
        <v>-1</v>
      </c>
      <c r="X53" s="6" t="s">
        <v>230</v>
      </c>
      <c r="Y53" s="6"/>
      <c r="Z53" s="6">
        <v>5</v>
      </c>
      <c r="AA53" s="6">
        <v>8</v>
      </c>
      <c r="AB53" s="6">
        <f>VLOOKUP(B:B,'[6]SQL Results'!$B$1:$AA$65536,26,0)</f>
        <v>2</v>
      </c>
      <c r="AC53" s="6">
        <f>VLOOKUP(B:B,'[6]SQL Results'!$B$1:$Z$65536,25,0)</f>
        <v>333</v>
      </c>
      <c r="AD53" s="6">
        <f>VLOOKUP(B:B,[7]Sheet1!$A$1:$C$65536,3,0)</f>
        <v>198</v>
      </c>
      <c r="AE53" s="6">
        <f t="shared" si="20"/>
        <v>135</v>
      </c>
      <c r="AF53" s="6">
        <f t="shared" si="21"/>
        <v>-3</v>
      </c>
      <c r="AG53" s="6" t="s">
        <v>230</v>
      </c>
      <c r="AH53" s="6">
        <f>AE53*0.02</f>
        <v>2.7</v>
      </c>
      <c r="AI53" s="6">
        <v>43</v>
      </c>
      <c r="AJ53" s="6">
        <v>52</v>
      </c>
      <c r="AK53" s="6">
        <f t="shared" si="22"/>
        <v>33</v>
      </c>
      <c r="AL53" s="6">
        <v>15</v>
      </c>
      <c r="AM53" s="6">
        <v>9</v>
      </c>
      <c r="AN53" s="6">
        <f>VLOOKUP(B:B,'[6]SQL Results'!$B$1:$AE$65536,30,0)</f>
        <v>1868.65</v>
      </c>
      <c r="AO53" s="6">
        <f t="shared" si="23"/>
        <v>-19</v>
      </c>
      <c r="AP53" s="6" t="s">
        <v>230</v>
      </c>
      <c r="AQ53" s="6">
        <f>AN53*0.03</f>
        <v>56.0595</v>
      </c>
      <c r="AR53" s="6">
        <v>4</v>
      </c>
      <c r="AS53" s="9">
        <v>7</v>
      </c>
      <c r="AT53" s="9">
        <f>VLOOKUP(B:B,'[6]SQL Results'!$B$1:$L$65536,11,0)</f>
        <v>3</v>
      </c>
      <c r="AU53" s="9">
        <f>VLOOKUP(B:B,'[6]SQL Results'!$B$1:$K$65536,10,0)</f>
        <v>119.7</v>
      </c>
      <c r="AV53" s="9">
        <f t="shared" si="25"/>
        <v>-1</v>
      </c>
      <c r="AW53" s="9" t="s">
        <v>230</v>
      </c>
      <c r="AX53" s="9">
        <f>AU53*0.04</f>
        <v>4.788</v>
      </c>
      <c r="AY53" s="6">
        <v>907</v>
      </c>
      <c r="AZ53" s="6">
        <v>1088</v>
      </c>
      <c r="BA53" s="6">
        <f>VLOOKUP(B:B,'[6]SQL Results'!$B$1:$AJ$65536,35,0)</f>
        <v>621</v>
      </c>
      <c r="BB53" s="6">
        <f t="shared" si="27"/>
        <v>-286</v>
      </c>
      <c r="BC53" s="6" t="s">
        <v>230</v>
      </c>
      <c r="BD53" s="6">
        <f>BA53*0.05</f>
        <v>31.05</v>
      </c>
      <c r="BE53" s="6">
        <v>3</v>
      </c>
      <c r="BF53" s="6">
        <v>5</v>
      </c>
      <c r="BG53" s="6">
        <v>0</v>
      </c>
      <c r="BH53" s="6">
        <v>0</v>
      </c>
      <c r="BI53" s="6">
        <f t="shared" si="28"/>
        <v>-3</v>
      </c>
      <c r="BJ53" s="6" t="s">
        <v>230</v>
      </c>
      <c r="BK53" s="6"/>
      <c r="BL53" s="6">
        <f t="shared" si="29"/>
        <v>332.03</v>
      </c>
      <c r="BM53" s="13">
        <f t="shared" si="30"/>
        <v>0</v>
      </c>
    </row>
    <row r="54" customHeight="1" spans="1:65">
      <c r="A54" s="11">
        <v>51</v>
      </c>
      <c r="B54" s="55">
        <v>105751</v>
      </c>
      <c r="C54" s="108" t="s">
        <v>67</v>
      </c>
      <c r="D54" s="55" t="s">
        <v>46</v>
      </c>
      <c r="E54" s="22"/>
      <c r="F54" s="22"/>
      <c r="G54" s="6">
        <v>104</v>
      </c>
      <c r="H54" s="6">
        <f t="shared" si="31"/>
        <v>104</v>
      </c>
      <c r="I54" s="22" t="s">
        <v>14</v>
      </c>
      <c r="J54" s="22">
        <f>G54*0.15</f>
        <v>15.6</v>
      </c>
      <c r="K54" s="22"/>
      <c r="L54" s="6"/>
      <c r="M54" s="6"/>
      <c r="N54" s="6">
        <f>VLOOKUP(B:B,'[6]SQL Results'!$B$1:$Q$65536,16,0)</f>
        <v>89</v>
      </c>
      <c r="O54" s="6">
        <f>VLOOKUP(B:B,'[6]SQL Results'!$B$1:$P$65536,15,0)</f>
        <v>1992.74</v>
      </c>
      <c r="P54" s="6">
        <f t="shared" si="32"/>
        <v>89</v>
      </c>
      <c r="Q54" s="6" t="s">
        <v>14</v>
      </c>
      <c r="R54" s="6">
        <f>O54*0.05</f>
        <v>99.637</v>
      </c>
      <c r="S54" s="6"/>
      <c r="T54" s="6"/>
      <c r="U54" s="6"/>
      <c r="V54" s="6">
        <v>0</v>
      </c>
      <c r="W54" s="6">
        <f t="shared" si="19"/>
        <v>0</v>
      </c>
      <c r="X54" s="6" t="s">
        <v>14</v>
      </c>
      <c r="Y54" s="6">
        <f>V54*5</f>
        <v>0</v>
      </c>
      <c r="Z54" s="6"/>
      <c r="AA54" s="6"/>
      <c r="AB54" s="6">
        <f>VLOOKUP(B:B,'[6]SQL Results'!$B$1:$AA$65536,26,0)</f>
        <v>3</v>
      </c>
      <c r="AC54" s="6">
        <f>VLOOKUP(B:B,'[6]SQL Results'!$B$1:$Z$65536,25,0)</f>
        <v>408.6</v>
      </c>
      <c r="AD54" s="6">
        <f>VLOOKUP(B:B,[7]Sheet1!$A$1:$C$65536,3,0)</f>
        <v>138.6</v>
      </c>
      <c r="AE54" s="6">
        <f t="shared" si="20"/>
        <v>270</v>
      </c>
      <c r="AF54" s="6">
        <f t="shared" si="21"/>
        <v>3</v>
      </c>
      <c r="AG54" s="6" t="s">
        <v>14</v>
      </c>
      <c r="AH54" s="6">
        <f>AE54*0.03</f>
        <v>8.1</v>
      </c>
      <c r="AI54" s="6"/>
      <c r="AJ54" s="6"/>
      <c r="AK54" s="6">
        <f t="shared" si="22"/>
        <v>18</v>
      </c>
      <c r="AL54" s="6">
        <v>16</v>
      </c>
      <c r="AM54" s="6">
        <v>1</v>
      </c>
      <c r="AN54" s="6">
        <f>VLOOKUP(B:B,'[6]SQL Results'!$B$1:$AE$65536,30,0)</f>
        <v>971.01</v>
      </c>
      <c r="AO54" s="6">
        <f t="shared" si="23"/>
        <v>18</v>
      </c>
      <c r="AP54" s="6" t="s">
        <v>14</v>
      </c>
      <c r="AQ54" s="6">
        <f>AN54*0.04</f>
        <v>38.8404</v>
      </c>
      <c r="AR54" s="6"/>
      <c r="AS54" s="9"/>
      <c r="AT54" s="9">
        <f>VLOOKUP(B:B,'[6]SQL Results'!$B$1:$L$65536,11,0)</f>
        <v>1</v>
      </c>
      <c r="AU54" s="9">
        <f>VLOOKUP(B:B,'[6]SQL Results'!$B$1:$K$65536,10,0)</f>
        <v>39.9</v>
      </c>
      <c r="AV54" s="9">
        <f t="shared" si="25"/>
        <v>1</v>
      </c>
      <c r="AW54" s="9" t="s">
        <v>14</v>
      </c>
      <c r="AX54" s="9">
        <f>AU54*0.05</f>
        <v>1.995</v>
      </c>
      <c r="AY54" s="6"/>
      <c r="AZ54" s="6"/>
      <c r="BA54" s="6">
        <f>VLOOKUP(B:B,'[6]SQL Results'!$B$1:$AJ$65536,35,0)</f>
        <v>1439.02</v>
      </c>
      <c r="BB54" s="6">
        <f t="shared" si="27"/>
        <v>1439.02</v>
      </c>
      <c r="BC54" s="6" t="s">
        <v>14</v>
      </c>
      <c r="BD54" s="6">
        <f>BA54*0.07</f>
        <v>100.7314</v>
      </c>
      <c r="BE54" s="6"/>
      <c r="BF54" s="6"/>
      <c r="BG54" s="6">
        <f>VLOOKUP(B:B,'[6]SQL Results'!$B$1:$AP$65536,41,0)</f>
        <v>4</v>
      </c>
      <c r="BH54" s="6">
        <f>VLOOKUP(B:B,'[6]SQL Results'!$B$1:$AO$65536,40,0)</f>
        <v>282.8</v>
      </c>
      <c r="BI54" s="6">
        <f t="shared" si="28"/>
        <v>4</v>
      </c>
      <c r="BJ54" s="6" t="s">
        <v>14</v>
      </c>
      <c r="BK54" s="6"/>
      <c r="BL54" s="6">
        <f t="shared" si="29"/>
        <v>264.9</v>
      </c>
      <c r="BM54" s="13">
        <f t="shared" si="30"/>
        <v>0</v>
      </c>
    </row>
    <row r="55" customHeight="1" spans="1:65">
      <c r="A55" s="11">
        <v>52</v>
      </c>
      <c r="B55" s="55">
        <v>105910</v>
      </c>
      <c r="C55" s="108" t="s">
        <v>68</v>
      </c>
      <c r="D55" s="55" t="s">
        <v>46</v>
      </c>
      <c r="E55" s="22"/>
      <c r="F55" s="22"/>
      <c r="G55" s="6">
        <v>0</v>
      </c>
      <c r="H55" s="6">
        <f t="shared" si="31"/>
        <v>0</v>
      </c>
      <c r="I55" s="22" t="s">
        <v>14</v>
      </c>
      <c r="J55" s="22">
        <f>G55*0.15</f>
        <v>0</v>
      </c>
      <c r="K55" s="22"/>
      <c r="L55" s="6"/>
      <c r="M55" s="6"/>
      <c r="N55" s="6">
        <f>VLOOKUP(B:B,'[6]SQL Results'!$B$1:$Q$65536,16,0)</f>
        <v>54</v>
      </c>
      <c r="O55" s="6">
        <f>VLOOKUP(B:B,'[6]SQL Results'!$B$1:$P$65536,15,0)</f>
        <v>1176.88</v>
      </c>
      <c r="P55" s="6">
        <f t="shared" si="32"/>
        <v>54</v>
      </c>
      <c r="Q55" s="6" t="s">
        <v>14</v>
      </c>
      <c r="R55" s="6">
        <f>O55*0.05</f>
        <v>58.844</v>
      </c>
      <c r="S55" s="6"/>
      <c r="T55" s="6"/>
      <c r="U55" s="6"/>
      <c r="V55" s="6">
        <v>0</v>
      </c>
      <c r="W55" s="6">
        <f t="shared" si="19"/>
        <v>0</v>
      </c>
      <c r="X55" s="6" t="s">
        <v>14</v>
      </c>
      <c r="Y55" s="6">
        <f>V55*5</f>
        <v>0</v>
      </c>
      <c r="Z55" s="6"/>
      <c r="AA55" s="6"/>
      <c r="AB55" s="6">
        <f>VLOOKUP(B:B,'[6]SQL Results'!$B$1:$AA$65536,26,0)</f>
        <v>1</v>
      </c>
      <c r="AC55" s="6">
        <f>VLOOKUP(B:B,'[6]SQL Results'!$B$1:$Z$65536,25,0)</f>
        <v>135</v>
      </c>
      <c r="AD55" s="6">
        <v>0</v>
      </c>
      <c r="AE55" s="6">
        <f t="shared" si="20"/>
        <v>135</v>
      </c>
      <c r="AF55" s="6">
        <f t="shared" si="21"/>
        <v>1</v>
      </c>
      <c r="AG55" s="6" t="s">
        <v>14</v>
      </c>
      <c r="AH55" s="6">
        <f>AE55*0.03</f>
        <v>4.05</v>
      </c>
      <c r="AI55" s="6"/>
      <c r="AJ55" s="6"/>
      <c r="AK55" s="6">
        <f t="shared" si="22"/>
        <v>24</v>
      </c>
      <c r="AL55" s="6">
        <v>6</v>
      </c>
      <c r="AM55" s="6">
        <v>9</v>
      </c>
      <c r="AN55" s="6">
        <f>VLOOKUP(B:B,'[6]SQL Results'!$B$1:$AE$65536,30,0)</f>
        <v>1266.25</v>
      </c>
      <c r="AO55" s="6">
        <f t="shared" si="23"/>
        <v>24</v>
      </c>
      <c r="AP55" s="6" t="s">
        <v>14</v>
      </c>
      <c r="AQ55" s="6">
        <f>AN55*0.04</f>
        <v>50.65</v>
      </c>
      <c r="AR55" s="6"/>
      <c r="AS55" s="9"/>
      <c r="AT55" s="9">
        <f>VLOOKUP(B:B,'[6]SQL Results'!$B$1:$L$65536,11,0)</f>
        <v>3</v>
      </c>
      <c r="AU55" s="9">
        <f>VLOOKUP(B:B,'[6]SQL Results'!$B$1:$K$65536,10,0)</f>
        <v>113.71</v>
      </c>
      <c r="AV55" s="9">
        <f t="shared" si="25"/>
        <v>3</v>
      </c>
      <c r="AW55" s="9" t="s">
        <v>14</v>
      </c>
      <c r="AX55" s="9">
        <f>AU55*0.05</f>
        <v>5.6855</v>
      </c>
      <c r="AY55" s="6"/>
      <c r="AZ55" s="6"/>
      <c r="BA55" s="6">
        <f>VLOOKUP(B:B,'[6]SQL Results'!$B$1:$AJ$65536,35,0)</f>
        <v>211</v>
      </c>
      <c r="BB55" s="6">
        <f t="shared" si="27"/>
        <v>211</v>
      </c>
      <c r="BC55" s="6" t="s">
        <v>14</v>
      </c>
      <c r="BD55" s="6">
        <f>BA55*0.07</f>
        <v>14.77</v>
      </c>
      <c r="BE55" s="6"/>
      <c r="BF55" s="6"/>
      <c r="BG55" s="6">
        <v>0</v>
      </c>
      <c r="BH55" s="6">
        <v>0</v>
      </c>
      <c r="BI55" s="6">
        <f t="shared" si="28"/>
        <v>0</v>
      </c>
      <c r="BJ55" s="6" t="s">
        <v>14</v>
      </c>
      <c r="BK55" s="6"/>
      <c r="BL55" s="6">
        <f t="shared" si="29"/>
        <v>134</v>
      </c>
      <c r="BM55" s="13">
        <f t="shared" si="30"/>
        <v>0</v>
      </c>
    </row>
    <row r="56" s="2" customFormat="1" customHeight="1" spans="1:65">
      <c r="A56" s="11">
        <v>53</v>
      </c>
      <c r="B56" s="19">
        <v>106485</v>
      </c>
      <c r="C56" s="19" t="s">
        <v>233</v>
      </c>
      <c r="D56" s="55" t="s">
        <v>46</v>
      </c>
      <c r="E56" s="6"/>
      <c r="F56" s="6"/>
      <c r="G56" s="6" t="str">
        <f>VLOOKUP(B56,'[6]SQL Results'!$B$1:$F$65536,5,0)</f>
        <v/>
      </c>
      <c r="H56" s="6"/>
      <c r="I56" s="22"/>
      <c r="J56" s="22"/>
      <c r="K56" s="6"/>
      <c r="L56" s="6"/>
      <c r="M56" s="6"/>
      <c r="N56" s="6"/>
      <c r="O56" s="6">
        <f>VLOOKUP(B:B,'[6]SQL Results'!$B$1:$P$65536,15,0)</f>
        <v>91</v>
      </c>
      <c r="P56" s="6"/>
      <c r="Q56" s="6"/>
      <c r="R56" s="6">
        <f>O56*0.05</f>
        <v>4.55</v>
      </c>
      <c r="S56" s="6"/>
      <c r="T56" s="6"/>
      <c r="U56" s="6"/>
      <c r="V56" s="6">
        <v>0</v>
      </c>
      <c r="W56" s="6">
        <f t="shared" si="19"/>
        <v>0</v>
      </c>
      <c r="X56" s="6" t="s">
        <v>14</v>
      </c>
      <c r="Y56" s="6">
        <f>V56*5</f>
        <v>0</v>
      </c>
      <c r="Z56" s="6"/>
      <c r="AA56" s="6"/>
      <c r="AB56" s="6">
        <v>0</v>
      </c>
      <c r="AC56" s="6">
        <v>0</v>
      </c>
      <c r="AD56" s="6">
        <v>0</v>
      </c>
      <c r="AE56" s="6">
        <f t="shared" si="20"/>
        <v>0</v>
      </c>
      <c r="AF56" s="6">
        <f t="shared" si="21"/>
        <v>0</v>
      </c>
      <c r="AG56" s="6" t="s">
        <v>14</v>
      </c>
      <c r="AH56" s="6">
        <f>AE56*0.03</f>
        <v>0</v>
      </c>
      <c r="AI56" s="6"/>
      <c r="AJ56" s="6"/>
      <c r="AK56" s="6">
        <f t="shared" si="22"/>
        <v>0</v>
      </c>
      <c r="AL56" s="6">
        <v>0</v>
      </c>
      <c r="AM56" s="6">
        <v>0</v>
      </c>
      <c r="AN56" s="6">
        <v>0</v>
      </c>
      <c r="AO56" s="6">
        <f t="shared" si="23"/>
        <v>0</v>
      </c>
      <c r="AP56" s="6" t="s">
        <v>14</v>
      </c>
      <c r="AQ56" s="6">
        <f>AN56*0.04</f>
        <v>0</v>
      </c>
      <c r="AR56" s="6"/>
      <c r="AS56" s="9"/>
      <c r="AT56" s="9">
        <v>0</v>
      </c>
      <c r="AU56" s="9">
        <v>0</v>
      </c>
      <c r="AV56" s="9">
        <f t="shared" si="25"/>
        <v>0</v>
      </c>
      <c r="AW56" s="9" t="s">
        <v>14</v>
      </c>
      <c r="AX56" s="9">
        <f>AU56*0.05</f>
        <v>0</v>
      </c>
      <c r="AY56" s="6"/>
      <c r="AZ56" s="6"/>
      <c r="BA56" s="6">
        <v>0</v>
      </c>
      <c r="BB56" s="6">
        <f t="shared" si="27"/>
        <v>0</v>
      </c>
      <c r="BC56" s="6" t="s">
        <v>14</v>
      </c>
      <c r="BD56" s="6">
        <f>BA56*0.07</f>
        <v>0</v>
      </c>
      <c r="BE56" s="6"/>
      <c r="BF56" s="6"/>
      <c r="BG56" s="6">
        <v>0</v>
      </c>
      <c r="BH56" s="6">
        <v>0</v>
      </c>
      <c r="BI56" s="6">
        <f t="shared" si="28"/>
        <v>0</v>
      </c>
      <c r="BJ56" s="6" t="s">
        <v>14</v>
      </c>
      <c r="BK56" s="6"/>
      <c r="BL56" s="6">
        <f t="shared" si="29"/>
        <v>4.55</v>
      </c>
      <c r="BM56" s="13">
        <f t="shared" si="30"/>
        <v>0</v>
      </c>
    </row>
    <row r="57" s="2" customFormat="1" customHeight="1" spans="1:65">
      <c r="A57" s="11">
        <v>54</v>
      </c>
      <c r="B57" s="19">
        <v>106568</v>
      </c>
      <c r="C57" s="19" t="s">
        <v>234</v>
      </c>
      <c r="D57" s="55" t="s">
        <v>46</v>
      </c>
      <c r="E57" s="6"/>
      <c r="F57" s="6"/>
      <c r="G57" s="6" t="str">
        <f>VLOOKUP(B57,'[6]SQL Results'!$B$1:$F$65536,5,0)</f>
        <v/>
      </c>
      <c r="H57" s="6"/>
      <c r="I57" s="22"/>
      <c r="J57" s="22"/>
      <c r="K57" s="6"/>
      <c r="L57" s="6"/>
      <c r="M57" s="6"/>
      <c r="N57" s="6"/>
      <c r="O57" s="6">
        <f>VLOOKUP(B:B,'[6]SQL Results'!$B$1:$P$65536,15,0)</f>
        <v>19.8</v>
      </c>
      <c r="P57" s="6"/>
      <c r="Q57" s="6"/>
      <c r="R57" s="6">
        <f>O57*0.05</f>
        <v>0.99</v>
      </c>
      <c r="S57" s="6"/>
      <c r="T57" s="6"/>
      <c r="U57" s="6"/>
      <c r="V57" s="6">
        <v>0</v>
      </c>
      <c r="W57" s="6">
        <f t="shared" si="19"/>
        <v>0</v>
      </c>
      <c r="X57" s="6" t="s">
        <v>14</v>
      </c>
      <c r="Y57" s="6">
        <f>V57*5</f>
        <v>0</v>
      </c>
      <c r="Z57" s="6"/>
      <c r="AA57" s="6"/>
      <c r="AB57" s="6">
        <v>0</v>
      </c>
      <c r="AC57" s="6">
        <v>0</v>
      </c>
      <c r="AD57" s="6">
        <v>0</v>
      </c>
      <c r="AE57" s="6">
        <f t="shared" si="20"/>
        <v>0</v>
      </c>
      <c r="AF57" s="6">
        <f t="shared" si="21"/>
        <v>0</v>
      </c>
      <c r="AG57" s="6" t="s">
        <v>14</v>
      </c>
      <c r="AH57" s="6">
        <f>AE57*0.03</f>
        <v>0</v>
      </c>
      <c r="AI57" s="6"/>
      <c r="AJ57" s="6"/>
      <c r="AK57" s="6">
        <f t="shared" si="22"/>
        <v>0</v>
      </c>
      <c r="AL57" s="6">
        <v>0</v>
      </c>
      <c r="AM57" s="6">
        <v>0</v>
      </c>
      <c r="AN57" s="6">
        <v>0</v>
      </c>
      <c r="AO57" s="6">
        <f t="shared" si="23"/>
        <v>0</v>
      </c>
      <c r="AP57" s="6" t="s">
        <v>14</v>
      </c>
      <c r="AQ57" s="6">
        <f>AN57*0.04</f>
        <v>0</v>
      </c>
      <c r="AR57" s="6"/>
      <c r="AS57" s="9"/>
      <c r="AT57" s="9">
        <v>0</v>
      </c>
      <c r="AU57" s="9">
        <v>0</v>
      </c>
      <c r="AV57" s="9">
        <f t="shared" si="25"/>
        <v>0</v>
      </c>
      <c r="AW57" s="9" t="s">
        <v>14</v>
      </c>
      <c r="AX57" s="9">
        <f>AU57*0.05</f>
        <v>0</v>
      </c>
      <c r="AY57" s="6"/>
      <c r="AZ57" s="6"/>
      <c r="BA57" s="6">
        <v>0</v>
      </c>
      <c r="BB57" s="6">
        <f t="shared" si="27"/>
        <v>0</v>
      </c>
      <c r="BC57" s="6" t="s">
        <v>14</v>
      </c>
      <c r="BD57" s="6">
        <f>BA57*0.07</f>
        <v>0</v>
      </c>
      <c r="BE57" s="6"/>
      <c r="BF57" s="6"/>
      <c r="BG57" s="6">
        <v>0</v>
      </c>
      <c r="BH57" s="6">
        <v>0</v>
      </c>
      <c r="BI57" s="6">
        <f t="shared" si="28"/>
        <v>0</v>
      </c>
      <c r="BJ57" s="6" t="s">
        <v>14</v>
      </c>
      <c r="BK57" s="6"/>
      <c r="BL57" s="6">
        <f t="shared" si="29"/>
        <v>0.99</v>
      </c>
      <c r="BM57" s="13">
        <f t="shared" si="30"/>
        <v>0</v>
      </c>
    </row>
    <row r="58" customHeight="1" spans="1:65">
      <c r="A58" s="11">
        <v>55</v>
      </c>
      <c r="B58" s="55">
        <v>308</v>
      </c>
      <c r="C58" s="55" t="s">
        <v>69</v>
      </c>
      <c r="D58" s="55" t="s">
        <v>70</v>
      </c>
      <c r="E58" s="6">
        <v>1712</v>
      </c>
      <c r="F58" s="6">
        <v>2004</v>
      </c>
      <c r="G58" s="6">
        <v>724</v>
      </c>
      <c r="H58" s="6">
        <f t="shared" ref="H58:H72" si="35">G58-E58</f>
        <v>-988</v>
      </c>
      <c r="I58" s="6" t="s">
        <v>230</v>
      </c>
      <c r="J58" s="6">
        <f>G58*0.14</f>
        <v>101.36</v>
      </c>
      <c r="K58" s="6">
        <f>H58*0.05</f>
        <v>-49.4</v>
      </c>
      <c r="L58" s="6">
        <v>113</v>
      </c>
      <c r="M58" s="6">
        <v>130</v>
      </c>
      <c r="N58" s="6">
        <f>VLOOKUP(B:B,'[6]SQL Results'!$B$1:$Q$65536,16,0)</f>
        <v>67</v>
      </c>
      <c r="O58" s="6">
        <f>VLOOKUP(B:B,'[6]SQL Results'!$B$1:$P$65536,15,0)</f>
        <v>1353.79</v>
      </c>
      <c r="P58" s="6">
        <f t="shared" ref="P58:P72" si="36">N58-L58</f>
        <v>-46</v>
      </c>
      <c r="Q58" s="6" t="s">
        <v>230</v>
      </c>
      <c r="R58" s="6">
        <f t="shared" ref="R58:R64" si="37">O58*0.05</f>
        <v>67.6895</v>
      </c>
      <c r="S58" s="6">
        <f>P58*1</f>
        <v>-46</v>
      </c>
      <c r="T58" s="6">
        <v>8</v>
      </c>
      <c r="U58" s="6">
        <v>10</v>
      </c>
      <c r="V58" s="6">
        <f>VLOOKUP(B:B,'[6]SQL Results'!$B$1:$V$65536,21,0)</f>
        <v>1</v>
      </c>
      <c r="W58" s="6">
        <f t="shared" si="19"/>
        <v>-7</v>
      </c>
      <c r="X58" s="6" t="s">
        <v>230</v>
      </c>
      <c r="Y58" s="6"/>
      <c r="Z58" s="6">
        <v>24</v>
      </c>
      <c r="AA58" s="6">
        <v>27</v>
      </c>
      <c r="AB58" s="6">
        <f>VLOOKUP(B:B,'[6]SQL Results'!$B$1:$AA$65536,26,0)</f>
        <v>20</v>
      </c>
      <c r="AC58" s="6">
        <f>VLOOKUP(B:B,'[6]SQL Results'!$B$1:$Z$65536,25,0)</f>
        <v>3519</v>
      </c>
      <c r="AD58" s="6">
        <f>VLOOKUP(B:B,[7]Sheet1!$A$1:$C$65536,3,0)</f>
        <v>2574</v>
      </c>
      <c r="AE58" s="6">
        <f t="shared" si="20"/>
        <v>945</v>
      </c>
      <c r="AF58" s="6">
        <f t="shared" si="21"/>
        <v>-4</v>
      </c>
      <c r="AG58" s="6" t="s">
        <v>230</v>
      </c>
      <c r="AH58" s="6">
        <f t="shared" ref="AH56:AH62" si="38">AE58*0.02</f>
        <v>18.9</v>
      </c>
      <c r="AI58" s="6">
        <v>94</v>
      </c>
      <c r="AJ58" s="6">
        <v>113</v>
      </c>
      <c r="AK58" s="6">
        <f t="shared" si="22"/>
        <v>78</v>
      </c>
      <c r="AL58" s="6">
        <v>48</v>
      </c>
      <c r="AM58" s="6">
        <v>15</v>
      </c>
      <c r="AN58" s="6">
        <f>VLOOKUP(B:B,'[6]SQL Results'!$B$1:$AE$65536,30,0)</f>
        <v>4285.9</v>
      </c>
      <c r="AO58" s="6">
        <f t="shared" si="23"/>
        <v>-35</v>
      </c>
      <c r="AP58" s="6" t="s">
        <v>230</v>
      </c>
      <c r="AQ58" s="6">
        <f>AN58*0.03</f>
        <v>128.577</v>
      </c>
      <c r="AR58" s="6">
        <v>17</v>
      </c>
      <c r="AS58" s="9">
        <v>21</v>
      </c>
      <c r="AT58" s="9">
        <f>VLOOKUP(B:B,'[6]SQL Results'!$B$1:$L$65536,11,0)</f>
        <v>45</v>
      </c>
      <c r="AU58" s="9">
        <f>VLOOKUP(B:B,'[6]SQL Results'!$B$1:$K$65536,10,0)</f>
        <v>1166.07</v>
      </c>
      <c r="AV58" s="9">
        <f t="shared" si="25"/>
        <v>28</v>
      </c>
      <c r="AW58" s="9" t="s">
        <v>15</v>
      </c>
      <c r="AX58" s="9">
        <f>AU58*0.07</f>
        <v>81.6249</v>
      </c>
      <c r="AY58" s="6">
        <v>4156</v>
      </c>
      <c r="AZ58" s="6">
        <v>4620</v>
      </c>
      <c r="BA58" s="6">
        <f>VLOOKUP(B:B,'[6]SQL Results'!$B$1:$AJ$65536,35,0)</f>
        <v>2135.1</v>
      </c>
      <c r="BB58" s="6">
        <f t="shared" si="27"/>
        <v>-2020.9</v>
      </c>
      <c r="BC58" s="6" t="s">
        <v>230</v>
      </c>
      <c r="BD58" s="6">
        <f>BA58*0.05</f>
        <v>106.755</v>
      </c>
      <c r="BE58" s="6">
        <v>7</v>
      </c>
      <c r="BF58" s="6">
        <v>9</v>
      </c>
      <c r="BG58" s="6">
        <f>VLOOKUP(B:B,'[6]SQL Results'!$B$1:$AP$65536,41,0)</f>
        <v>2</v>
      </c>
      <c r="BH58" s="6">
        <f>VLOOKUP(B:B,'[6]SQL Results'!$B$1:$AO$65536,40,0)</f>
        <v>145</v>
      </c>
      <c r="BI58" s="6">
        <f t="shared" si="28"/>
        <v>-5</v>
      </c>
      <c r="BJ58" s="6" t="s">
        <v>230</v>
      </c>
      <c r="BK58" s="6"/>
      <c r="BL58" s="6">
        <f t="shared" si="29"/>
        <v>504.91</v>
      </c>
      <c r="BM58" s="13">
        <f t="shared" si="30"/>
        <v>-95</v>
      </c>
    </row>
    <row r="59" customHeight="1" spans="1:65">
      <c r="A59" s="11">
        <v>56</v>
      </c>
      <c r="B59" s="55">
        <v>337</v>
      </c>
      <c r="C59" s="55" t="s">
        <v>71</v>
      </c>
      <c r="D59" s="55" t="s">
        <v>70</v>
      </c>
      <c r="E59" s="6">
        <v>11511</v>
      </c>
      <c r="F59" s="6">
        <v>12267</v>
      </c>
      <c r="G59" s="6">
        <v>18729.24</v>
      </c>
      <c r="H59" s="6">
        <f t="shared" si="35"/>
        <v>7218.24</v>
      </c>
      <c r="I59" s="22" t="s">
        <v>15</v>
      </c>
      <c r="J59" s="22">
        <f>G59*0.25</f>
        <v>4682.31</v>
      </c>
      <c r="K59" s="6"/>
      <c r="L59" s="6">
        <v>233</v>
      </c>
      <c r="M59" s="6">
        <v>260</v>
      </c>
      <c r="N59" s="6">
        <f>VLOOKUP(B:B,'[6]SQL Results'!$B$1:$Q$65536,16,0)</f>
        <v>243</v>
      </c>
      <c r="O59" s="6">
        <f>VLOOKUP(B:B,'[6]SQL Results'!$B$1:$P$65536,15,0)</f>
        <v>5723.7</v>
      </c>
      <c r="P59" s="6">
        <f t="shared" si="36"/>
        <v>10</v>
      </c>
      <c r="Q59" s="6" t="s">
        <v>14</v>
      </c>
      <c r="R59" s="6">
        <f t="shared" si="37"/>
        <v>286.185</v>
      </c>
      <c r="S59" s="6"/>
      <c r="T59" s="6">
        <v>12</v>
      </c>
      <c r="U59" s="6">
        <v>14</v>
      </c>
      <c r="V59" s="6">
        <f>VLOOKUP(B:B,'[6]SQL Results'!$B$1:$V$65536,21,0)</f>
        <v>23</v>
      </c>
      <c r="W59" s="6">
        <f t="shared" si="19"/>
        <v>11</v>
      </c>
      <c r="X59" s="6" t="s">
        <v>15</v>
      </c>
      <c r="Y59" s="6">
        <f>V59*5</f>
        <v>115</v>
      </c>
      <c r="Z59" s="6">
        <v>24</v>
      </c>
      <c r="AA59" s="6">
        <v>27</v>
      </c>
      <c r="AB59" s="6">
        <f>VLOOKUP(B:B,'[6]SQL Results'!$B$1:$AA$65536,26,0)</f>
        <v>13</v>
      </c>
      <c r="AC59" s="6">
        <f>VLOOKUP(B:B,'[6]SQL Results'!$B$1:$Z$65536,25,0)</f>
        <v>1961.51</v>
      </c>
      <c r="AD59" s="6">
        <f>VLOOKUP(B:B,[7]Sheet1!$A$1:$C$65536,3,0)</f>
        <v>1193.01</v>
      </c>
      <c r="AE59" s="6">
        <f t="shared" si="20"/>
        <v>768.5</v>
      </c>
      <c r="AF59" s="6">
        <f t="shared" si="21"/>
        <v>-11</v>
      </c>
      <c r="AG59" s="6" t="s">
        <v>230</v>
      </c>
      <c r="AH59" s="6">
        <f t="shared" si="38"/>
        <v>15.37</v>
      </c>
      <c r="AI59" s="6">
        <v>182</v>
      </c>
      <c r="AJ59" s="6">
        <v>200</v>
      </c>
      <c r="AK59" s="6">
        <f t="shared" si="22"/>
        <v>160</v>
      </c>
      <c r="AL59" s="6">
        <v>112</v>
      </c>
      <c r="AM59" s="6">
        <v>24</v>
      </c>
      <c r="AN59" s="6">
        <f>VLOOKUP(B:B,'[6]SQL Results'!$B$1:$AE$65536,30,0)</f>
        <v>8653.61</v>
      </c>
      <c r="AO59" s="6">
        <f t="shared" si="23"/>
        <v>-40</v>
      </c>
      <c r="AP59" s="6" t="s">
        <v>230</v>
      </c>
      <c r="AQ59" s="6">
        <f>AN59*0.03</f>
        <v>259.6083</v>
      </c>
      <c r="AR59" s="6">
        <v>23</v>
      </c>
      <c r="AS59" s="9">
        <v>27</v>
      </c>
      <c r="AT59" s="9">
        <f>VLOOKUP(B:B,'[6]SQL Results'!$B$1:$L$65536,11,0)</f>
        <v>13</v>
      </c>
      <c r="AU59" s="9">
        <f>VLOOKUP(B:B,'[6]SQL Results'!$B$1:$K$65536,10,0)</f>
        <v>451.6</v>
      </c>
      <c r="AV59" s="9">
        <f t="shared" si="25"/>
        <v>-10</v>
      </c>
      <c r="AW59" s="9" t="s">
        <v>230</v>
      </c>
      <c r="AX59" s="9">
        <f>AU59*0.04</f>
        <v>18.064</v>
      </c>
      <c r="AY59" s="6">
        <v>14616</v>
      </c>
      <c r="AZ59" s="6">
        <v>15900</v>
      </c>
      <c r="BA59" s="6">
        <f>VLOOKUP(B:B,'[6]SQL Results'!$B$1:$AJ$65536,35,0)</f>
        <v>14881.3</v>
      </c>
      <c r="BB59" s="6">
        <f t="shared" si="27"/>
        <v>265.299999999999</v>
      </c>
      <c r="BC59" s="6" t="s">
        <v>14</v>
      </c>
      <c r="BD59" s="6">
        <f>BA59*0.07</f>
        <v>1041.691</v>
      </c>
      <c r="BE59" s="6">
        <v>17</v>
      </c>
      <c r="BF59" s="6">
        <v>20</v>
      </c>
      <c r="BG59" s="6">
        <f>VLOOKUP(B:B,'[6]SQL Results'!$B$1:$AP$65536,41,0)</f>
        <v>42</v>
      </c>
      <c r="BH59" s="6">
        <f>VLOOKUP(B:B,'[6]SQL Results'!$B$1:$AO$65536,40,0)</f>
        <v>2506</v>
      </c>
      <c r="BI59" s="6">
        <f t="shared" si="28"/>
        <v>25</v>
      </c>
      <c r="BJ59" s="6" t="s">
        <v>15</v>
      </c>
      <c r="BK59" s="6">
        <f>BH59*0.01</f>
        <v>25.06</v>
      </c>
      <c r="BL59" s="6">
        <f t="shared" si="29"/>
        <v>6443.29</v>
      </c>
      <c r="BM59" s="13">
        <f t="shared" si="30"/>
        <v>0</v>
      </c>
    </row>
    <row r="60" customHeight="1" spans="1:65">
      <c r="A60" s="11">
        <v>57</v>
      </c>
      <c r="B60" s="55">
        <v>349</v>
      </c>
      <c r="C60" s="55" t="s">
        <v>72</v>
      </c>
      <c r="D60" s="55" t="s">
        <v>70</v>
      </c>
      <c r="E60" s="6">
        <v>1412</v>
      </c>
      <c r="F60" s="6">
        <v>1644</v>
      </c>
      <c r="G60" s="6">
        <v>1299.64</v>
      </c>
      <c r="H60" s="6">
        <f t="shared" si="35"/>
        <v>-112.36</v>
      </c>
      <c r="I60" s="6" t="s">
        <v>230</v>
      </c>
      <c r="J60" s="6">
        <f t="shared" ref="J60:J66" si="39">G60*0.14</f>
        <v>181.9496</v>
      </c>
      <c r="K60" s="6">
        <f t="shared" ref="K60:K66" si="40">H60*0.05</f>
        <v>-5.61799999999999</v>
      </c>
      <c r="L60" s="6">
        <v>155</v>
      </c>
      <c r="M60" s="6">
        <v>172</v>
      </c>
      <c r="N60" s="6">
        <f>VLOOKUP(B:B,'[6]SQL Results'!$B$1:$Q$65536,16,0)</f>
        <v>101</v>
      </c>
      <c r="O60" s="6">
        <f>VLOOKUP(B:B,'[6]SQL Results'!$B$1:$P$65536,15,0)</f>
        <v>2590.22</v>
      </c>
      <c r="P60" s="6">
        <f t="shared" si="36"/>
        <v>-54</v>
      </c>
      <c r="Q60" s="6" t="s">
        <v>230</v>
      </c>
      <c r="R60" s="6">
        <f t="shared" si="37"/>
        <v>129.511</v>
      </c>
      <c r="S60" s="6">
        <f>P60*1</f>
        <v>-54</v>
      </c>
      <c r="T60" s="6">
        <v>8</v>
      </c>
      <c r="U60" s="6">
        <v>10</v>
      </c>
      <c r="V60" s="6">
        <f>VLOOKUP(B:B,'[6]SQL Results'!$B$1:$V$65536,21,0)</f>
        <v>3</v>
      </c>
      <c r="W60" s="6">
        <f t="shared" si="19"/>
        <v>-5</v>
      </c>
      <c r="X60" s="6" t="s">
        <v>230</v>
      </c>
      <c r="Y60" s="6"/>
      <c r="Z60" s="115">
        <v>20</v>
      </c>
      <c r="AA60" s="115">
        <v>24</v>
      </c>
      <c r="AB60" s="6">
        <f>VLOOKUP(B:B,'[6]SQL Results'!$B$1:$AA$65536,26,0)</f>
        <v>12</v>
      </c>
      <c r="AC60" s="6">
        <f>VLOOKUP(B:B,'[6]SQL Results'!$B$1:$Z$65536,25,0)</f>
        <v>1705</v>
      </c>
      <c r="AD60" s="6">
        <f>VLOOKUP(B:B,[7]Sheet1!$A$1:$C$65536,3,0)</f>
        <v>792</v>
      </c>
      <c r="AE60" s="6">
        <f t="shared" si="20"/>
        <v>913</v>
      </c>
      <c r="AF60" s="6">
        <f t="shared" si="21"/>
        <v>-8</v>
      </c>
      <c r="AG60" s="6" t="s">
        <v>230</v>
      </c>
      <c r="AH60" s="6">
        <f t="shared" si="38"/>
        <v>18.26</v>
      </c>
      <c r="AI60" s="6">
        <v>101</v>
      </c>
      <c r="AJ60" s="6">
        <v>121</v>
      </c>
      <c r="AK60" s="6">
        <f t="shared" si="22"/>
        <v>94</v>
      </c>
      <c r="AL60" s="6">
        <v>24</v>
      </c>
      <c r="AM60" s="6">
        <v>35</v>
      </c>
      <c r="AN60" s="6">
        <f>VLOOKUP(B:B,'[6]SQL Results'!$B$1:$AE$65536,30,0)</f>
        <v>5520.01</v>
      </c>
      <c r="AO60" s="6">
        <f t="shared" si="23"/>
        <v>-27</v>
      </c>
      <c r="AP60" s="6" t="s">
        <v>230</v>
      </c>
      <c r="AQ60" s="6">
        <f>AN60*0.03</f>
        <v>165.6003</v>
      </c>
      <c r="AR60" s="6">
        <v>17</v>
      </c>
      <c r="AS60" s="9">
        <v>21</v>
      </c>
      <c r="AT60" s="9">
        <f>VLOOKUP(B:B,'[6]SQL Results'!$B$1:$L$65536,11,0)</f>
        <v>30</v>
      </c>
      <c r="AU60" s="9">
        <f>VLOOKUP(B:B,'[6]SQL Results'!$B$1:$K$65536,10,0)</f>
        <v>1039.51</v>
      </c>
      <c r="AV60" s="9">
        <f t="shared" si="25"/>
        <v>13</v>
      </c>
      <c r="AW60" s="9" t="s">
        <v>15</v>
      </c>
      <c r="AX60" s="9">
        <f>AU60*0.07</f>
        <v>72.7657</v>
      </c>
      <c r="AY60" s="6">
        <v>4506</v>
      </c>
      <c r="AZ60" s="6">
        <v>5040</v>
      </c>
      <c r="BA60" s="6">
        <f>VLOOKUP(B:B,'[6]SQL Results'!$B$1:$AJ$65536,35,0)</f>
        <v>2737.04</v>
      </c>
      <c r="BB60" s="6">
        <f t="shared" si="27"/>
        <v>-1768.96</v>
      </c>
      <c r="BC60" s="6" t="s">
        <v>230</v>
      </c>
      <c r="BD60" s="6">
        <f t="shared" ref="BD60:BD68" si="41">BA60*0.05</f>
        <v>136.852</v>
      </c>
      <c r="BE60" s="6">
        <v>7</v>
      </c>
      <c r="BF60" s="6">
        <v>9</v>
      </c>
      <c r="BG60" s="6">
        <f>VLOOKUP(B:B,'[6]SQL Results'!$B$1:$AP$65536,41,0)</f>
        <v>21</v>
      </c>
      <c r="BH60" s="6">
        <f>VLOOKUP(B:B,'[6]SQL Results'!$B$1:$AO$65536,40,0)</f>
        <v>1230</v>
      </c>
      <c r="BI60" s="6">
        <f t="shared" si="28"/>
        <v>14</v>
      </c>
      <c r="BJ60" s="6" t="s">
        <v>15</v>
      </c>
      <c r="BK60" s="6">
        <f>BH60*0.01</f>
        <v>12.3</v>
      </c>
      <c r="BL60" s="6">
        <f t="shared" si="29"/>
        <v>717.24</v>
      </c>
      <c r="BM60" s="13">
        <f t="shared" si="30"/>
        <v>-60</v>
      </c>
    </row>
    <row r="61" customHeight="1" spans="1:65">
      <c r="A61" s="11">
        <v>58</v>
      </c>
      <c r="B61" s="55">
        <v>355</v>
      </c>
      <c r="C61" s="55" t="s">
        <v>73</v>
      </c>
      <c r="D61" s="55" t="s">
        <v>70</v>
      </c>
      <c r="E61" s="6">
        <v>2406</v>
      </c>
      <c r="F61" s="6">
        <v>2597</v>
      </c>
      <c r="G61" s="6">
        <v>1503</v>
      </c>
      <c r="H61" s="6">
        <f t="shared" si="35"/>
        <v>-903</v>
      </c>
      <c r="I61" s="6" t="s">
        <v>230</v>
      </c>
      <c r="J61" s="6">
        <f t="shared" si="39"/>
        <v>210.42</v>
      </c>
      <c r="K61" s="6">
        <f t="shared" si="40"/>
        <v>-45.15</v>
      </c>
      <c r="L61" s="6">
        <v>155</v>
      </c>
      <c r="M61" s="6">
        <v>172</v>
      </c>
      <c r="N61" s="6">
        <f>VLOOKUP(B:B,'[6]SQL Results'!$B$1:$Q$65536,16,0)</f>
        <v>108</v>
      </c>
      <c r="O61" s="6">
        <f>VLOOKUP(B:B,'[6]SQL Results'!$B$1:$P$65536,15,0)</f>
        <v>2438.56</v>
      </c>
      <c r="P61" s="6">
        <f t="shared" si="36"/>
        <v>-47</v>
      </c>
      <c r="Q61" s="6" t="s">
        <v>230</v>
      </c>
      <c r="R61" s="6">
        <f t="shared" si="37"/>
        <v>121.928</v>
      </c>
      <c r="S61" s="6">
        <f>P61*1</f>
        <v>-47</v>
      </c>
      <c r="T61" s="6">
        <v>8</v>
      </c>
      <c r="U61" s="6">
        <v>10</v>
      </c>
      <c r="V61" s="6">
        <f>VLOOKUP(B:B,'[6]SQL Results'!$B$1:$V$65536,21,0)</f>
        <v>1</v>
      </c>
      <c r="W61" s="6">
        <f t="shared" si="19"/>
        <v>-7</v>
      </c>
      <c r="X61" s="6" t="s">
        <v>230</v>
      </c>
      <c r="Y61" s="6"/>
      <c r="Z61" s="6">
        <v>10</v>
      </c>
      <c r="AA61" s="6">
        <v>13</v>
      </c>
      <c r="AB61" s="6">
        <f>VLOOKUP(B:B,'[6]SQL Results'!$B$1:$AA$65536,26,0)</f>
        <v>1</v>
      </c>
      <c r="AC61" s="6">
        <f>VLOOKUP(B:B,'[6]SQL Results'!$B$1:$Z$65536,25,0)</f>
        <v>168.3</v>
      </c>
      <c r="AD61" s="6">
        <f>VLOOKUP(B:B,[7]Sheet1!$A$1:$C$65536,3,0)</f>
        <v>168.3</v>
      </c>
      <c r="AE61" s="6">
        <f t="shared" si="20"/>
        <v>0</v>
      </c>
      <c r="AF61" s="6">
        <f t="shared" si="21"/>
        <v>-9</v>
      </c>
      <c r="AG61" s="6" t="s">
        <v>230</v>
      </c>
      <c r="AH61" s="6">
        <f t="shared" si="38"/>
        <v>0</v>
      </c>
      <c r="AI61" s="6">
        <v>94</v>
      </c>
      <c r="AJ61" s="6">
        <v>113</v>
      </c>
      <c r="AK61" s="6">
        <f t="shared" si="22"/>
        <v>118</v>
      </c>
      <c r="AL61" s="6">
        <v>54</v>
      </c>
      <c r="AM61" s="6">
        <v>32</v>
      </c>
      <c r="AN61" s="6">
        <f>VLOOKUP(B:B,'[6]SQL Results'!$B$1:$AE$65536,30,0)</f>
        <v>6100.19</v>
      </c>
      <c r="AO61" s="6">
        <f t="shared" si="23"/>
        <v>5</v>
      </c>
      <c r="AP61" s="6" t="s">
        <v>15</v>
      </c>
      <c r="AQ61" s="6">
        <f t="shared" ref="AQ61:AQ66" si="42">AN61*0.05</f>
        <v>305.0095</v>
      </c>
      <c r="AR61" s="6">
        <v>9</v>
      </c>
      <c r="AS61" s="9">
        <v>11</v>
      </c>
      <c r="AT61" s="9">
        <f>VLOOKUP(B:B,'[6]SQL Results'!$B$1:$L$65536,11,0)</f>
        <v>6</v>
      </c>
      <c r="AU61" s="9">
        <f>VLOOKUP(B:B,'[6]SQL Results'!$B$1:$K$65536,10,0)</f>
        <v>199.5</v>
      </c>
      <c r="AV61" s="9">
        <f t="shared" si="25"/>
        <v>-3</v>
      </c>
      <c r="AW61" s="9" t="s">
        <v>230</v>
      </c>
      <c r="AX61" s="9">
        <f>AU61*0.04</f>
        <v>7.98</v>
      </c>
      <c r="AY61" s="6">
        <v>4126</v>
      </c>
      <c r="AZ61" s="6">
        <v>4584</v>
      </c>
      <c r="BA61" s="6">
        <f>VLOOKUP(B:B,'[6]SQL Results'!$B$1:$AJ$65536,35,0)</f>
        <v>2797.87</v>
      </c>
      <c r="BB61" s="6">
        <f t="shared" si="27"/>
        <v>-1328.13</v>
      </c>
      <c r="BC61" s="6" t="s">
        <v>230</v>
      </c>
      <c r="BD61" s="6">
        <f t="shared" si="41"/>
        <v>139.8935</v>
      </c>
      <c r="BE61" s="6">
        <v>7</v>
      </c>
      <c r="BF61" s="6">
        <v>9</v>
      </c>
      <c r="BG61" s="6">
        <v>0</v>
      </c>
      <c r="BH61" s="6">
        <v>0</v>
      </c>
      <c r="BI61" s="6">
        <f t="shared" si="28"/>
        <v>-7</v>
      </c>
      <c r="BJ61" s="6" t="s">
        <v>230</v>
      </c>
      <c r="BK61" s="6"/>
      <c r="BL61" s="6">
        <f t="shared" si="29"/>
        <v>785.23</v>
      </c>
      <c r="BM61" s="13">
        <f t="shared" si="30"/>
        <v>-92</v>
      </c>
    </row>
    <row r="62" customHeight="1" spans="1:65">
      <c r="A62" s="11">
        <v>59</v>
      </c>
      <c r="B62" s="55">
        <v>373</v>
      </c>
      <c r="C62" s="55" t="s">
        <v>74</v>
      </c>
      <c r="D62" s="55" t="s">
        <v>70</v>
      </c>
      <c r="E62" s="6">
        <v>1112</v>
      </c>
      <c r="F62" s="6">
        <v>1284</v>
      </c>
      <c r="G62" s="6">
        <v>605</v>
      </c>
      <c r="H62" s="6">
        <f t="shared" si="35"/>
        <v>-507</v>
      </c>
      <c r="I62" s="6" t="s">
        <v>230</v>
      </c>
      <c r="J62" s="6">
        <f t="shared" si="39"/>
        <v>84.7</v>
      </c>
      <c r="K62" s="6">
        <f t="shared" si="40"/>
        <v>-25.35</v>
      </c>
      <c r="L62" s="6">
        <v>155</v>
      </c>
      <c r="M62" s="6">
        <v>172</v>
      </c>
      <c r="N62" s="6">
        <f>VLOOKUP(B:B,'[6]SQL Results'!$B$1:$Q$65536,16,0)</f>
        <v>97</v>
      </c>
      <c r="O62" s="6">
        <f>VLOOKUP(B:B,'[6]SQL Results'!$B$1:$P$65536,15,0)</f>
        <v>2126.63</v>
      </c>
      <c r="P62" s="6">
        <f t="shared" si="36"/>
        <v>-58</v>
      </c>
      <c r="Q62" s="6" t="s">
        <v>230</v>
      </c>
      <c r="R62" s="6">
        <f t="shared" si="37"/>
        <v>106.3315</v>
      </c>
      <c r="S62" s="6">
        <f>P62*1</f>
        <v>-58</v>
      </c>
      <c r="T62" s="6">
        <v>8</v>
      </c>
      <c r="U62" s="6">
        <v>10</v>
      </c>
      <c r="V62" s="6">
        <v>0</v>
      </c>
      <c r="W62" s="6">
        <f t="shared" si="19"/>
        <v>-8</v>
      </c>
      <c r="X62" s="6" t="s">
        <v>230</v>
      </c>
      <c r="Y62" s="6"/>
      <c r="Z62" s="6">
        <v>15</v>
      </c>
      <c r="AA62" s="6">
        <v>18</v>
      </c>
      <c r="AB62" s="6">
        <f>VLOOKUP(B:B,'[6]SQL Results'!$B$1:$AA$65536,26,0)</f>
        <v>8</v>
      </c>
      <c r="AC62" s="6">
        <f>VLOOKUP(B:B,'[6]SQL Results'!$B$1:$Z$65536,25,0)</f>
        <v>1077.24</v>
      </c>
      <c r="AD62" s="6">
        <f>VLOOKUP(B:B,[7]Sheet1!$A$1:$C$65536,3,0)</f>
        <v>167.4</v>
      </c>
      <c r="AE62" s="6">
        <f t="shared" si="20"/>
        <v>909.84</v>
      </c>
      <c r="AF62" s="6">
        <f t="shared" si="21"/>
        <v>-7</v>
      </c>
      <c r="AG62" s="6" t="s">
        <v>230</v>
      </c>
      <c r="AH62" s="6">
        <f t="shared" si="38"/>
        <v>18.1968</v>
      </c>
      <c r="AI62" s="6">
        <v>101</v>
      </c>
      <c r="AJ62" s="6">
        <v>121</v>
      </c>
      <c r="AK62" s="6">
        <f t="shared" si="22"/>
        <v>162</v>
      </c>
      <c r="AL62" s="6">
        <v>122</v>
      </c>
      <c r="AM62" s="6">
        <v>20</v>
      </c>
      <c r="AN62" s="6">
        <f>VLOOKUP(B:B,'[6]SQL Results'!$B$1:$AE$65536,30,0)</f>
        <v>9328.15</v>
      </c>
      <c r="AO62" s="6">
        <f t="shared" si="23"/>
        <v>41</v>
      </c>
      <c r="AP62" s="6" t="s">
        <v>15</v>
      </c>
      <c r="AQ62" s="6">
        <f t="shared" si="42"/>
        <v>466.4075</v>
      </c>
      <c r="AR62" s="6">
        <v>17</v>
      </c>
      <c r="AS62" s="9">
        <v>21</v>
      </c>
      <c r="AT62" s="9">
        <f>VLOOKUP(B:B,'[6]SQL Results'!$B$1:$L$65536,11,0)</f>
        <v>27</v>
      </c>
      <c r="AU62" s="9">
        <f>VLOOKUP(B:B,'[6]SQL Results'!$B$1:$K$65536,10,0)</f>
        <v>984.21</v>
      </c>
      <c r="AV62" s="9">
        <f t="shared" si="25"/>
        <v>10</v>
      </c>
      <c r="AW62" s="9" t="s">
        <v>15</v>
      </c>
      <c r="AX62" s="9">
        <f>AU62*0.07</f>
        <v>68.8947</v>
      </c>
      <c r="AY62" s="6">
        <v>4206</v>
      </c>
      <c r="AZ62" s="6">
        <v>4680</v>
      </c>
      <c r="BA62" s="6">
        <f>VLOOKUP(B:B,'[6]SQL Results'!$B$1:$AJ$65536,35,0)</f>
        <v>1838</v>
      </c>
      <c r="BB62" s="6">
        <f t="shared" si="27"/>
        <v>-2368</v>
      </c>
      <c r="BC62" s="6" t="s">
        <v>230</v>
      </c>
      <c r="BD62" s="6">
        <f t="shared" si="41"/>
        <v>91.9</v>
      </c>
      <c r="BE62" s="6">
        <v>7</v>
      </c>
      <c r="BF62" s="6">
        <v>9</v>
      </c>
      <c r="BG62" s="6">
        <f>VLOOKUP(B:B,'[6]SQL Results'!$B$1:$AP$65536,41,0)</f>
        <v>7</v>
      </c>
      <c r="BH62" s="6">
        <f>VLOOKUP(B:B,'[6]SQL Results'!$B$1:$AO$65536,40,0)</f>
        <v>435</v>
      </c>
      <c r="BI62" s="6">
        <f t="shared" si="28"/>
        <v>0</v>
      </c>
      <c r="BJ62" s="6" t="s">
        <v>14</v>
      </c>
      <c r="BK62" s="6"/>
      <c r="BL62" s="6">
        <f t="shared" si="29"/>
        <v>836.43</v>
      </c>
      <c r="BM62" s="13">
        <f t="shared" si="30"/>
        <v>-83</v>
      </c>
    </row>
    <row r="63" customHeight="1" spans="1:65">
      <c r="A63" s="11">
        <v>60</v>
      </c>
      <c r="B63" s="55">
        <v>391</v>
      </c>
      <c r="C63" s="55" t="s">
        <v>75</v>
      </c>
      <c r="D63" s="55" t="s">
        <v>70</v>
      </c>
      <c r="E63" s="6">
        <v>1012</v>
      </c>
      <c r="F63" s="6">
        <v>1164</v>
      </c>
      <c r="G63" s="6">
        <v>586</v>
      </c>
      <c r="H63" s="6">
        <f t="shared" si="35"/>
        <v>-426</v>
      </c>
      <c r="I63" s="6" t="s">
        <v>230</v>
      </c>
      <c r="J63" s="6">
        <f t="shared" si="39"/>
        <v>82.04</v>
      </c>
      <c r="K63" s="6">
        <f t="shared" si="40"/>
        <v>-21.3</v>
      </c>
      <c r="L63" s="6">
        <v>155</v>
      </c>
      <c r="M63" s="6">
        <v>172</v>
      </c>
      <c r="N63" s="6">
        <f>VLOOKUP(B:B,'[6]SQL Results'!$B$1:$Q$65536,16,0)</f>
        <v>169</v>
      </c>
      <c r="O63" s="6">
        <f>VLOOKUP(B:B,'[6]SQL Results'!$B$1:$P$65536,15,0)</f>
        <v>4015.24</v>
      </c>
      <c r="P63" s="6">
        <f t="shared" si="36"/>
        <v>14</v>
      </c>
      <c r="Q63" s="6" t="s">
        <v>14</v>
      </c>
      <c r="R63" s="6">
        <f t="shared" si="37"/>
        <v>200.762</v>
      </c>
      <c r="S63" s="6"/>
      <c r="T63" s="6">
        <v>8</v>
      </c>
      <c r="U63" s="6">
        <v>10</v>
      </c>
      <c r="V63" s="6">
        <f>VLOOKUP(B:B,'[6]SQL Results'!$B$1:$V$65536,21,0)</f>
        <v>4</v>
      </c>
      <c r="W63" s="6">
        <f t="shared" si="19"/>
        <v>-4</v>
      </c>
      <c r="X63" s="6" t="s">
        <v>230</v>
      </c>
      <c r="Y63" s="6"/>
      <c r="Z63" s="6">
        <v>10</v>
      </c>
      <c r="AA63" s="6">
        <v>13</v>
      </c>
      <c r="AB63" s="6">
        <f>VLOOKUP(B:B,'[6]SQL Results'!$B$1:$AA$65536,26,0)</f>
        <v>22</v>
      </c>
      <c r="AC63" s="6">
        <f>VLOOKUP(B:B,'[6]SQL Results'!$B$1:$Z$65536,25,0)</f>
        <v>4105.6</v>
      </c>
      <c r="AD63" s="6">
        <f>VLOOKUP(B:B,[7]Sheet1!$A$1:$C$65536,3,0)</f>
        <v>3430.6</v>
      </c>
      <c r="AE63" s="6">
        <f t="shared" si="20"/>
        <v>675</v>
      </c>
      <c r="AF63" s="6">
        <f t="shared" si="21"/>
        <v>12</v>
      </c>
      <c r="AG63" s="6" t="s">
        <v>15</v>
      </c>
      <c r="AH63" s="6">
        <f>AD63*0.01+AE63*0.04</f>
        <v>61.306</v>
      </c>
      <c r="AI63" s="6">
        <v>94</v>
      </c>
      <c r="AJ63" s="6">
        <v>113</v>
      </c>
      <c r="AK63" s="6">
        <f t="shared" si="22"/>
        <v>160</v>
      </c>
      <c r="AL63" s="6">
        <v>36</v>
      </c>
      <c r="AM63" s="6">
        <v>62</v>
      </c>
      <c r="AN63" s="6">
        <f>VLOOKUP(B:B,'[6]SQL Results'!$B$1:$AE$65536,30,0)</f>
        <v>8595.02</v>
      </c>
      <c r="AO63" s="6">
        <f t="shared" si="23"/>
        <v>47</v>
      </c>
      <c r="AP63" s="6" t="s">
        <v>15</v>
      </c>
      <c r="AQ63" s="6">
        <f t="shared" si="42"/>
        <v>429.751</v>
      </c>
      <c r="AR63" s="6">
        <v>17</v>
      </c>
      <c r="AS63" s="9">
        <v>21</v>
      </c>
      <c r="AT63" s="9">
        <f>VLOOKUP(B:B,'[6]SQL Results'!$B$1:$L$65536,11,0)</f>
        <v>26</v>
      </c>
      <c r="AU63" s="9">
        <f>VLOOKUP(B:B,'[6]SQL Results'!$B$1:$K$65536,10,0)</f>
        <v>928.14</v>
      </c>
      <c r="AV63" s="9">
        <f t="shared" si="25"/>
        <v>9</v>
      </c>
      <c r="AW63" s="9" t="s">
        <v>15</v>
      </c>
      <c r="AX63" s="9">
        <f>AU63*0.07</f>
        <v>64.9698</v>
      </c>
      <c r="AY63" s="6">
        <v>4206</v>
      </c>
      <c r="AZ63" s="6">
        <v>4680</v>
      </c>
      <c r="BA63" s="6">
        <f>VLOOKUP(B:B,'[6]SQL Results'!$B$1:$AJ$65536,35,0)</f>
        <v>1830</v>
      </c>
      <c r="BB63" s="6">
        <f t="shared" si="27"/>
        <v>-2376</v>
      </c>
      <c r="BC63" s="6" t="s">
        <v>230</v>
      </c>
      <c r="BD63" s="6">
        <f t="shared" si="41"/>
        <v>91.5</v>
      </c>
      <c r="BE63" s="6">
        <v>7</v>
      </c>
      <c r="BF63" s="6">
        <v>9</v>
      </c>
      <c r="BG63" s="6">
        <v>0</v>
      </c>
      <c r="BH63" s="6">
        <v>0</v>
      </c>
      <c r="BI63" s="6">
        <f t="shared" si="28"/>
        <v>-7</v>
      </c>
      <c r="BJ63" s="6" t="s">
        <v>230</v>
      </c>
      <c r="BK63" s="6"/>
      <c r="BL63" s="6">
        <f t="shared" si="29"/>
        <v>930.33</v>
      </c>
      <c r="BM63" s="13">
        <f t="shared" si="30"/>
        <v>-21</v>
      </c>
    </row>
    <row r="64" customHeight="1" spans="1:65">
      <c r="A64" s="11">
        <v>61</v>
      </c>
      <c r="B64" s="55">
        <v>517</v>
      </c>
      <c r="C64" s="55" t="s">
        <v>76</v>
      </c>
      <c r="D64" s="55" t="s">
        <v>70</v>
      </c>
      <c r="E64" s="6">
        <v>1812</v>
      </c>
      <c r="F64" s="6">
        <v>2024</v>
      </c>
      <c r="G64" s="6">
        <v>284</v>
      </c>
      <c r="H64" s="6">
        <f t="shared" si="35"/>
        <v>-1528</v>
      </c>
      <c r="I64" s="6" t="s">
        <v>230</v>
      </c>
      <c r="J64" s="6">
        <f t="shared" si="39"/>
        <v>39.76</v>
      </c>
      <c r="K64" s="6">
        <f t="shared" si="40"/>
        <v>-76.4</v>
      </c>
      <c r="L64" s="6">
        <v>199</v>
      </c>
      <c r="M64" s="6">
        <v>221</v>
      </c>
      <c r="N64" s="6">
        <f>VLOOKUP(B:B,'[6]SQL Results'!$B$1:$Q$65536,16,0)</f>
        <v>109</v>
      </c>
      <c r="O64" s="6">
        <f>VLOOKUP(B:B,'[6]SQL Results'!$B$1:$P$65536,15,0)</f>
        <v>2645.62</v>
      </c>
      <c r="P64" s="6">
        <f t="shared" si="36"/>
        <v>-90</v>
      </c>
      <c r="Q64" s="6" t="s">
        <v>230</v>
      </c>
      <c r="R64" s="6">
        <f t="shared" si="37"/>
        <v>132.281</v>
      </c>
      <c r="S64" s="6">
        <f>P64*1</f>
        <v>-90</v>
      </c>
      <c r="T64" s="6">
        <v>12</v>
      </c>
      <c r="U64" s="6">
        <v>14</v>
      </c>
      <c r="V64" s="6">
        <f>VLOOKUP(B:B,'[6]SQL Results'!$B$1:$V$65536,21,0)</f>
        <v>14</v>
      </c>
      <c r="W64" s="6">
        <f t="shared" si="19"/>
        <v>2</v>
      </c>
      <c r="X64" s="6" t="s">
        <v>15</v>
      </c>
      <c r="Y64" s="6">
        <f>V64*5</f>
        <v>70</v>
      </c>
      <c r="Z64" s="6">
        <v>23</v>
      </c>
      <c r="AA64" s="6">
        <v>26</v>
      </c>
      <c r="AB64" s="6">
        <f>VLOOKUP(B:B,'[6]SQL Results'!$B$1:$AA$65536,26,0)</f>
        <v>27</v>
      </c>
      <c r="AC64" s="6">
        <f>VLOOKUP(B:B,'[6]SQL Results'!$B$1:$Z$65536,25,0)</f>
        <v>4780.2</v>
      </c>
      <c r="AD64" s="6">
        <f>VLOOKUP(B:B,[7]Sheet1!$A$1:$C$65536,3,0)</f>
        <v>3173.2</v>
      </c>
      <c r="AE64" s="6">
        <f t="shared" si="20"/>
        <v>1607</v>
      </c>
      <c r="AF64" s="6">
        <f t="shared" si="21"/>
        <v>4</v>
      </c>
      <c r="AG64" s="6" t="s">
        <v>15</v>
      </c>
      <c r="AH64" s="6">
        <f>AD64*0.01+AE64*0.04</f>
        <v>96.012</v>
      </c>
      <c r="AI64" s="6">
        <v>98</v>
      </c>
      <c r="AJ64" s="6">
        <v>108</v>
      </c>
      <c r="AK64" s="6">
        <f t="shared" si="22"/>
        <v>128</v>
      </c>
      <c r="AL64" s="6">
        <v>74</v>
      </c>
      <c r="AM64" s="6">
        <v>27</v>
      </c>
      <c r="AN64" s="6">
        <f>VLOOKUP(B:B,'[6]SQL Results'!$B$1:$AE$65536,30,0)</f>
        <v>7644.6</v>
      </c>
      <c r="AO64" s="6">
        <f t="shared" si="23"/>
        <v>20</v>
      </c>
      <c r="AP64" s="6" t="s">
        <v>15</v>
      </c>
      <c r="AQ64" s="6">
        <f t="shared" si="42"/>
        <v>382.23</v>
      </c>
      <c r="AR64" s="6">
        <v>21</v>
      </c>
      <c r="AS64" s="9">
        <v>24</v>
      </c>
      <c r="AT64" s="9">
        <f>VLOOKUP(B:B,'[6]SQL Results'!$B$1:$L$65536,11,0)</f>
        <v>11</v>
      </c>
      <c r="AU64" s="9">
        <f>VLOOKUP(B:B,'[6]SQL Results'!$B$1:$K$65536,10,0)</f>
        <v>385.13</v>
      </c>
      <c r="AV64" s="9">
        <f t="shared" si="25"/>
        <v>-10</v>
      </c>
      <c r="AW64" s="9" t="s">
        <v>230</v>
      </c>
      <c r="AX64" s="9">
        <f>AU64*0.04</f>
        <v>15.4052</v>
      </c>
      <c r="AY64" s="6">
        <v>2856.5</v>
      </c>
      <c r="AZ64" s="6">
        <v>3428</v>
      </c>
      <c r="BA64" s="6">
        <f>VLOOKUP(B:B,'[6]SQL Results'!$B$1:$AJ$65536,35,0)</f>
        <v>992.03</v>
      </c>
      <c r="BB64" s="6">
        <f t="shared" si="27"/>
        <v>-1864.47</v>
      </c>
      <c r="BC64" s="6" t="s">
        <v>230</v>
      </c>
      <c r="BD64" s="6">
        <f t="shared" si="41"/>
        <v>49.6015</v>
      </c>
      <c r="BE64" s="6">
        <v>13</v>
      </c>
      <c r="BF64" s="6">
        <v>16</v>
      </c>
      <c r="BG64" s="6">
        <f>VLOOKUP(B:B,'[6]SQL Results'!$B$1:$AP$65536,41,0)</f>
        <v>21</v>
      </c>
      <c r="BH64" s="6">
        <f>VLOOKUP(B:B,'[6]SQL Results'!$B$1:$AO$65536,40,0)</f>
        <v>1305</v>
      </c>
      <c r="BI64" s="6">
        <f t="shared" si="28"/>
        <v>8</v>
      </c>
      <c r="BJ64" s="6" t="s">
        <v>15</v>
      </c>
      <c r="BK64" s="6">
        <f>BH64*0.01</f>
        <v>13.05</v>
      </c>
      <c r="BL64" s="6">
        <f t="shared" si="29"/>
        <v>798.34</v>
      </c>
      <c r="BM64" s="13">
        <f t="shared" si="30"/>
        <v>-166</v>
      </c>
    </row>
    <row r="65" customHeight="1" spans="1:65">
      <c r="A65" s="11">
        <v>62</v>
      </c>
      <c r="B65" s="55">
        <v>511</v>
      </c>
      <c r="C65" s="55" t="s">
        <v>77</v>
      </c>
      <c r="D65" s="55" t="s">
        <v>70</v>
      </c>
      <c r="E65" s="6">
        <v>1532</v>
      </c>
      <c r="F65" s="6">
        <v>1788</v>
      </c>
      <c r="G65" s="6">
        <v>228</v>
      </c>
      <c r="H65" s="6">
        <f t="shared" si="35"/>
        <v>-1304</v>
      </c>
      <c r="I65" s="6" t="s">
        <v>230</v>
      </c>
      <c r="J65" s="6">
        <f t="shared" si="39"/>
        <v>31.92</v>
      </c>
      <c r="K65" s="6">
        <f t="shared" si="40"/>
        <v>-65.2</v>
      </c>
      <c r="L65" s="6">
        <v>117</v>
      </c>
      <c r="M65" s="6">
        <v>130</v>
      </c>
      <c r="N65" s="6">
        <f>VLOOKUP(B:B,'[6]SQL Results'!$B$1:$Q$65536,16,0)</f>
        <v>169</v>
      </c>
      <c r="O65" s="6">
        <f>VLOOKUP(B:B,'[6]SQL Results'!$B$1:$P$65536,15,0)</f>
        <v>3340.18</v>
      </c>
      <c r="P65" s="6">
        <f t="shared" si="36"/>
        <v>52</v>
      </c>
      <c r="Q65" s="6" t="s">
        <v>15</v>
      </c>
      <c r="R65" s="6">
        <f>O65*0.06</f>
        <v>200.4108</v>
      </c>
      <c r="S65" s="6"/>
      <c r="T65" s="6">
        <v>6</v>
      </c>
      <c r="U65" s="6">
        <v>7</v>
      </c>
      <c r="V65" s="6">
        <f>VLOOKUP(B:B,'[6]SQL Results'!$B$1:$V$65536,21,0)</f>
        <v>3</v>
      </c>
      <c r="W65" s="6">
        <f t="shared" si="19"/>
        <v>-3</v>
      </c>
      <c r="X65" s="6" t="s">
        <v>230</v>
      </c>
      <c r="Y65" s="6"/>
      <c r="Z65" s="6">
        <v>13</v>
      </c>
      <c r="AA65" s="6">
        <v>16</v>
      </c>
      <c r="AB65" s="6">
        <f>VLOOKUP(B:B,'[6]SQL Results'!$B$1:$AA$65536,26,0)</f>
        <v>2</v>
      </c>
      <c r="AC65" s="6">
        <f>VLOOKUP(B:B,'[6]SQL Results'!$B$1:$Z$65536,25,0)</f>
        <v>253</v>
      </c>
      <c r="AD65" s="6">
        <f>VLOOKUP(B:B,[7]Sheet1!$A$1:$C$65536,3,0)</f>
        <v>0</v>
      </c>
      <c r="AE65" s="6">
        <f t="shared" si="20"/>
        <v>253</v>
      </c>
      <c r="AF65" s="6">
        <f t="shared" si="21"/>
        <v>-11</v>
      </c>
      <c r="AG65" s="6" t="s">
        <v>230</v>
      </c>
      <c r="AH65" s="6">
        <f>AE65*0.02</f>
        <v>5.06</v>
      </c>
      <c r="AI65" s="6">
        <v>76</v>
      </c>
      <c r="AJ65" s="6">
        <v>91</v>
      </c>
      <c r="AK65" s="6">
        <f t="shared" si="22"/>
        <v>95</v>
      </c>
      <c r="AL65" s="6">
        <v>27</v>
      </c>
      <c r="AM65" s="6">
        <v>34</v>
      </c>
      <c r="AN65" s="6">
        <f>VLOOKUP(B:B,'[6]SQL Results'!$B$1:$AE$65536,30,0)</f>
        <v>4994.19</v>
      </c>
      <c r="AO65" s="6">
        <f t="shared" si="23"/>
        <v>4</v>
      </c>
      <c r="AP65" s="6" t="s">
        <v>15</v>
      </c>
      <c r="AQ65" s="6">
        <f t="shared" si="42"/>
        <v>249.7095</v>
      </c>
      <c r="AR65" s="6">
        <v>7</v>
      </c>
      <c r="AS65" s="9">
        <v>9</v>
      </c>
      <c r="AT65" s="9">
        <f>VLOOKUP(B:B,'[6]SQL Results'!$B$1:$L$65536,11,0)</f>
        <v>1</v>
      </c>
      <c r="AU65" s="9">
        <f>VLOOKUP(B:B,'[6]SQL Results'!$B$1:$K$65536,10,0)</f>
        <v>39.9</v>
      </c>
      <c r="AV65" s="9">
        <f t="shared" si="25"/>
        <v>-6</v>
      </c>
      <c r="AW65" s="9" t="s">
        <v>230</v>
      </c>
      <c r="AX65" s="9">
        <f>AU65*0.04</f>
        <v>1.596</v>
      </c>
      <c r="AY65" s="6">
        <v>3006</v>
      </c>
      <c r="AZ65" s="6">
        <v>3360</v>
      </c>
      <c r="BA65" s="6">
        <f>VLOOKUP(B:B,'[6]SQL Results'!$B$1:$AJ$65536,35,0)</f>
        <v>1369.5</v>
      </c>
      <c r="BB65" s="6">
        <f t="shared" si="27"/>
        <v>-1636.5</v>
      </c>
      <c r="BC65" s="6" t="s">
        <v>230</v>
      </c>
      <c r="BD65" s="6">
        <f t="shared" si="41"/>
        <v>68.475</v>
      </c>
      <c r="BE65" s="6">
        <v>5</v>
      </c>
      <c r="BF65" s="6">
        <v>7</v>
      </c>
      <c r="BG65" s="6">
        <f>VLOOKUP(B:B,'[6]SQL Results'!$B$1:$AP$65536,41,0)</f>
        <v>7</v>
      </c>
      <c r="BH65" s="6">
        <f>VLOOKUP(B:B,'[6]SQL Results'!$B$1:$AO$65536,40,0)</f>
        <v>435</v>
      </c>
      <c r="BI65" s="6">
        <f t="shared" si="28"/>
        <v>2</v>
      </c>
      <c r="BJ65" s="6" t="s">
        <v>15</v>
      </c>
      <c r="BK65" s="6">
        <f>BH65*0.01</f>
        <v>4.35</v>
      </c>
      <c r="BL65" s="6">
        <f t="shared" si="29"/>
        <v>561.52</v>
      </c>
      <c r="BM65" s="13">
        <f t="shared" si="30"/>
        <v>-65</v>
      </c>
    </row>
    <row r="66" customHeight="1" spans="1:65">
      <c r="A66" s="11">
        <v>63</v>
      </c>
      <c r="B66" s="55">
        <v>515</v>
      </c>
      <c r="C66" s="55" t="s">
        <v>78</v>
      </c>
      <c r="D66" s="55" t="s">
        <v>70</v>
      </c>
      <c r="E66" s="6">
        <v>1712</v>
      </c>
      <c r="F66" s="6">
        <v>2004</v>
      </c>
      <c r="G66" s="6">
        <v>1015.01</v>
      </c>
      <c r="H66" s="6">
        <f t="shared" si="35"/>
        <v>-696.99</v>
      </c>
      <c r="I66" s="6" t="s">
        <v>230</v>
      </c>
      <c r="J66" s="6">
        <f t="shared" si="39"/>
        <v>142.1014</v>
      </c>
      <c r="K66" s="6">
        <f t="shared" si="40"/>
        <v>-34.8495</v>
      </c>
      <c r="L66" s="6">
        <v>155</v>
      </c>
      <c r="M66" s="6">
        <v>172</v>
      </c>
      <c r="N66" s="6">
        <f>VLOOKUP(B:B,'[6]SQL Results'!$B$1:$Q$65536,16,0)</f>
        <v>115</v>
      </c>
      <c r="O66" s="6">
        <f>VLOOKUP(B:B,'[6]SQL Results'!$B$1:$P$65536,15,0)</f>
        <v>2410.22</v>
      </c>
      <c r="P66" s="6">
        <f t="shared" si="36"/>
        <v>-40</v>
      </c>
      <c r="Q66" s="6" t="s">
        <v>230</v>
      </c>
      <c r="R66" s="6">
        <f>O66*0.05</f>
        <v>120.511</v>
      </c>
      <c r="S66" s="6">
        <f>P66*1</f>
        <v>-40</v>
      </c>
      <c r="T66" s="6">
        <v>8</v>
      </c>
      <c r="U66" s="6">
        <v>10</v>
      </c>
      <c r="V66" s="6">
        <f>VLOOKUP(B:B,'[6]SQL Results'!$B$1:$V$65536,21,0)</f>
        <v>1</v>
      </c>
      <c r="W66" s="6">
        <f t="shared" si="19"/>
        <v>-7</v>
      </c>
      <c r="X66" s="6" t="s">
        <v>230</v>
      </c>
      <c r="Y66" s="6"/>
      <c r="Z66" s="6">
        <v>19</v>
      </c>
      <c r="AA66" s="6">
        <v>25</v>
      </c>
      <c r="AB66" s="6">
        <f>VLOOKUP(B:B,'[6]SQL Results'!$B$1:$AA$65536,26,0)</f>
        <v>13</v>
      </c>
      <c r="AC66" s="6">
        <f>VLOOKUP(B:B,'[6]SQL Results'!$B$1:$Z$65536,25,0)</f>
        <v>2933.41</v>
      </c>
      <c r="AD66" s="6">
        <f>VLOOKUP(B:B,[7]Sheet1!$A$1:$C$65536,3,0)</f>
        <v>2426</v>
      </c>
      <c r="AE66" s="6">
        <f t="shared" si="20"/>
        <v>507.41</v>
      </c>
      <c r="AF66" s="6">
        <f t="shared" si="21"/>
        <v>-6</v>
      </c>
      <c r="AG66" s="6" t="s">
        <v>230</v>
      </c>
      <c r="AH66" s="6">
        <f>AE66*0.02</f>
        <v>10.1482</v>
      </c>
      <c r="AI66" s="6">
        <v>101</v>
      </c>
      <c r="AJ66" s="6">
        <v>121</v>
      </c>
      <c r="AK66" s="6">
        <f t="shared" si="22"/>
        <v>129</v>
      </c>
      <c r="AL66" s="6">
        <v>29</v>
      </c>
      <c r="AM66" s="6">
        <v>50</v>
      </c>
      <c r="AN66" s="6">
        <f>VLOOKUP(B:B,'[6]SQL Results'!$B$1:$AE$65536,30,0)</f>
        <v>6819.72</v>
      </c>
      <c r="AO66" s="6">
        <f t="shared" si="23"/>
        <v>8</v>
      </c>
      <c r="AP66" s="6" t="s">
        <v>15</v>
      </c>
      <c r="AQ66" s="6">
        <f t="shared" si="42"/>
        <v>340.986</v>
      </c>
      <c r="AR66" s="6">
        <v>17</v>
      </c>
      <c r="AS66" s="9">
        <v>21</v>
      </c>
      <c r="AT66" s="9">
        <f>VLOOKUP(B:B,'[6]SQL Results'!$B$1:$L$65536,11,0)</f>
        <v>37</v>
      </c>
      <c r="AU66" s="9">
        <f>VLOOKUP(B:B,'[6]SQL Results'!$B$1:$K$65536,10,0)</f>
        <v>1283</v>
      </c>
      <c r="AV66" s="9">
        <f t="shared" si="25"/>
        <v>20</v>
      </c>
      <c r="AW66" s="9" t="s">
        <v>15</v>
      </c>
      <c r="AX66" s="9">
        <f>AU66*0.07</f>
        <v>89.81</v>
      </c>
      <c r="AY66" s="6">
        <v>4206</v>
      </c>
      <c r="AZ66" s="6">
        <v>4680</v>
      </c>
      <c r="BA66" s="6">
        <f>VLOOKUP(B:B,'[6]SQL Results'!$B$1:$AJ$65536,35,0)</f>
        <v>2334.5</v>
      </c>
      <c r="BB66" s="6">
        <f t="shared" si="27"/>
        <v>-1871.5</v>
      </c>
      <c r="BC66" s="6" t="s">
        <v>230</v>
      </c>
      <c r="BD66" s="6">
        <f t="shared" si="41"/>
        <v>116.725</v>
      </c>
      <c r="BE66" s="6">
        <v>7</v>
      </c>
      <c r="BF66" s="6">
        <v>9</v>
      </c>
      <c r="BG66" s="6">
        <f>VLOOKUP(B:B,'[6]SQL Results'!$B$1:$AP$65536,41,0)</f>
        <v>6</v>
      </c>
      <c r="BH66" s="6">
        <f>VLOOKUP(B:B,'[6]SQL Results'!$B$1:$AO$65536,40,0)</f>
        <v>362.5</v>
      </c>
      <c r="BI66" s="6">
        <f t="shared" si="28"/>
        <v>-1</v>
      </c>
      <c r="BJ66" s="6" t="s">
        <v>230</v>
      </c>
      <c r="BK66" s="6"/>
      <c r="BL66" s="6">
        <f t="shared" si="29"/>
        <v>820.28</v>
      </c>
      <c r="BM66" s="13">
        <f t="shared" si="30"/>
        <v>-75</v>
      </c>
    </row>
    <row r="67" customHeight="1" spans="1:65">
      <c r="A67" s="11">
        <v>64</v>
      </c>
      <c r="B67" s="55">
        <v>572</v>
      </c>
      <c r="C67" s="55" t="s">
        <v>79</v>
      </c>
      <c r="D67" s="55" t="s">
        <v>70</v>
      </c>
      <c r="E67" s="6">
        <v>1749</v>
      </c>
      <c r="F67" s="6">
        <v>2049</v>
      </c>
      <c r="G67" s="6">
        <v>1887.93</v>
      </c>
      <c r="H67" s="6">
        <f t="shared" si="35"/>
        <v>138.93</v>
      </c>
      <c r="I67" s="6" t="s">
        <v>14</v>
      </c>
      <c r="J67" s="22">
        <f>G67*0.15</f>
        <v>283.1895</v>
      </c>
      <c r="K67" s="6"/>
      <c r="L67" s="6">
        <v>109</v>
      </c>
      <c r="M67" s="6">
        <v>126</v>
      </c>
      <c r="N67" s="6">
        <f>VLOOKUP(B:B,'[6]SQL Results'!$B$1:$Q$65536,16,0)</f>
        <v>108</v>
      </c>
      <c r="O67" s="6">
        <f>VLOOKUP(B:B,'[6]SQL Results'!$B$1:$P$65536,15,0)</f>
        <v>2274.22</v>
      </c>
      <c r="P67" s="6">
        <f t="shared" si="36"/>
        <v>-1</v>
      </c>
      <c r="Q67" s="6" t="s">
        <v>230</v>
      </c>
      <c r="R67" s="6">
        <f>O67*0.05</f>
        <v>113.711</v>
      </c>
      <c r="S67" s="6">
        <f>P67*1</f>
        <v>-1</v>
      </c>
      <c r="T67" s="6">
        <v>6</v>
      </c>
      <c r="U67" s="6">
        <v>7</v>
      </c>
      <c r="V67" s="6">
        <f>VLOOKUP(B:B,'[6]SQL Results'!$B$1:$V$65536,21,0)</f>
        <v>1</v>
      </c>
      <c r="W67" s="6">
        <f t="shared" si="19"/>
        <v>-5</v>
      </c>
      <c r="X67" s="6" t="s">
        <v>230</v>
      </c>
      <c r="Y67" s="6"/>
      <c r="Z67" s="6">
        <v>8</v>
      </c>
      <c r="AA67" s="6">
        <v>11</v>
      </c>
      <c r="AB67" s="6">
        <v>0</v>
      </c>
      <c r="AC67" s="6">
        <v>0</v>
      </c>
      <c r="AD67" s="6">
        <v>0</v>
      </c>
      <c r="AE67" s="6">
        <f t="shared" si="20"/>
        <v>0</v>
      </c>
      <c r="AF67" s="6">
        <f t="shared" si="21"/>
        <v>-8</v>
      </c>
      <c r="AG67" s="6" t="s">
        <v>230</v>
      </c>
      <c r="AH67" s="6">
        <f>AE67*0.02</f>
        <v>0</v>
      </c>
      <c r="AI67" s="6">
        <v>86</v>
      </c>
      <c r="AJ67" s="6">
        <v>103</v>
      </c>
      <c r="AK67" s="6">
        <f t="shared" si="22"/>
        <v>61</v>
      </c>
      <c r="AL67" s="6">
        <v>45</v>
      </c>
      <c r="AM67" s="6">
        <v>8</v>
      </c>
      <c r="AN67" s="6">
        <f>VLOOKUP(B:B,'[6]SQL Results'!$B$1:$AE$65536,30,0)</f>
        <v>3466.1</v>
      </c>
      <c r="AO67" s="6">
        <f t="shared" si="23"/>
        <v>-42</v>
      </c>
      <c r="AP67" s="6" t="s">
        <v>230</v>
      </c>
      <c r="AQ67" s="6">
        <f>AN67*0.03</f>
        <v>103.983</v>
      </c>
      <c r="AR67" s="6">
        <v>11</v>
      </c>
      <c r="AS67" s="9">
        <v>15</v>
      </c>
      <c r="AT67" s="9">
        <f>VLOOKUP(B:B,'[6]SQL Results'!$B$1:$L$65536,11,0)</f>
        <v>5</v>
      </c>
      <c r="AU67" s="9">
        <f>VLOOKUP(B:B,'[6]SQL Results'!$B$1:$K$65536,10,0)</f>
        <v>152</v>
      </c>
      <c r="AV67" s="9">
        <f t="shared" si="25"/>
        <v>-6</v>
      </c>
      <c r="AW67" s="9" t="s">
        <v>230</v>
      </c>
      <c r="AX67" s="9">
        <f>AU67*0.04</f>
        <v>6.08</v>
      </c>
      <c r="AY67" s="6">
        <v>3006</v>
      </c>
      <c r="AZ67" s="6">
        <v>3360</v>
      </c>
      <c r="BA67" s="6">
        <f>VLOOKUP(B:B,'[6]SQL Results'!$B$1:$AJ$65536,35,0)</f>
        <v>1592</v>
      </c>
      <c r="BB67" s="6">
        <f t="shared" si="27"/>
        <v>-1414</v>
      </c>
      <c r="BC67" s="6" t="s">
        <v>230</v>
      </c>
      <c r="BD67" s="6">
        <f t="shared" si="41"/>
        <v>79.6</v>
      </c>
      <c r="BE67" s="6">
        <v>5</v>
      </c>
      <c r="BF67" s="6">
        <v>7</v>
      </c>
      <c r="BG67" s="6">
        <v>0</v>
      </c>
      <c r="BH67" s="6">
        <v>0</v>
      </c>
      <c r="BI67" s="6">
        <f t="shared" si="28"/>
        <v>-5</v>
      </c>
      <c r="BJ67" s="6" t="s">
        <v>230</v>
      </c>
      <c r="BK67" s="6"/>
      <c r="BL67" s="6">
        <f t="shared" si="29"/>
        <v>586.56</v>
      </c>
      <c r="BM67" s="13">
        <f t="shared" si="30"/>
        <v>-1</v>
      </c>
    </row>
    <row r="68" customHeight="1" spans="1:65">
      <c r="A68" s="11">
        <v>65</v>
      </c>
      <c r="B68" s="55">
        <v>578</v>
      </c>
      <c r="C68" s="55" t="s">
        <v>80</v>
      </c>
      <c r="D68" s="55" t="s">
        <v>70</v>
      </c>
      <c r="E68" s="6">
        <v>850</v>
      </c>
      <c r="F68" s="6">
        <v>987</v>
      </c>
      <c r="G68" s="6">
        <v>32</v>
      </c>
      <c r="H68" s="6">
        <f t="shared" si="35"/>
        <v>-818</v>
      </c>
      <c r="I68" s="6" t="s">
        <v>230</v>
      </c>
      <c r="J68" s="6">
        <f>G68*0.14</f>
        <v>4.48</v>
      </c>
      <c r="K68" s="6">
        <f>H68*0.05</f>
        <v>-40.9</v>
      </c>
      <c r="L68" s="6">
        <v>186</v>
      </c>
      <c r="M68" s="6">
        <v>206</v>
      </c>
      <c r="N68" s="6">
        <f>VLOOKUP(B:B,'[6]SQL Results'!$B$1:$Q$65536,16,0)</f>
        <v>243</v>
      </c>
      <c r="O68" s="6">
        <f>VLOOKUP(B:B,'[6]SQL Results'!$B$1:$P$65536,15,0)</f>
        <v>4885.47</v>
      </c>
      <c r="P68" s="6">
        <f t="shared" si="36"/>
        <v>57</v>
      </c>
      <c r="Q68" s="6" t="s">
        <v>15</v>
      </c>
      <c r="R68" s="6">
        <f>O68*0.06</f>
        <v>293.1282</v>
      </c>
      <c r="S68" s="6"/>
      <c r="T68" s="6">
        <v>8</v>
      </c>
      <c r="U68" s="6">
        <v>10</v>
      </c>
      <c r="V68" s="6">
        <f>VLOOKUP(B:B,'[6]SQL Results'!$B$1:$V$65536,21,0)</f>
        <v>4</v>
      </c>
      <c r="W68" s="6">
        <f t="shared" si="19"/>
        <v>-4</v>
      </c>
      <c r="X68" s="6" t="s">
        <v>230</v>
      </c>
      <c r="Y68" s="6"/>
      <c r="Z68" s="6">
        <v>12</v>
      </c>
      <c r="AA68" s="6">
        <v>15</v>
      </c>
      <c r="AB68" s="6">
        <f>VLOOKUP(B:B,'[6]SQL Results'!$B$1:$AA$65536,26,0)</f>
        <v>23</v>
      </c>
      <c r="AC68" s="6">
        <f>VLOOKUP(B:B,'[6]SQL Results'!$B$1:$Z$65536,25,0)</f>
        <v>4039</v>
      </c>
      <c r="AD68" s="6">
        <f>VLOOKUP(B:B,[7]Sheet1!$A$1:$C$65536,3,0)</f>
        <v>2970</v>
      </c>
      <c r="AE68" s="6">
        <f t="shared" si="20"/>
        <v>1069</v>
      </c>
      <c r="AF68" s="6">
        <f t="shared" si="21"/>
        <v>11</v>
      </c>
      <c r="AG68" s="6" t="s">
        <v>15</v>
      </c>
      <c r="AH68" s="6">
        <f>AD68*0.01+AE68*0.04</f>
        <v>72.46</v>
      </c>
      <c r="AI68" s="6">
        <v>101</v>
      </c>
      <c r="AJ68" s="6">
        <v>121</v>
      </c>
      <c r="AK68" s="6">
        <f t="shared" si="22"/>
        <v>87</v>
      </c>
      <c r="AL68" s="6">
        <v>61</v>
      </c>
      <c r="AM68" s="6">
        <v>13</v>
      </c>
      <c r="AN68" s="6">
        <f>VLOOKUP(B:B,'[6]SQL Results'!$B$1:$AE$65536,30,0)</f>
        <v>5011.56</v>
      </c>
      <c r="AO68" s="6">
        <f t="shared" si="23"/>
        <v>-34</v>
      </c>
      <c r="AP68" s="6" t="s">
        <v>230</v>
      </c>
      <c r="AQ68" s="6">
        <f>AN68*0.03</f>
        <v>150.3468</v>
      </c>
      <c r="AR68" s="6">
        <v>9</v>
      </c>
      <c r="AS68" s="9">
        <v>11</v>
      </c>
      <c r="AT68" s="9">
        <f>VLOOKUP(B:B,'[6]SQL Results'!$B$1:$L$65536,11,0)</f>
        <v>7</v>
      </c>
      <c r="AU68" s="9">
        <f>VLOOKUP(B:B,'[6]SQL Results'!$B$1:$K$65536,10,0)</f>
        <v>259.3</v>
      </c>
      <c r="AV68" s="9">
        <f t="shared" si="25"/>
        <v>-2</v>
      </c>
      <c r="AW68" s="9" t="s">
        <v>230</v>
      </c>
      <c r="AX68" s="9">
        <f>AU68*0.04</f>
        <v>10.372</v>
      </c>
      <c r="AY68" s="6">
        <v>3956</v>
      </c>
      <c r="AZ68" s="6">
        <v>4380</v>
      </c>
      <c r="BA68" s="6">
        <f>VLOOKUP(B:B,'[6]SQL Results'!$B$1:$AJ$65536,35,0)</f>
        <v>2139.98</v>
      </c>
      <c r="BB68" s="6">
        <f t="shared" si="27"/>
        <v>-1816.02</v>
      </c>
      <c r="BC68" s="6" t="s">
        <v>230</v>
      </c>
      <c r="BD68" s="6">
        <f t="shared" si="41"/>
        <v>106.999</v>
      </c>
      <c r="BE68" s="6">
        <v>7</v>
      </c>
      <c r="BF68" s="6">
        <v>9</v>
      </c>
      <c r="BG68" s="6">
        <f>VLOOKUP(B:B,'[6]SQL Results'!$B$1:$AP$65536,41,0)</f>
        <v>3</v>
      </c>
      <c r="BH68" s="6">
        <f>VLOOKUP(B:B,'[6]SQL Results'!$B$1:$AO$65536,40,0)</f>
        <v>195</v>
      </c>
      <c r="BI68" s="6">
        <f t="shared" si="28"/>
        <v>-4</v>
      </c>
      <c r="BJ68" s="6" t="s">
        <v>230</v>
      </c>
      <c r="BK68" s="6"/>
      <c r="BL68" s="6">
        <f t="shared" si="29"/>
        <v>637.79</v>
      </c>
      <c r="BM68" s="13">
        <f t="shared" si="30"/>
        <v>-41</v>
      </c>
    </row>
    <row r="69" customHeight="1" spans="1:65">
      <c r="A69" s="11">
        <v>66</v>
      </c>
      <c r="B69" s="55">
        <v>723</v>
      </c>
      <c r="C69" s="55" t="s">
        <v>81</v>
      </c>
      <c r="D69" s="55" t="s">
        <v>70</v>
      </c>
      <c r="E69" s="6">
        <v>940</v>
      </c>
      <c r="F69" s="6">
        <v>1097</v>
      </c>
      <c r="G69" s="6">
        <v>603</v>
      </c>
      <c r="H69" s="6">
        <f t="shared" si="35"/>
        <v>-337</v>
      </c>
      <c r="I69" s="6" t="s">
        <v>230</v>
      </c>
      <c r="J69" s="6">
        <f>G69*0.14</f>
        <v>84.42</v>
      </c>
      <c r="K69" s="6">
        <f>H69*0.05</f>
        <v>-16.85</v>
      </c>
      <c r="L69" s="6">
        <v>85</v>
      </c>
      <c r="M69" s="6">
        <v>94</v>
      </c>
      <c r="N69" s="6">
        <f>VLOOKUP(B:B,'[6]SQL Results'!$B$1:$Q$65536,16,0)</f>
        <v>114</v>
      </c>
      <c r="O69" s="6">
        <f>VLOOKUP(B:B,'[6]SQL Results'!$B$1:$P$65536,15,0)</f>
        <v>2492.68</v>
      </c>
      <c r="P69" s="6">
        <f t="shared" si="36"/>
        <v>29</v>
      </c>
      <c r="Q69" s="6" t="s">
        <v>15</v>
      </c>
      <c r="R69" s="6">
        <f>O69*0.06</f>
        <v>149.5608</v>
      </c>
      <c r="S69" s="6"/>
      <c r="T69" s="6">
        <v>3</v>
      </c>
      <c r="U69" s="6">
        <v>4</v>
      </c>
      <c r="V69" s="6">
        <f>VLOOKUP(B:B,'[6]SQL Results'!$B$1:$V$65536,21,0)</f>
        <v>3</v>
      </c>
      <c r="W69" s="6">
        <f t="shared" ref="W69:W112" si="43">V69-T69</f>
        <v>0</v>
      </c>
      <c r="X69" s="6" t="s">
        <v>14</v>
      </c>
      <c r="Y69" s="6"/>
      <c r="Z69" s="6">
        <v>5</v>
      </c>
      <c r="AA69" s="6">
        <v>8</v>
      </c>
      <c r="AB69" s="6">
        <f>VLOOKUP(B:B,'[6]SQL Results'!$B$1:$AA$65536,26,0)</f>
        <v>2</v>
      </c>
      <c r="AC69" s="6">
        <f>VLOOKUP(B:B,'[6]SQL Results'!$B$1:$Z$65536,25,0)</f>
        <v>250</v>
      </c>
      <c r="AD69" s="6">
        <v>0</v>
      </c>
      <c r="AE69" s="6">
        <f t="shared" ref="AE69:AE112" si="44">AC69-AD69</f>
        <v>250</v>
      </c>
      <c r="AF69" s="6">
        <f t="shared" ref="AF69:AF112" si="45">AB69-Z69</f>
        <v>-3</v>
      </c>
      <c r="AG69" s="6" t="s">
        <v>230</v>
      </c>
      <c r="AH69" s="6">
        <f>AE69*0.02</f>
        <v>5</v>
      </c>
      <c r="AI69" s="6">
        <v>60</v>
      </c>
      <c r="AJ69" s="6">
        <v>72</v>
      </c>
      <c r="AK69" s="6">
        <f t="shared" ref="AK69:AK111" si="46">AL69+AM69*2</f>
        <v>87</v>
      </c>
      <c r="AL69" s="6">
        <v>47</v>
      </c>
      <c r="AM69" s="6">
        <v>20</v>
      </c>
      <c r="AN69" s="6">
        <f>VLOOKUP(B:B,'[6]SQL Results'!$B$1:$AE$65536,30,0)</f>
        <v>4777.94</v>
      </c>
      <c r="AO69" s="6">
        <f t="shared" ref="AO69:AO111" si="47">AK69-AJ69</f>
        <v>15</v>
      </c>
      <c r="AP69" s="6" t="s">
        <v>15</v>
      </c>
      <c r="AQ69" s="6">
        <f>AN69*0.05</f>
        <v>238.897</v>
      </c>
      <c r="AR69" s="6">
        <v>6</v>
      </c>
      <c r="AS69" s="9">
        <v>10</v>
      </c>
      <c r="AT69" s="9">
        <v>0</v>
      </c>
      <c r="AU69" s="9">
        <v>0</v>
      </c>
      <c r="AV69" s="9">
        <f t="shared" ref="AV69:AV111" si="48">AT69-AR69</f>
        <v>-6</v>
      </c>
      <c r="AW69" s="9" t="s">
        <v>230</v>
      </c>
      <c r="AX69" s="9">
        <f>AU69*0.04</f>
        <v>0</v>
      </c>
      <c r="AY69" s="6">
        <v>1044</v>
      </c>
      <c r="AZ69" s="6">
        <v>1253</v>
      </c>
      <c r="BA69" s="6">
        <f>VLOOKUP(B:B,'[6]SQL Results'!$B$1:$AJ$65536,35,0)</f>
        <v>1281.55</v>
      </c>
      <c r="BB69" s="6">
        <f t="shared" ref="BB69:BB111" si="49">BA69-AY69</f>
        <v>237.55</v>
      </c>
      <c r="BC69" s="6" t="s">
        <v>15</v>
      </c>
      <c r="BD69" s="6">
        <f>BA69*0.09</f>
        <v>115.3395</v>
      </c>
      <c r="BE69" s="6">
        <v>4</v>
      </c>
      <c r="BF69" s="6">
        <v>7</v>
      </c>
      <c r="BG69" s="6">
        <v>0</v>
      </c>
      <c r="BH69" s="6">
        <v>0</v>
      </c>
      <c r="BI69" s="6">
        <f t="shared" ref="BI69:BI111" si="50">BG69-BE69</f>
        <v>-4</v>
      </c>
      <c r="BJ69" s="6" t="s">
        <v>230</v>
      </c>
      <c r="BK69" s="6"/>
      <c r="BL69" s="6">
        <f t="shared" ref="BL69:BL111" si="51">ROUND(J69+R69+Y69+AH69+AQ69+AX69+BD69+BK69,2)</f>
        <v>593.22</v>
      </c>
      <c r="BM69" s="13">
        <f t="shared" ref="BM69:BM111" si="52">ROUND(K69+S69,0)</f>
        <v>-17</v>
      </c>
    </row>
    <row r="70" customHeight="1" spans="1:65">
      <c r="A70" s="11">
        <v>67</v>
      </c>
      <c r="B70" s="55">
        <v>741</v>
      </c>
      <c r="C70" s="55" t="s">
        <v>82</v>
      </c>
      <c r="D70" s="55" t="s">
        <v>20</v>
      </c>
      <c r="E70" s="6">
        <v>420</v>
      </c>
      <c r="F70" s="6">
        <v>525</v>
      </c>
      <c r="G70" s="6">
        <v>194</v>
      </c>
      <c r="H70" s="6">
        <f t="shared" si="35"/>
        <v>-226</v>
      </c>
      <c r="I70" s="6" t="s">
        <v>230</v>
      </c>
      <c r="J70" s="6">
        <f>G70*0.14</f>
        <v>27.16</v>
      </c>
      <c r="K70" s="6">
        <f>H70*0.05</f>
        <v>-11.3</v>
      </c>
      <c r="L70" s="6">
        <v>69</v>
      </c>
      <c r="M70" s="6">
        <v>83</v>
      </c>
      <c r="N70" s="6">
        <f>VLOOKUP(B:B,'[6]SQL Results'!$B$1:$Q$65536,16,0)</f>
        <v>44</v>
      </c>
      <c r="O70" s="6">
        <f>VLOOKUP(B:B,'[6]SQL Results'!$B$1:$P$65536,15,0)</f>
        <v>982.47</v>
      </c>
      <c r="P70" s="6">
        <f t="shared" si="36"/>
        <v>-25</v>
      </c>
      <c r="Q70" s="6" t="s">
        <v>230</v>
      </c>
      <c r="R70" s="6">
        <f>O70*0.05</f>
        <v>49.1235</v>
      </c>
      <c r="S70" s="6">
        <f>P70*1</f>
        <v>-25</v>
      </c>
      <c r="T70" s="6">
        <v>2</v>
      </c>
      <c r="U70" s="6">
        <v>2</v>
      </c>
      <c r="V70" s="6">
        <v>0</v>
      </c>
      <c r="W70" s="6">
        <f t="shared" si="43"/>
        <v>-2</v>
      </c>
      <c r="X70" s="6" t="s">
        <v>230</v>
      </c>
      <c r="Y70" s="6"/>
      <c r="Z70" s="6">
        <v>5</v>
      </c>
      <c r="AA70" s="6">
        <v>8</v>
      </c>
      <c r="AB70" s="6">
        <f>VLOOKUP(B:B,'[6]SQL Results'!$B$1:$AA$65536,26,0)</f>
        <v>5</v>
      </c>
      <c r="AC70" s="6">
        <f>VLOOKUP(B:B,'[6]SQL Results'!$B$1:$Z$65536,25,0)</f>
        <v>657</v>
      </c>
      <c r="AD70" s="6">
        <f>VLOOKUP(B:B,[7]Sheet1!$A$1:$C$65536,3,0)</f>
        <v>198</v>
      </c>
      <c r="AE70" s="6">
        <f t="shared" si="44"/>
        <v>459</v>
      </c>
      <c r="AF70" s="6">
        <f t="shared" si="45"/>
        <v>0</v>
      </c>
      <c r="AG70" s="6" t="s">
        <v>14</v>
      </c>
      <c r="AH70" s="6">
        <f>AE70*0.03</f>
        <v>13.77</v>
      </c>
      <c r="AI70" s="6">
        <v>43</v>
      </c>
      <c r="AJ70" s="6">
        <v>52</v>
      </c>
      <c r="AK70" s="6">
        <f t="shared" si="46"/>
        <v>33</v>
      </c>
      <c r="AL70" s="6">
        <v>25</v>
      </c>
      <c r="AM70" s="6">
        <v>4</v>
      </c>
      <c r="AN70" s="6">
        <f>VLOOKUP(B:B,'[6]SQL Results'!$B$1:$AE$65536,30,0)</f>
        <v>1781.02</v>
      </c>
      <c r="AO70" s="6">
        <f t="shared" si="47"/>
        <v>-19</v>
      </c>
      <c r="AP70" s="6" t="s">
        <v>230</v>
      </c>
      <c r="AQ70" s="6">
        <f t="shared" ref="AQ70:AQ75" si="53">AN70*0.03</f>
        <v>53.4306</v>
      </c>
      <c r="AR70" s="6">
        <v>4</v>
      </c>
      <c r="AS70" s="9">
        <v>7</v>
      </c>
      <c r="AT70" s="9">
        <v>0</v>
      </c>
      <c r="AU70" s="9">
        <v>0</v>
      </c>
      <c r="AV70" s="9">
        <f t="shared" si="48"/>
        <v>-4</v>
      </c>
      <c r="AW70" s="9" t="s">
        <v>230</v>
      </c>
      <c r="AX70" s="9">
        <f>AU70*0.04</f>
        <v>0</v>
      </c>
      <c r="AY70" s="6">
        <v>1824</v>
      </c>
      <c r="AZ70" s="6">
        <v>2189</v>
      </c>
      <c r="BA70" s="6">
        <f>VLOOKUP(B:B,'[6]SQL Results'!$B$1:$AJ$65536,35,0)</f>
        <v>711.12</v>
      </c>
      <c r="BB70" s="6">
        <f t="shared" si="49"/>
        <v>-1112.88</v>
      </c>
      <c r="BC70" s="6" t="s">
        <v>230</v>
      </c>
      <c r="BD70" s="6">
        <f t="shared" ref="BD70:BD80" si="54">BA70*0.05</f>
        <v>35.556</v>
      </c>
      <c r="BE70" s="6">
        <v>3</v>
      </c>
      <c r="BF70" s="6">
        <v>5</v>
      </c>
      <c r="BG70" s="6">
        <f>VLOOKUP(B:B,'[6]SQL Results'!$B$1:$AP$65536,41,0)</f>
        <v>1</v>
      </c>
      <c r="BH70" s="6">
        <f>VLOOKUP(B:B,'[6]SQL Results'!$B$1:$AO$65536,40,0)</f>
        <v>72.5</v>
      </c>
      <c r="BI70" s="6">
        <f t="shared" si="50"/>
        <v>-2</v>
      </c>
      <c r="BJ70" s="6" t="s">
        <v>230</v>
      </c>
      <c r="BK70" s="6"/>
      <c r="BL70" s="6">
        <f t="shared" si="51"/>
        <v>179.04</v>
      </c>
      <c r="BM70" s="13">
        <f t="shared" si="52"/>
        <v>-36</v>
      </c>
    </row>
    <row r="71" customHeight="1" spans="1:65">
      <c r="A71" s="11">
        <v>68</v>
      </c>
      <c r="B71" s="55">
        <v>742</v>
      </c>
      <c r="C71" s="55" t="s">
        <v>83</v>
      </c>
      <c r="D71" s="55" t="s">
        <v>70</v>
      </c>
      <c r="E71" s="6">
        <v>850</v>
      </c>
      <c r="F71" s="6">
        <v>987</v>
      </c>
      <c r="G71" s="6">
        <v>648.36</v>
      </c>
      <c r="H71" s="6">
        <f t="shared" si="35"/>
        <v>-201.64</v>
      </c>
      <c r="I71" s="6" t="s">
        <v>230</v>
      </c>
      <c r="J71" s="6">
        <f>G71*0.14</f>
        <v>90.7704</v>
      </c>
      <c r="K71" s="6">
        <f>H71*0.05</f>
        <v>-10.082</v>
      </c>
      <c r="L71" s="6">
        <v>113</v>
      </c>
      <c r="M71" s="6">
        <v>130</v>
      </c>
      <c r="N71" s="6">
        <f>VLOOKUP(B:B,'[6]SQL Results'!$B$1:$Q$65536,16,0)</f>
        <v>37</v>
      </c>
      <c r="O71" s="6">
        <f>VLOOKUP(B:B,'[6]SQL Results'!$B$1:$P$65536,15,0)</f>
        <v>861.03</v>
      </c>
      <c r="P71" s="6">
        <f t="shared" si="36"/>
        <v>-76</v>
      </c>
      <c r="Q71" s="6" t="s">
        <v>230</v>
      </c>
      <c r="R71" s="6">
        <f>O71*0.05</f>
        <v>43.0515</v>
      </c>
      <c r="S71" s="6">
        <f>P71*1</f>
        <v>-76</v>
      </c>
      <c r="T71" s="6">
        <v>8</v>
      </c>
      <c r="U71" s="6">
        <v>10</v>
      </c>
      <c r="V71" s="6">
        <f>VLOOKUP(B:B,'[6]SQL Results'!$B$1:$V$65536,21,0)</f>
        <v>3</v>
      </c>
      <c r="W71" s="6">
        <f t="shared" si="43"/>
        <v>-5</v>
      </c>
      <c r="X71" s="6" t="s">
        <v>230</v>
      </c>
      <c r="Y71" s="6"/>
      <c r="Z71" s="6">
        <v>9</v>
      </c>
      <c r="AA71" s="6">
        <v>14</v>
      </c>
      <c r="AB71" s="6">
        <f>VLOOKUP(B:B,'[6]SQL Results'!$B$1:$AA$65536,26,0)</f>
        <v>5</v>
      </c>
      <c r="AC71" s="6">
        <f>VLOOKUP(B:B,'[6]SQL Results'!$B$1:$Z$65536,25,0)</f>
        <v>675</v>
      </c>
      <c r="AD71" s="6">
        <v>0</v>
      </c>
      <c r="AE71" s="6">
        <f t="shared" si="44"/>
        <v>675</v>
      </c>
      <c r="AF71" s="6">
        <f t="shared" si="45"/>
        <v>-4</v>
      </c>
      <c r="AG71" s="6" t="s">
        <v>230</v>
      </c>
      <c r="AH71" s="6">
        <f t="shared" ref="AH71:AH81" si="55">AE71*0.02</f>
        <v>13.5</v>
      </c>
      <c r="AI71" s="6">
        <v>94</v>
      </c>
      <c r="AJ71" s="6">
        <v>113</v>
      </c>
      <c r="AK71" s="6">
        <f t="shared" si="46"/>
        <v>40</v>
      </c>
      <c r="AL71" s="6">
        <v>24</v>
      </c>
      <c r="AM71" s="6">
        <v>8</v>
      </c>
      <c r="AN71" s="6">
        <f>VLOOKUP(B:B,'[6]SQL Results'!$B$1:$AE$65536,30,0)</f>
        <v>2141.06</v>
      </c>
      <c r="AO71" s="6">
        <f t="shared" si="47"/>
        <v>-73</v>
      </c>
      <c r="AP71" s="6" t="s">
        <v>230</v>
      </c>
      <c r="AQ71" s="6">
        <f t="shared" si="53"/>
        <v>64.2318</v>
      </c>
      <c r="AR71" s="6">
        <v>15</v>
      </c>
      <c r="AS71" s="9">
        <v>19</v>
      </c>
      <c r="AT71" s="9">
        <f>VLOOKUP(B:B,'[6]SQL Results'!$B$1:$L$65536,11,0)</f>
        <v>4</v>
      </c>
      <c r="AU71" s="9">
        <f>VLOOKUP(B:B,'[6]SQL Results'!$B$1:$K$65536,10,0)</f>
        <v>155.8</v>
      </c>
      <c r="AV71" s="9">
        <f t="shared" si="48"/>
        <v>-11</v>
      </c>
      <c r="AW71" s="9" t="s">
        <v>230</v>
      </c>
      <c r="AX71" s="9">
        <f>AU71*0.04</f>
        <v>6.232</v>
      </c>
      <c r="AY71" s="6">
        <v>1365</v>
      </c>
      <c r="AZ71" s="6">
        <v>1638</v>
      </c>
      <c r="BA71" s="6">
        <f>VLOOKUP(B:B,'[6]SQL Results'!$B$1:$AJ$65536,35,0)</f>
        <v>396</v>
      </c>
      <c r="BB71" s="6">
        <f t="shared" si="49"/>
        <v>-969</v>
      </c>
      <c r="BC71" s="6" t="s">
        <v>230</v>
      </c>
      <c r="BD71" s="6">
        <f t="shared" si="54"/>
        <v>19.8</v>
      </c>
      <c r="BE71" s="6">
        <v>7</v>
      </c>
      <c r="BF71" s="6">
        <v>9</v>
      </c>
      <c r="BG71" s="6">
        <f>VLOOKUP(B:B,'[6]SQL Results'!$B$1:$AP$65536,41,0)</f>
        <v>6</v>
      </c>
      <c r="BH71" s="6">
        <f>VLOOKUP(B:B,'[6]SQL Results'!$B$1:$AO$65536,40,0)</f>
        <v>362.51</v>
      </c>
      <c r="BI71" s="6">
        <f t="shared" si="50"/>
        <v>-1</v>
      </c>
      <c r="BJ71" s="6" t="s">
        <v>230</v>
      </c>
      <c r="BK71" s="6"/>
      <c r="BL71" s="6">
        <f t="shared" si="51"/>
        <v>237.59</v>
      </c>
      <c r="BM71" s="13">
        <f t="shared" si="52"/>
        <v>-86</v>
      </c>
    </row>
    <row r="72" customHeight="1" spans="1:65">
      <c r="A72" s="11">
        <v>69</v>
      </c>
      <c r="B72" s="55">
        <v>744</v>
      </c>
      <c r="C72" s="55" t="s">
        <v>84</v>
      </c>
      <c r="D72" s="55" t="s">
        <v>70</v>
      </c>
      <c r="E72" s="6">
        <v>850</v>
      </c>
      <c r="F72" s="6">
        <v>987</v>
      </c>
      <c r="G72" s="6">
        <v>627</v>
      </c>
      <c r="H72" s="6">
        <f t="shared" si="35"/>
        <v>-223</v>
      </c>
      <c r="I72" s="6" t="s">
        <v>230</v>
      </c>
      <c r="J72" s="6">
        <f>G72*0.14</f>
        <v>87.78</v>
      </c>
      <c r="K72" s="6">
        <f>H72*0.05</f>
        <v>-11.15</v>
      </c>
      <c r="L72" s="6">
        <v>113</v>
      </c>
      <c r="M72" s="6">
        <v>130</v>
      </c>
      <c r="N72" s="6">
        <f>VLOOKUP(B:B,'[6]SQL Results'!$B$1:$Q$65536,16,0)</f>
        <v>528</v>
      </c>
      <c r="O72" s="6">
        <f>VLOOKUP(B:B,'[6]SQL Results'!$B$1:$P$65536,15,0)</f>
        <v>8454.86</v>
      </c>
      <c r="P72" s="6">
        <f t="shared" si="36"/>
        <v>415</v>
      </c>
      <c r="Q72" s="6" t="s">
        <v>15</v>
      </c>
      <c r="R72" s="6">
        <f>O72*0.06</f>
        <v>507.2916</v>
      </c>
      <c r="S72" s="6"/>
      <c r="T72" s="6">
        <v>8</v>
      </c>
      <c r="U72" s="6">
        <v>10</v>
      </c>
      <c r="V72" s="6">
        <f>VLOOKUP(B:B,'[6]SQL Results'!$B$1:$V$65536,21,0)</f>
        <v>11</v>
      </c>
      <c r="W72" s="6">
        <f t="shared" si="43"/>
        <v>3</v>
      </c>
      <c r="X72" s="6" t="s">
        <v>15</v>
      </c>
      <c r="Y72" s="6">
        <f>V72*5</f>
        <v>55</v>
      </c>
      <c r="Z72" s="6">
        <v>16</v>
      </c>
      <c r="AA72" s="6">
        <v>20</v>
      </c>
      <c r="AB72" s="6">
        <f>VLOOKUP(B:B,'[6]SQL Results'!$B$1:$AA$65536,26,0)</f>
        <v>15</v>
      </c>
      <c r="AC72" s="6">
        <f>VLOOKUP(B:B,'[6]SQL Results'!$B$1:$Z$65536,25,0)</f>
        <v>2256.81</v>
      </c>
      <c r="AD72" s="6">
        <f>VLOOKUP(B:B,[7]Sheet1!$A$1:$C$65536,3,0)</f>
        <v>990</v>
      </c>
      <c r="AE72" s="6">
        <f t="shared" si="44"/>
        <v>1266.81</v>
      </c>
      <c r="AF72" s="6">
        <f t="shared" si="45"/>
        <v>-1</v>
      </c>
      <c r="AG72" s="6" t="s">
        <v>230</v>
      </c>
      <c r="AH72" s="6">
        <f t="shared" si="55"/>
        <v>25.3362</v>
      </c>
      <c r="AI72" s="6">
        <v>94</v>
      </c>
      <c r="AJ72" s="6">
        <v>113</v>
      </c>
      <c r="AK72" s="6">
        <f t="shared" si="46"/>
        <v>58</v>
      </c>
      <c r="AL72" s="6">
        <v>40</v>
      </c>
      <c r="AM72" s="6">
        <v>9</v>
      </c>
      <c r="AN72" s="6">
        <f>VLOOKUP(B:B,'[6]SQL Results'!$B$1:$AE$65536,30,0)</f>
        <v>3108.59</v>
      </c>
      <c r="AO72" s="6">
        <f t="shared" si="47"/>
        <v>-55</v>
      </c>
      <c r="AP72" s="6" t="s">
        <v>230</v>
      </c>
      <c r="AQ72" s="6">
        <f t="shared" si="53"/>
        <v>93.2577</v>
      </c>
      <c r="AR72" s="6">
        <v>9</v>
      </c>
      <c r="AS72" s="9">
        <v>11</v>
      </c>
      <c r="AT72" s="9">
        <f>VLOOKUP(B:B,'[6]SQL Results'!$B$1:$L$65536,11,0)</f>
        <v>15</v>
      </c>
      <c r="AU72" s="9">
        <f>VLOOKUP(B:B,'[6]SQL Results'!$B$1:$K$65536,10,0)</f>
        <v>502.68</v>
      </c>
      <c r="AV72" s="9">
        <f t="shared" si="48"/>
        <v>6</v>
      </c>
      <c r="AW72" s="9" t="s">
        <v>15</v>
      </c>
      <c r="AX72" s="9">
        <f>AU72*0.07</f>
        <v>35.1876</v>
      </c>
      <c r="AY72" s="6">
        <v>4206</v>
      </c>
      <c r="AZ72" s="6">
        <v>4680</v>
      </c>
      <c r="BA72" s="6">
        <f>VLOOKUP(B:B,'[6]SQL Results'!$B$1:$AJ$65536,35,0)</f>
        <v>3503.46</v>
      </c>
      <c r="BB72" s="6">
        <f t="shared" si="49"/>
        <v>-702.54</v>
      </c>
      <c r="BC72" s="6" t="s">
        <v>230</v>
      </c>
      <c r="BD72" s="6">
        <f t="shared" si="54"/>
        <v>175.173</v>
      </c>
      <c r="BE72" s="6">
        <v>7</v>
      </c>
      <c r="BF72" s="6">
        <v>9</v>
      </c>
      <c r="BG72" s="6">
        <f>VLOOKUP(B:B,'[6]SQL Results'!$B$1:$AP$65536,41,0)</f>
        <v>10</v>
      </c>
      <c r="BH72" s="6">
        <f>VLOOKUP(B:B,'[6]SQL Results'!$B$1:$AO$65536,40,0)</f>
        <v>580</v>
      </c>
      <c r="BI72" s="6">
        <f t="shared" si="50"/>
        <v>3</v>
      </c>
      <c r="BJ72" s="6" t="s">
        <v>15</v>
      </c>
      <c r="BK72" s="6">
        <f>BH72*0.01</f>
        <v>5.8</v>
      </c>
      <c r="BL72" s="6">
        <f t="shared" si="51"/>
        <v>984.83</v>
      </c>
      <c r="BM72" s="13">
        <f t="shared" si="52"/>
        <v>-11</v>
      </c>
    </row>
    <row r="73" customHeight="1" spans="1:65">
      <c r="A73" s="11">
        <v>70</v>
      </c>
      <c r="B73" s="55">
        <v>718</v>
      </c>
      <c r="C73" s="55" t="s">
        <v>85</v>
      </c>
      <c r="D73" s="55" t="s">
        <v>70</v>
      </c>
      <c r="E73" s="6">
        <v>420</v>
      </c>
      <c r="F73" s="6">
        <v>525</v>
      </c>
      <c r="G73" s="6">
        <v>644.67</v>
      </c>
      <c r="H73" s="6">
        <f t="shared" ref="H73:H111" si="56">G73-E73</f>
        <v>224.67</v>
      </c>
      <c r="I73" s="22" t="s">
        <v>15</v>
      </c>
      <c r="J73" s="22">
        <f>G73*0.25</f>
        <v>161.1675</v>
      </c>
      <c r="K73" s="6"/>
      <c r="L73" s="6">
        <v>69</v>
      </c>
      <c r="M73" s="6">
        <v>83</v>
      </c>
      <c r="N73" s="6">
        <f>VLOOKUP(B:B,'[6]SQL Results'!$B$1:$Q$65536,16,0)</f>
        <v>26</v>
      </c>
      <c r="O73" s="6">
        <f>VLOOKUP(B:B,'[6]SQL Results'!$B$1:$P$65536,15,0)</f>
        <v>593.74</v>
      </c>
      <c r="P73" s="6">
        <f t="shared" ref="P73:P111" si="57">N73-L73</f>
        <v>-43</v>
      </c>
      <c r="Q73" s="6" t="s">
        <v>230</v>
      </c>
      <c r="R73" s="6">
        <f>O73*0.05</f>
        <v>29.687</v>
      </c>
      <c r="S73" s="6">
        <f>P73*1</f>
        <v>-43</v>
      </c>
      <c r="T73" s="6">
        <v>2</v>
      </c>
      <c r="U73" s="6">
        <v>2</v>
      </c>
      <c r="V73" s="6">
        <f>VLOOKUP(B:B,'[6]SQL Results'!$B$1:$V$65536,21,0)</f>
        <v>5</v>
      </c>
      <c r="W73" s="6">
        <f t="shared" si="43"/>
        <v>3</v>
      </c>
      <c r="X73" s="6" t="s">
        <v>15</v>
      </c>
      <c r="Y73" s="6">
        <f>V73*5</f>
        <v>25</v>
      </c>
      <c r="Z73" s="6">
        <v>5</v>
      </c>
      <c r="AA73" s="6">
        <v>8</v>
      </c>
      <c r="AB73" s="6">
        <f>VLOOKUP(B:B,'[6]SQL Results'!$B$1:$AA$65536,26,0)</f>
        <v>2</v>
      </c>
      <c r="AC73" s="6">
        <f>VLOOKUP(B:B,'[6]SQL Results'!$B$1:$Z$65536,25,0)</f>
        <v>177.76</v>
      </c>
      <c r="AD73" s="6">
        <v>0</v>
      </c>
      <c r="AE73" s="6">
        <f t="shared" si="44"/>
        <v>177.76</v>
      </c>
      <c r="AF73" s="6">
        <f t="shared" si="45"/>
        <v>-3</v>
      </c>
      <c r="AG73" s="6" t="s">
        <v>230</v>
      </c>
      <c r="AH73" s="6">
        <f t="shared" si="55"/>
        <v>3.5552</v>
      </c>
      <c r="AI73" s="6">
        <v>43</v>
      </c>
      <c r="AJ73" s="6">
        <v>52</v>
      </c>
      <c r="AK73" s="6">
        <f t="shared" si="46"/>
        <v>30</v>
      </c>
      <c r="AL73" s="6">
        <v>20</v>
      </c>
      <c r="AM73" s="6">
        <v>5</v>
      </c>
      <c r="AN73" s="6">
        <f>VLOOKUP(B:B,'[6]SQL Results'!$B$1:$AE$65536,30,0)</f>
        <v>1554.02</v>
      </c>
      <c r="AO73" s="6">
        <f t="shared" si="47"/>
        <v>-22</v>
      </c>
      <c r="AP73" s="6" t="s">
        <v>230</v>
      </c>
      <c r="AQ73" s="6">
        <f t="shared" si="53"/>
        <v>46.6206</v>
      </c>
      <c r="AR73" s="6">
        <v>4</v>
      </c>
      <c r="AS73" s="9">
        <v>7</v>
      </c>
      <c r="AT73" s="9">
        <f>VLOOKUP(B:B,'[6]SQL Results'!$B$1:$L$65536,11,0)</f>
        <v>12</v>
      </c>
      <c r="AU73" s="9">
        <f>VLOOKUP(B:B,'[6]SQL Results'!$B$1:$K$65536,10,0)</f>
        <v>389.1</v>
      </c>
      <c r="AV73" s="9">
        <f t="shared" si="48"/>
        <v>8</v>
      </c>
      <c r="AW73" s="9" t="s">
        <v>15</v>
      </c>
      <c r="AX73" s="9">
        <f>AU73*0.07</f>
        <v>27.237</v>
      </c>
      <c r="AY73" s="6">
        <v>1625</v>
      </c>
      <c r="AZ73" s="6">
        <v>1942</v>
      </c>
      <c r="BA73" s="6">
        <f>VLOOKUP(B:B,'[6]SQL Results'!$B$1:$AJ$65536,35,0)</f>
        <v>208.5</v>
      </c>
      <c r="BB73" s="6">
        <f t="shared" si="49"/>
        <v>-1416.5</v>
      </c>
      <c r="BC73" s="6" t="s">
        <v>230</v>
      </c>
      <c r="BD73" s="6">
        <f t="shared" si="54"/>
        <v>10.425</v>
      </c>
      <c r="BE73" s="6">
        <v>3</v>
      </c>
      <c r="BF73" s="6">
        <v>5</v>
      </c>
      <c r="BG73" s="6">
        <v>0</v>
      </c>
      <c r="BH73" s="6">
        <v>0</v>
      </c>
      <c r="BI73" s="6">
        <f t="shared" si="50"/>
        <v>-3</v>
      </c>
      <c r="BJ73" s="6" t="s">
        <v>230</v>
      </c>
      <c r="BK73" s="6"/>
      <c r="BL73" s="6">
        <f t="shared" si="51"/>
        <v>303.69</v>
      </c>
      <c r="BM73" s="13">
        <f t="shared" si="52"/>
        <v>-43</v>
      </c>
    </row>
    <row r="74" customHeight="1" spans="1:65">
      <c r="A74" s="11">
        <v>71</v>
      </c>
      <c r="B74" s="55">
        <v>747</v>
      </c>
      <c r="C74" s="55" t="s">
        <v>86</v>
      </c>
      <c r="D74" s="55" t="s">
        <v>70</v>
      </c>
      <c r="E74" s="6">
        <v>1905</v>
      </c>
      <c r="F74" s="6">
        <v>2156</v>
      </c>
      <c r="G74" s="6">
        <v>3740.45</v>
      </c>
      <c r="H74" s="6">
        <f t="shared" si="56"/>
        <v>1835.45</v>
      </c>
      <c r="I74" s="22" t="s">
        <v>15</v>
      </c>
      <c r="J74" s="22">
        <f>G74*0.25</f>
        <v>935.1125</v>
      </c>
      <c r="K74" s="6"/>
      <c r="L74" s="6">
        <v>113</v>
      </c>
      <c r="M74" s="6">
        <v>130</v>
      </c>
      <c r="N74" s="6">
        <f>VLOOKUP(B:B,'[6]SQL Results'!$B$1:$Q$65536,16,0)</f>
        <v>100</v>
      </c>
      <c r="O74" s="6">
        <f>VLOOKUP(B:B,'[6]SQL Results'!$B$1:$P$65536,15,0)</f>
        <v>2080.14</v>
      </c>
      <c r="P74" s="6">
        <f t="shared" si="57"/>
        <v>-13</v>
      </c>
      <c r="Q74" s="6" t="s">
        <v>230</v>
      </c>
      <c r="R74" s="6">
        <f>O74*0.05</f>
        <v>104.007</v>
      </c>
      <c r="S74" s="6">
        <f>P74*1</f>
        <v>-13</v>
      </c>
      <c r="T74" s="6">
        <v>8</v>
      </c>
      <c r="U74" s="6">
        <v>10</v>
      </c>
      <c r="V74" s="6">
        <f>VLOOKUP(B:B,'[6]SQL Results'!$B$1:$V$65536,21,0)</f>
        <v>2</v>
      </c>
      <c r="W74" s="6">
        <f t="shared" si="43"/>
        <v>-6</v>
      </c>
      <c r="X74" s="6" t="s">
        <v>230</v>
      </c>
      <c r="Y74" s="6"/>
      <c r="Z74" s="6">
        <v>15</v>
      </c>
      <c r="AA74" s="6">
        <v>19</v>
      </c>
      <c r="AB74" s="6">
        <f>VLOOKUP(B:B,'[6]SQL Results'!$B$1:$AA$65536,26,0)</f>
        <v>8</v>
      </c>
      <c r="AC74" s="6">
        <f>VLOOKUP(B:B,'[6]SQL Results'!$B$1:$Z$65536,25,0)</f>
        <v>1302.5</v>
      </c>
      <c r="AD74" s="6">
        <f>VLOOKUP(B:B,[7]Sheet1!$A$1:$C$65536,3,0)</f>
        <v>1302.5</v>
      </c>
      <c r="AE74" s="6">
        <f t="shared" si="44"/>
        <v>0</v>
      </c>
      <c r="AF74" s="6">
        <f t="shared" si="45"/>
        <v>-7</v>
      </c>
      <c r="AG74" s="6" t="s">
        <v>230</v>
      </c>
      <c r="AH74" s="6">
        <f t="shared" si="55"/>
        <v>0</v>
      </c>
      <c r="AI74" s="6">
        <v>94</v>
      </c>
      <c r="AJ74" s="6">
        <v>113</v>
      </c>
      <c r="AK74" s="6">
        <f t="shared" si="46"/>
        <v>47</v>
      </c>
      <c r="AL74" s="6">
        <v>37</v>
      </c>
      <c r="AM74" s="6">
        <v>5</v>
      </c>
      <c r="AN74" s="6">
        <f>VLOOKUP(B:B,'[6]SQL Results'!$B$1:$AE$65536,30,0)</f>
        <v>2641.62</v>
      </c>
      <c r="AO74" s="6">
        <f t="shared" si="47"/>
        <v>-66</v>
      </c>
      <c r="AP74" s="6" t="s">
        <v>230</v>
      </c>
      <c r="AQ74" s="6">
        <f t="shared" si="53"/>
        <v>79.2486</v>
      </c>
      <c r="AR74" s="6">
        <v>9</v>
      </c>
      <c r="AS74" s="9">
        <v>11</v>
      </c>
      <c r="AT74" s="9">
        <f>VLOOKUP(B:B,'[6]SQL Results'!$B$1:$L$65536,11,0)</f>
        <v>0</v>
      </c>
      <c r="AU74" s="9">
        <f>VLOOKUP(B:B,'[6]SQL Results'!$B$1:$K$65536,10,0)</f>
        <v>0</v>
      </c>
      <c r="AV74" s="9">
        <f t="shared" si="48"/>
        <v>-9</v>
      </c>
      <c r="AW74" s="9" t="s">
        <v>230</v>
      </c>
      <c r="AX74" s="9">
        <f>AU74*0.04</f>
        <v>0</v>
      </c>
      <c r="AY74" s="6">
        <v>2730</v>
      </c>
      <c r="AZ74" s="6">
        <v>3276</v>
      </c>
      <c r="BA74" s="6">
        <f>VLOOKUP(B:B,'[6]SQL Results'!$B$1:$AJ$65536,35,0)</f>
        <v>1820</v>
      </c>
      <c r="BB74" s="6">
        <f t="shared" si="49"/>
        <v>-910</v>
      </c>
      <c r="BC74" s="6" t="s">
        <v>230</v>
      </c>
      <c r="BD74" s="6">
        <f t="shared" si="54"/>
        <v>91</v>
      </c>
      <c r="BE74" s="6">
        <v>7</v>
      </c>
      <c r="BF74" s="6">
        <v>9</v>
      </c>
      <c r="BG74" s="6">
        <f>VLOOKUP(B:B,'[6]SQL Results'!$B$1:$AP$65536,41,0)</f>
        <v>4</v>
      </c>
      <c r="BH74" s="6">
        <f>VLOOKUP(B:B,'[6]SQL Results'!$B$1:$AO$65536,40,0)</f>
        <v>264.5</v>
      </c>
      <c r="BI74" s="6">
        <f t="shared" si="50"/>
        <v>-3</v>
      </c>
      <c r="BJ74" s="6" t="s">
        <v>230</v>
      </c>
      <c r="BK74" s="6"/>
      <c r="BL74" s="6">
        <f t="shared" si="51"/>
        <v>1209.37</v>
      </c>
      <c r="BM74" s="13">
        <f t="shared" si="52"/>
        <v>-13</v>
      </c>
    </row>
    <row r="75" customHeight="1" spans="1:65">
      <c r="A75" s="11">
        <v>72</v>
      </c>
      <c r="B75" s="55">
        <v>102479</v>
      </c>
      <c r="C75" s="55" t="s">
        <v>87</v>
      </c>
      <c r="D75" s="55" t="s">
        <v>70</v>
      </c>
      <c r="E75" s="6">
        <v>1280</v>
      </c>
      <c r="F75" s="6">
        <v>1486</v>
      </c>
      <c r="G75" s="6">
        <v>720.18</v>
      </c>
      <c r="H75" s="6">
        <f t="shared" si="56"/>
        <v>-559.82</v>
      </c>
      <c r="I75" s="6" t="s">
        <v>230</v>
      </c>
      <c r="J75" s="6">
        <f t="shared" ref="J75:J99" si="58">G75*0.14</f>
        <v>100.8252</v>
      </c>
      <c r="K75" s="6">
        <f t="shared" ref="K75:K99" si="59">H75*0.05</f>
        <v>-27.991</v>
      </c>
      <c r="L75" s="6">
        <v>88</v>
      </c>
      <c r="M75" s="6">
        <v>112</v>
      </c>
      <c r="N75" s="6">
        <f>VLOOKUP(B:B,'[6]SQL Results'!$B$1:$Q$65536,16,0)</f>
        <v>102</v>
      </c>
      <c r="O75" s="6">
        <f>VLOOKUP(B:B,'[6]SQL Results'!$B$1:$P$65536,15,0)</f>
        <v>2339.36</v>
      </c>
      <c r="P75" s="6">
        <f t="shared" si="57"/>
        <v>14</v>
      </c>
      <c r="Q75" s="6" t="s">
        <v>14</v>
      </c>
      <c r="R75" s="6">
        <f>O75*0.05</f>
        <v>116.968</v>
      </c>
      <c r="S75" s="6"/>
      <c r="T75" s="6">
        <v>5</v>
      </c>
      <c r="U75" s="6">
        <v>6</v>
      </c>
      <c r="V75" s="6">
        <f>VLOOKUP(B:B,'[6]SQL Results'!$B$1:$V$65536,21,0)</f>
        <v>1</v>
      </c>
      <c r="W75" s="6">
        <f t="shared" si="43"/>
        <v>-4</v>
      </c>
      <c r="X75" s="6" t="s">
        <v>230</v>
      </c>
      <c r="Y75" s="6"/>
      <c r="Z75" s="6">
        <v>9</v>
      </c>
      <c r="AA75" s="6">
        <v>14</v>
      </c>
      <c r="AB75" s="6">
        <f>VLOOKUP(B:B,'[6]SQL Results'!$B$1:$AA$65536,26,0)</f>
        <v>8</v>
      </c>
      <c r="AC75" s="6">
        <f>VLOOKUP(B:B,'[6]SQL Results'!$B$1:$Z$65536,25,0)</f>
        <v>1088.24</v>
      </c>
      <c r="AD75" s="6">
        <f>VLOOKUP(B:B,[7]Sheet1!$A$1:$C$65536,3,0)</f>
        <v>168.3</v>
      </c>
      <c r="AE75" s="6">
        <f t="shared" si="44"/>
        <v>919.94</v>
      </c>
      <c r="AF75" s="6">
        <f t="shared" si="45"/>
        <v>-1</v>
      </c>
      <c r="AG75" s="6" t="s">
        <v>230</v>
      </c>
      <c r="AH75" s="6">
        <f t="shared" si="55"/>
        <v>18.3988</v>
      </c>
      <c r="AI75" s="6">
        <v>68</v>
      </c>
      <c r="AJ75" s="6">
        <v>82</v>
      </c>
      <c r="AK75" s="6">
        <f t="shared" si="46"/>
        <v>49</v>
      </c>
      <c r="AL75" s="6">
        <v>43</v>
      </c>
      <c r="AM75" s="6">
        <v>3</v>
      </c>
      <c r="AN75" s="6">
        <f>VLOOKUP(B:B,'[6]SQL Results'!$B$1:$AE$65536,30,0)</f>
        <v>2822.92</v>
      </c>
      <c r="AO75" s="6">
        <f t="shared" si="47"/>
        <v>-33</v>
      </c>
      <c r="AP75" s="6" t="s">
        <v>230</v>
      </c>
      <c r="AQ75" s="6">
        <f t="shared" si="53"/>
        <v>84.6876</v>
      </c>
      <c r="AR75" s="6">
        <v>8</v>
      </c>
      <c r="AS75" s="9">
        <v>11</v>
      </c>
      <c r="AT75" s="9">
        <f>VLOOKUP(B:B,'[6]SQL Results'!$B$1:$L$65536,11,0)</f>
        <v>1</v>
      </c>
      <c r="AU75" s="9">
        <f>VLOOKUP(B:B,'[6]SQL Results'!$B$1:$K$65536,10,0)</f>
        <v>33.91</v>
      </c>
      <c r="AV75" s="9">
        <f t="shared" si="48"/>
        <v>-7</v>
      </c>
      <c r="AW75" s="9" t="s">
        <v>230</v>
      </c>
      <c r="AX75" s="9">
        <f>AU75*0.04</f>
        <v>1.3564</v>
      </c>
      <c r="AY75" s="6">
        <v>1307</v>
      </c>
      <c r="AZ75" s="6">
        <v>1568</v>
      </c>
      <c r="BA75" s="6">
        <f>VLOOKUP(B:B,'[6]SQL Results'!$B$1:$AJ$65536,35,0)</f>
        <v>388.5</v>
      </c>
      <c r="BB75" s="6">
        <f t="shared" si="49"/>
        <v>-918.5</v>
      </c>
      <c r="BC75" s="6" t="s">
        <v>230</v>
      </c>
      <c r="BD75" s="6">
        <f t="shared" si="54"/>
        <v>19.425</v>
      </c>
      <c r="BE75" s="6">
        <v>5</v>
      </c>
      <c r="BF75" s="6">
        <v>7</v>
      </c>
      <c r="BG75" s="6">
        <f>VLOOKUP(B:B,'[6]SQL Results'!$B$1:$AP$65536,41,0)</f>
        <v>1</v>
      </c>
      <c r="BH75" s="6">
        <f>VLOOKUP(B:B,'[6]SQL Results'!$B$1:$AO$65536,40,0)</f>
        <v>70</v>
      </c>
      <c r="BI75" s="6">
        <f t="shared" si="50"/>
        <v>-4</v>
      </c>
      <c r="BJ75" s="6" t="s">
        <v>230</v>
      </c>
      <c r="BK75" s="6"/>
      <c r="BL75" s="6">
        <f t="shared" si="51"/>
        <v>341.66</v>
      </c>
      <c r="BM75" s="13">
        <f t="shared" si="52"/>
        <v>-28</v>
      </c>
    </row>
    <row r="76" customHeight="1" spans="1:65">
      <c r="A76" s="11">
        <v>73</v>
      </c>
      <c r="B76" s="55">
        <v>102478</v>
      </c>
      <c r="C76" s="55" t="s">
        <v>88</v>
      </c>
      <c r="D76" s="55" t="s">
        <v>70</v>
      </c>
      <c r="E76" s="6">
        <v>697</v>
      </c>
      <c r="F76" s="6">
        <v>800</v>
      </c>
      <c r="G76" s="6">
        <v>31.5</v>
      </c>
      <c r="H76" s="6">
        <f t="shared" si="56"/>
        <v>-665.5</v>
      </c>
      <c r="I76" s="6" t="s">
        <v>230</v>
      </c>
      <c r="J76" s="6">
        <f t="shared" si="58"/>
        <v>4.41</v>
      </c>
      <c r="K76" s="6">
        <f t="shared" si="59"/>
        <v>-33.275</v>
      </c>
      <c r="L76" s="6">
        <v>69</v>
      </c>
      <c r="M76" s="6">
        <v>83</v>
      </c>
      <c r="N76" s="6">
        <f>VLOOKUP(B:B,'[6]SQL Results'!$B$1:$Q$65536,16,0)</f>
        <v>62</v>
      </c>
      <c r="O76" s="6">
        <f>VLOOKUP(B:B,'[6]SQL Results'!$B$1:$P$65536,15,0)</f>
        <v>1301.93</v>
      </c>
      <c r="P76" s="6">
        <f t="shared" si="57"/>
        <v>-7</v>
      </c>
      <c r="Q76" s="6" t="s">
        <v>230</v>
      </c>
      <c r="R76" s="6">
        <f>O76*0.05</f>
        <v>65.0965</v>
      </c>
      <c r="S76" s="6">
        <f>P76*1</f>
        <v>-7</v>
      </c>
      <c r="T76" s="6">
        <v>3</v>
      </c>
      <c r="U76" s="6">
        <v>4</v>
      </c>
      <c r="V76" s="6">
        <f>VLOOKUP(B:B,'[6]SQL Results'!$B$1:$V$65536,21,0)</f>
        <v>8</v>
      </c>
      <c r="W76" s="6">
        <f t="shared" si="43"/>
        <v>5</v>
      </c>
      <c r="X76" s="6" t="s">
        <v>15</v>
      </c>
      <c r="Y76" s="6">
        <f>V76*5</f>
        <v>40</v>
      </c>
      <c r="Z76" s="6">
        <v>7</v>
      </c>
      <c r="AA76" s="6">
        <v>11</v>
      </c>
      <c r="AB76" s="6">
        <f>VLOOKUP(B:B,'[6]SQL Results'!$B$1:$AA$65536,26,0)</f>
        <v>2</v>
      </c>
      <c r="AC76" s="6">
        <f>VLOOKUP(B:B,'[6]SQL Results'!$B$1:$Z$65536,25,0)</f>
        <v>251.25</v>
      </c>
      <c r="AD76" s="6">
        <v>0</v>
      </c>
      <c r="AE76" s="6">
        <f t="shared" si="44"/>
        <v>251.25</v>
      </c>
      <c r="AF76" s="6">
        <f t="shared" si="45"/>
        <v>-5</v>
      </c>
      <c r="AG76" s="6" t="s">
        <v>230</v>
      </c>
      <c r="AH76" s="6">
        <f t="shared" si="55"/>
        <v>5.025</v>
      </c>
      <c r="AI76" s="6">
        <v>43</v>
      </c>
      <c r="AJ76" s="6">
        <v>52</v>
      </c>
      <c r="AK76" s="6">
        <f t="shared" si="46"/>
        <v>52</v>
      </c>
      <c r="AL76" s="6">
        <v>38</v>
      </c>
      <c r="AM76" s="6">
        <v>7</v>
      </c>
      <c r="AN76" s="6">
        <f>VLOOKUP(B:B,'[6]SQL Results'!$B$1:$AE$65536,30,0)</f>
        <v>2887.76</v>
      </c>
      <c r="AO76" s="6">
        <f t="shared" si="47"/>
        <v>0</v>
      </c>
      <c r="AP76" s="6" t="s">
        <v>15</v>
      </c>
      <c r="AQ76" s="6">
        <f>AN76*0.05</f>
        <v>144.388</v>
      </c>
      <c r="AR76" s="6">
        <v>4</v>
      </c>
      <c r="AS76" s="9">
        <v>7</v>
      </c>
      <c r="AT76" s="9">
        <f>VLOOKUP(B:B,'[6]SQL Results'!$B$1:$L$65536,11,0)</f>
        <v>1</v>
      </c>
      <c r="AU76" s="9">
        <f>VLOOKUP(B:B,'[6]SQL Results'!$B$1:$K$65536,10,0)</f>
        <v>38</v>
      </c>
      <c r="AV76" s="9">
        <f t="shared" si="48"/>
        <v>-3</v>
      </c>
      <c r="AW76" s="9" t="s">
        <v>230</v>
      </c>
      <c r="AX76" s="9">
        <f>AU76*0.04</f>
        <v>1.52</v>
      </c>
      <c r="AY76" s="6">
        <v>1307</v>
      </c>
      <c r="AZ76" s="6">
        <v>1568</v>
      </c>
      <c r="BA76" s="6">
        <f>VLOOKUP(B:B,'[6]SQL Results'!$B$1:$AJ$65536,35,0)</f>
        <v>505.54</v>
      </c>
      <c r="BB76" s="6">
        <f t="shared" si="49"/>
        <v>-801.46</v>
      </c>
      <c r="BC76" s="6" t="s">
        <v>230</v>
      </c>
      <c r="BD76" s="6">
        <f t="shared" si="54"/>
        <v>25.277</v>
      </c>
      <c r="BE76" s="6">
        <v>3</v>
      </c>
      <c r="BF76" s="6">
        <v>5</v>
      </c>
      <c r="BG76" s="6">
        <v>0</v>
      </c>
      <c r="BH76" s="6">
        <v>0</v>
      </c>
      <c r="BI76" s="6">
        <f t="shared" si="50"/>
        <v>-3</v>
      </c>
      <c r="BJ76" s="6" t="s">
        <v>230</v>
      </c>
      <c r="BK76" s="6"/>
      <c r="BL76" s="6">
        <f t="shared" si="51"/>
        <v>285.72</v>
      </c>
      <c r="BM76" s="13">
        <f t="shared" si="52"/>
        <v>-40</v>
      </c>
    </row>
    <row r="77" customHeight="1" spans="1:65">
      <c r="A77" s="11">
        <v>74</v>
      </c>
      <c r="B77" s="55">
        <v>102935</v>
      </c>
      <c r="C77" s="55" t="s">
        <v>89</v>
      </c>
      <c r="D77" s="55" t="s">
        <v>70</v>
      </c>
      <c r="E77" s="6">
        <v>1280</v>
      </c>
      <c r="F77" s="6">
        <v>1486</v>
      </c>
      <c r="G77" s="6">
        <v>465</v>
      </c>
      <c r="H77" s="6">
        <f t="shared" si="56"/>
        <v>-815</v>
      </c>
      <c r="I77" s="6" t="s">
        <v>230</v>
      </c>
      <c r="J77" s="6">
        <f t="shared" si="58"/>
        <v>65.1</v>
      </c>
      <c r="K77" s="6">
        <f t="shared" si="59"/>
        <v>-40.75</v>
      </c>
      <c r="L77" s="6">
        <v>88</v>
      </c>
      <c r="M77" s="6">
        <v>112</v>
      </c>
      <c r="N77" s="6">
        <f>VLOOKUP(B:B,'[6]SQL Results'!$B$1:$Q$65536,16,0)</f>
        <v>120</v>
      </c>
      <c r="O77" s="6">
        <f>VLOOKUP(B:B,'[6]SQL Results'!$B$1:$P$65536,15,0)</f>
        <v>2501.01</v>
      </c>
      <c r="P77" s="6">
        <f t="shared" si="57"/>
        <v>32</v>
      </c>
      <c r="Q77" s="6" t="s">
        <v>15</v>
      </c>
      <c r="R77" s="6">
        <f>O77*0.06</f>
        <v>150.0606</v>
      </c>
      <c r="S77" s="6"/>
      <c r="T77" s="6">
        <v>5</v>
      </c>
      <c r="U77" s="6">
        <v>6</v>
      </c>
      <c r="V77" s="6">
        <f>VLOOKUP(B:B,'[6]SQL Results'!$B$1:$V$65536,21,0)</f>
        <v>6</v>
      </c>
      <c r="W77" s="6">
        <f t="shared" si="43"/>
        <v>1</v>
      </c>
      <c r="X77" s="6" t="s">
        <v>15</v>
      </c>
      <c r="Y77" s="6">
        <f>V77*5</f>
        <v>30</v>
      </c>
      <c r="Z77" s="6">
        <v>9</v>
      </c>
      <c r="AA77" s="6">
        <v>14</v>
      </c>
      <c r="AB77" s="6">
        <f>VLOOKUP(B:B,'[6]SQL Results'!$B$1:$AA$65536,26,0)</f>
        <v>8</v>
      </c>
      <c r="AC77" s="6">
        <f>VLOOKUP(B:B,'[6]SQL Results'!$B$1:$Z$65536,25,0)</f>
        <v>2235</v>
      </c>
      <c r="AD77" s="6">
        <f>VLOOKUP(B:B,[7]Sheet1!$A$1:$C$65536,3,0)</f>
        <v>1560</v>
      </c>
      <c r="AE77" s="6">
        <f t="shared" si="44"/>
        <v>675</v>
      </c>
      <c r="AF77" s="6">
        <f t="shared" si="45"/>
        <v>-1</v>
      </c>
      <c r="AG77" s="6" t="s">
        <v>230</v>
      </c>
      <c r="AH77" s="6">
        <f t="shared" si="55"/>
        <v>13.5</v>
      </c>
      <c r="AI77" s="6">
        <v>68</v>
      </c>
      <c r="AJ77" s="6">
        <v>82</v>
      </c>
      <c r="AK77" s="6">
        <f t="shared" si="46"/>
        <v>49</v>
      </c>
      <c r="AL77" s="6">
        <v>25</v>
      </c>
      <c r="AM77" s="6">
        <v>12</v>
      </c>
      <c r="AN77" s="6">
        <f>VLOOKUP(B:B,'[6]SQL Results'!$B$1:$AE$65536,30,0)</f>
        <v>2544.38</v>
      </c>
      <c r="AO77" s="6">
        <f t="shared" si="47"/>
        <v>-33</v>
      </c>
      <c r="AP77" s="6" t="s">
        <v>230</v>
      </c>
      <c r="AQ77" s="6">
        <f>AN77*0.03</f>
        <v>76.3314</v>
      </c>
      <c r="AR77" s="6">
        <v>8</v>
      </c>
      <c r="AS77" s="9">
        <v>11</v>
      </c>
      <c r="AT77" s="9">
        <f>VLOOKUP(B:B,'[6]SQL Results'!$B$1:$L$65536,11,0)</f>
        <v>9</v>
      </c>
      <c r="AU77" s="9">
        <f>VLOOKUP(B:B,'[6]SQL Results'!$B$1:$K$65536,10,0)</f>
        <v>333.36</v>
      </c>
      <c r="AV77" s="9">
        <f t="shared" si="48"/>
        <v>1</v>
      </c>
      <c r="AW77" s="9" t="s">
        <v>14</v>
      </c>
      <c r="AX77" s="9">
        <f>AU77*0.05</f>
        <v>16.668</v>
      </c>
      <c r="AY77" s="6">
        <v>3096</v>
      </c>
      <c r="AZ77" s="6">
        <v>3468</v>
      </c>
      <c r="BA77" s="6">
        <f>VLOOKUP(B:B,'[6]SQL Results'!$B$1:$AJ$65536,35,0)</f>
        <v>2203.3</v>
      </c>
      <c r="BB77" s="6">
        <f t="shared" si="49"/>
        <v>-892.7</v>
      </c>
      <c r="BC77" s="6" t="s">
        <v>230</v>
      </c>
      <c r="BD77" s="6">
        <f t="shared" si="54"/>
        <v>110.165</v>
      </c>
      <c r="BE77" s="6">
        <v>5</v>
      </c>
      <c r="BF77" s="6">
        <v>7</v>
      </c>
      <c r="BG77" s="6">
        <f>VLOOKUP(B:B,'[6]SQL Results'!$B$1:$AP$65536,41,0)</f>
        <v>5</v>
      </c>
      <c r="BH77" s="6">
        <f>VLOOKUP(B:B,'[6]SQL Results'!$B$1:$AO$65536,40,0)</f>
        <v>290</v>
      </c>
      <c r="BI77" s="6">
        <f t="shared" si="50"/>
        <v>0</v>
      </c>
      <c r="BJ77" s="6" t="s">
        <v>14</v>
      </c>
      <c r="BK77" s="6"/>
      <c r="BL77" s="6">
        <f t="shared" si="51"/>
        <v>461.83</v>
      </c>
      <c r="BM77" s="13">
        <f t="shared" si="52"/>
        <v>-41</v>
      </c>
    </row>
    <row r="78" customHeight="1" spans="1:65">
      <c r="A78" s="11">
        <v>75</v>
      </c>
      <c r="B78" s="55">
        <v>341</v>
      </c>
      <c r="C78" s="55" t="s">
        <v>90</v>
      </c>
      <c r="D78" s="55" t="s">
        <v>91</v>
      </c>
      <c r="E78" s="6">
        <v>3400</v>
      </c>
      <c r="F78" s="6">
        <v>3690</v>
      </c>
      <c r="G78" s="6">
        <v>574</v>
      </c>
      <c r="H78" s="6">
        <f t="shared" si="56"/>
        <v>-2826</v>
      </c>
      <c r="I78" s="6" t="s">
        <v>230</v>
      </c>
      <c r="J78" s="6">
        <f t="shared" si="58"/>
        <v>80.36</v>
      </c>
      <c r="K78" s="6">
        <f t="shared" si="59"/>
        <v>-141.3</v>
      </c>
      <c r="L78" s="6">
        <v>233</v>
      </c>
      <c r="M78" s="6">
        <v>260</v>
      </c>
      <c r="N78" s="6">
        <f>VLOOKUP(B:B,'[6]SQL Results'!$B$1:$Q$65536,16,0)</f>
        <v>446</v>
      </c>
      <c r="O78" s="6">
        <f>VLOOKUP(B:B,'[6]SQL Results'!$B$1:$P$65536,15,0)</f>
        <v>8762.97</v>
      </c>
      <c r="P78" s="6">
        <f t="shared" si="57"/>
        <v>213</v>
      </c>
      <c r="Q78" s="6" t="s">
        <v>15</v>
      </c>
      <c r="R78" s="6">
        <f>O78*0.06</f>
        <v>525.7782</v>
      </c>
      <c r="S78" s="6"/>
      <c r="T78" s="6">
        <v>12</v>
      </c>
      <c r="U78" s="6">
        <v>14</v>
      </c>
      <c r="V78" s="6">
        <f>VLOOKUP(B:B,'[6]SQL Results'!$B$1:$V$65536,21,0)</f>
        <v>11</v>
      </c>
      <c r="W78" s="6">
        <f t="shared" si="43"/>
        <v>-1</v>
      </c>
      <c r="X78" s="6" t="s">
        <v>230</v>
      </c>
      <c r="Y78" s="6"/>
      <c r="Z78" s="6">
        <v>23</v>
      </c>
      <c r="AA78" s="6">
        <v>26</v>
      </c>
      <c r="AB78" s="6">
        <f>VLOOKUP(B:B,'[6]SQL Results'!$B$1:$AA$65536,26,0)</f>
        <v>17</v>
      </c>
      <c r="AC78" s="6">
        <f>VLOOKUP(B:B,'[6]SQL Results'!$B$1:$Z$65536,25,0)</f>
        <v>2265.99</v>
      </c>
      <c r="AD78" s="6">
        <v>0</v>
      </c>
      <c r="AE78" s="6">
        <f t="shared" si="44"/>
        <v>2265.99</v>
      </c>
      <c r="AF78" s="6">
        <f t="shared" si="45"/>
        <v>-6</v>
      </c>
      <c r="AG78" s="6" t="s">
        <v>230</v>
      </c>
      <c r="AH78" s="6">
        <f t="shared" si="55"/>
        <v>45.3198</v>
      </c>
      <c r="AI78" s="6">
        <v>182</v>
      </c>
      <c r="AJ78" s="6">
        <v>200</v>
      </c>
      <c r="AK78" s="6">
        <f t="shared" si="46"/>
        <v>254</v>
      </c>
      <c r="AL78" s="6">
        <v>244</v>
      </c>
      <c r="AM78" s="6">
        <v>5</v>
      </c>
      <c r="AN78" s="6">
        <f>VLOOKUP(B:B,'[6]SQL Results'!$B$1:$AE$65536,30,0)</f>
        <v>12751.79</v>
      </c>
      <c r="AO78" s="6">
        <f t="shared" si="47"/>
        <v>54</v>
      </c>
      <c r="AP78" s="6" t="s">
        <v>15</v>
      </c>
      <c r="AQ78" s="6">
        <f>AN78*0.05</f>
        <v>637.5895</v>
      </c>
      <c r="AR78" s="6">
        <v>21</v>
      </c>
      <c r="AS78" s="9">
        <v>24</v>
      </c>
      <c r="AT78" s="9">
        <f>VLOOKUP(B:B,'[6]SQL Results'!$B$1:$L$65536,11,0)</f>
        <v>6</v>
      </c>
      <c r="AU78" s="9">
        <f>VLOOKUP(B:B,'[6]SQL Results'!$B$1:$K$65536,10,0)</f>
        <v>228</v>
      </c>
      <c r="AV78" s="9">
        <f t="shared" si="48"/>
        <v>-15</v>
      </c>
      <c r="AW78" s="9" t="s">
        <v>230</v>
      </c>
      <c r="AX78" s="9">
        <f t="shared" ref="AX78:AX83" si="60">AU78*0.04</f>
        <v>9.12</v>
      </c>
      <c r="AY78" s="6">
        <v>13306</v>
      </c>
      <c r="AZ78" s="6">
        <v>14300</v>
      </c>
      <c r="BA78" s="6">
        <f>VLOOKUP(B:B,'[6]SQL Results'!$B$1:$AJ$65536,35,0)</f>
        <v>10542.2</v>
      </c>
      <c r="BB78" s="6">
        <f t="shared" si="49"/>
        <v>-2763.8</v>
      </c>
      <c r="BC78" s="6" t="s">
        <v>230</v>
      </c>
      <c r="BD78" s="6">
        <f t="shared" si="54"/>
        <v>527.11</v>
      </c>
      <c r="BE78" s="6">
        <v>11</v>
      </c>
      <c r="BF78" s="6">
        <v>13</v>
      </c>
      <c r="BG78" s="6">
        <f>VLOOKUP(B:B,'[6]SQL Results'!$B$1:$AP$65536,41,0)</f>
        <v>11</v>
      </c>
      <c r="BH78" s="6">
        <f>VLOOKUP(B:B,'[6]SQL Results'!$B$1:$AO$65536,40,0)</f>
        <v>797.5</v>
      </c>
      <c r="BI78" s="6">
        <f t="shared" si="50"/>
        <v>0</v>
      </c>
      <c r="BJ78" s="6" t="s">
        <v>14</v>
      </c>
      <c r="BK78" s="6"/>
      <c r="BL78" s="6">
        <f t="shared" si="51"/>
        <v>1825.28</v>
      </c>
      <c r="BM78" s="13">
        <f t="shared" si="52"/>
        <v>-141</v>
      </c>
    </row>
    <row r="79" customHeight="1" spans="1:65">
      <c r="A79" s="11">
        <v>76</v>
      </c>
      <c r="B79" s="55">
        <v>371</v>
      </c>
      <c r="C79" s="55" t="s">
        <v>92</v>
      </c>
      <c r="D79" s="55" t="s">
        <v>91</v>
      </c>
      <c r="E79" s="6">
        <v>697</v>
      </c>
      <c r="F79" s="6">
        <v>800</v>
      </c>
      <c r="G79" s="6">
        <v>0</v>
      </c>
      <c r="H79" s="6">
        <f t="shared" si="56"/>
        <v>-697</v>
      </c>
      <c r="I79" s="6" t="s">
        <v>230</v>
      </c>
      <c r="J79" s="6">
        <f t="shared" si="58"/>
        <v>0</v>
      </c>
      <c r="K79" s="6">
        <f t="shared" si="59"/>
        <v>-34.85</v>
      </c>
      <c r="L79" s="6">
        <v>85</v>
      </c>
      <c r="M79" s="6">
        <v>94</v>
      </c>
      <c r="N79" s="6">
        <f>VLOOKUP(B:B,'[6]SQL Results'!$B$1:$Q$65536,16,0)</f>
        <v>236</v>
      </c>
      <c r="O79" s="6">
        <f>VLOOKUP(B:B,'[6]SQL Results'!$B$1:$P$65536,15,0)</f>
        <v>4696.65</v>
      </c>
      <c r="P79" s="6">
        <f t="shared" si="57"/>
        <v>151</v>
      </c>
      <c r="Q79" s="6" t="s">
        <v>15</v>
      </c>
      <c r="R79" s="6">
        <f>O79*0.06</f>
        <v>281.799</v>
      </c>
      <c r="S79" s="6"/>
      <c r="T79" s="6">
        <v>3</v>
      </c>
      <c r="U79" s="6">
        <v>4</v>
      </c>
      <c r="V79" s="6">
        <v>0</v>
      </c>
      <c r="W79" s="6">
        <f t="shared" si="43"/>
        <v>-3</v>
      </c>
      <c r="X79" s="6" t="s">
        <v>230</v>
      </c>
      <c r="Y79" s="6"/>
      <c r="Z79" s="6">
        <v>7</v>
      </c>
      <c r="AA79" s="6">
        <v>11</v>
      </c>
      <c r="AB79" s="6">
        <f>VLOOKUP(B:B,'[6]SQL Results'!$B$1:$AA$65536,26,0)</f>
        <v>1</v>
      </c>
      <c r="AC79" s="6">
        <f>VLOOKUP(B:B,'[6]SQL Results'!$B$1:$Z$65536,25,0)</f>
        <v>135</v>
      </c>
      <c r="AD79" s="6">
        <v>0</v>
      </c>
      <c r="AE79" s="6">
        <f t="shared" si="44"/>
        <v>135</v>
      </c>
      <c r="AF79" s="6">
        <f t="shared" si="45"/>
        <v>-6</v>
      </c>
      <c r="AG79" s="6" t="s">
        <v>230</v>
      </c>
      <c r="AH79" s="6">
        <f t="shared" si="55"/>
        <v>2.7</v>
      </c>
      <c r="AI79" s="6">
        <v>60</v>
      </c>
      <c r="AJ79" s="6">
        <v>72</v>
      </c>
      <c r="AK79" s="6">
        <f t="shared" si="46"/>
        <v>65</v>
      </c>
      <c r="AL79" s="6">
        <v>61</v>
      </c>
      <c r="AM79" s="6">
        <v>2</v>
      </c>
      <c r="AN79" s="6">
        <f>VLOOKUP(B:B,'[6]SQL Results'!$B$1:$AE$65536,30,0)</f>
        <v>3680.7</v>
      </c>
      <c r="AO79" s="6">
        <f t="shared" si="47"/>
        <v>-7</v>
      </c>
      <c r="AP79" s="6" t="s">
        <v>14</v>
      </c>
      <c r="AQ79" s="6">
        <f>AN79*0.04</f>
        <v>147.228</v>
      </c>
      <c r="AR79" s="6">
        <v>4</v>
      </c>
      <c r="AS79" s="9">
        <v>7</v>
      </c>
      <c r="AT79" s="9">
        <v>0</v>
      </c>
      <c r="AU79" s="9">
        <v>0</v>
      </c>
      <c r="AV79" s="9">
        <f t="shared" si="48"/>
        <v>-4</v>
      </c>
      <c r="AW79" s="9" t="s">
        <v>230</v>
      </c>
      <c r="AX79" s="9">
        <f t="shared" si="60"/>
        <v>0</v>
      </c>
      <c r="AY79" s="6">
        <v>2351</v>
      </c>
      <c r="AZ79" s="6">
        <v>2821</v>
      </c>
      <c r="BA79" s="6">
        <f>VLOOKUP(B:B,'[6]SQL Results'!$B$1:$AJ$65536,35,0)</f>
        <v>1601.8</v>
      </c>
      <c r="BB79" s="6">
        <f t="shared" si="49"/>
        <v>-749.2</v>
      </c>
      <c r="BC79" s="6" t="s">
        <v>230</v>
      </c>
      <c r="BD79" s="6">
        <f t="shared" si="54"/>
        <v>80.09</v>
      </c>
      <c r="BE79" s="6">
        <v>4</v>
      </c>
      <c r="BF79" s="6">
        <v>7</v>
      </c>
      <c r="BG79" s="6">
        <v>0</v>
      </c>
      <c r="BH79" s="6">
        <v>0</v>
      </c>
      <c r="BI79" s="6">
        <f t="shared" si="50"/>
        <v>-4</v>
      </c>
      <c r="BJ79" s="6" t="s">
        <v>230</v>
      </c>
      <c r="BK79" s="6"/>
      <c r="BL79" s="6">
        <f t="shared" si="51"/>
        <v>511.82</v>
      </c>
      <c r="BM79" s="13">
        <f t="shared" si="52"/>
        <v>-35</v>
      </c>
    </row>
    <row r="80" customHeight="1" spans="1:65">
      <c r="A80" s="11">
        <v>77</v>
      </c>
      <c r="B80" s="55">
        <v>385</v>
      </c>
      <c r="C80" s="55" t="s">
        <v>93</v>
      </c>
      <c r="D80" s="55" t="s">
        <v>91</v>
      </c>
      <c r="E80" s="6">
        <v>1412</v>
      </c>
      <c r="F80" s="6">
        <v>1644</v>
      </c>
      <c r="G80" s="6">
        <v>64</v>
      </c>
      <c r="H80" s="6">
        <f t="shared" si="56"/>
        <v>-1348</v>
      </c>
      <c r="I80" s="6" t="s">
        <v>230</v>
      </c>
      <c r="J80" s="6">
        <f t="shared" si="58"/>
        <v>8.96</v>
      </c>
      <c r="K80" s="6">
        <f t="shared" si="59"/>
        <v>-67.4</v>
      </c>
      <c r="L80" s="6">
        <v>180</v>
      </c>
      <c r="M80" s="6">
        <v>200</v>
      </c>
      <c r="N80" s="6">
        <f>VLOOKUP(B:B,'[6]SQL Results'!$B$1:$Q$65536,16,0)</f>
        <v>89</v>
      </c>
      <c r="O80" s="6">
        <f>VLOOKUP(B:B,'[6]SQL Results'!$B$1:$P$65536,15,0)</f>
        <v>1935.93</v>
      </c>
      <c r="P80" s="6">
        <f t="shared" si="57"/>
        <v>-91</v>
      </c>
      <c r="Q80" s="6" t="s">
        <v>230</v>
      </c>
      <c r="R80" s="6">
        <f>O80*0.05</f>
        <v>96.7965</v>
      </c>
      <c r="S80" s="6">
        <f>P80*1</f>
        <v>-91</v>
      </c>
      <c r="T80" s="6">
        <v>10</v>
      </c>
      <c r="U80" s="6">
        <v>12</v>
      </c>
      <c r="V80" s="6">
        <f>VLOOKUP(B:B,'[6]SQL Results'!$B$1:$V$65536,21,0)</f>
        <v>6</v>
      </c>
      <c r="W80" s="6">
        <f t="shared" si="43"/>
        <v>-4</v>
      </c>
      <c r="X80" s="6" t="s">
        <v>230</v>
      </c>
      <c r="Y80" s="6"/>
      <c r="Z80" s="6">
        <v>17</v>
      </c>
      <c r="AA80" s="6">
        <v>22</v>
      </c>
      <c r="AB80" s="6">
        <f>VLOOKUP(B:B,'[6]SQL Results'!$B$1:$AA$65536,26,0)</f>
        <v>4</v>
      </c>
      <c r="AC80" s="6">
        <f>VLOOKUP(B:B,'[6]SQL Results'!$B$1:$Z$65536,25,0)</f>
        <v>594</v>
      </c>
      <c r="AD80" s="6">
        <f>VLOOKUP(B:B,[7]Sheet1!$A$1:$C$65536,3,0)</f>
        <v>594</v>
      </c>
      <c r="AE80" s="6">
        <f t="shared" si="44"/>
        <v>0</v>
      </c>
      <c r="AF80" s="6">
        <f t="shared" si="45"/>
        <v>-13</v>
      </c>
      <c r="AG80" s="6" t="s">
        <v>230</v>
      </c>
      <c r="AH80" s="6">
        <f t="shared" si="55"/>
        <v>0</v>
      </c>
      <c r="AI80" s="6">
        <v>132</v>
      </c>
      <c r="AJ80" s="6">
        <v>152</v>
      </c>
      <c r="AK80" s="6">
        <f t="shared" si="46"/>
        <v>80</v>
      </c>
      <c r="AL80" s="6">
        <v>44</v>
      </c>
      <c r="AM80" s="6">
        <v>18</v>
      </c>
      <c r="AN80" s="6">
        <f>VLOOKUP(B:B,'[6]SQL Results'!$B$1:$AE$65536,30,0)</f>
        <v>4301.74</v>
      </c>
      <c r="AO80" s="6">
        <f t="shared" si="47"/>
        <v>-72</v>
      </c>
      <c r="AP80" s="6" t="s">
        <v>230</v>
      </c>
      <c r="AQ80" s="6">
        <f>AN80*0.03</f>
        <v>129.0522</v>
      </c>
      <c r="AR80" s="6">
        <v>19</v>
      </c>
      <c r="AS80" s="9">
        <v>22</v>
      </c>
      <c r="AT80" s="9">
        <f>VLOOKUP(B:B,'[6]SQL Results'!$B$1:$L$65536,11,0)</f>
        <v>5</v>
      </c>
      <c r="AU80" s="9">
        <f>VLOOKUP(B:B,'[6]SQL Results'!$B$1:$K$65536,10,0)</f>
        <v>152</v>
      </c>
      <c r="AV80" s="9">
        <f t="shared" si="48"/>
        <v>-14</v>
      </c>
      <c r="AW80" s="9" t="s">
        <v>230</v>
      </c>
      <c r="AX80" s="9">
        <f t="shared" si="60"/>
        <v>6.08</v>
      </c>
      <c r="AY80" s="6">
        <v>4006</v>
      </c>
      <c r="AZ80" s="6">
        <v>4440</v>
      </c>
      <c r="BA80" s="6">
        <f>VLOOKUP(B:B,'[6]SQL Results'!$B$1:$AJ$65536,35,0)</f>
        <v>1747</v>
      </c>
      <c r="BB80" s="6">
        <f t="shared" si="49"/>
        <v>-2259</v>
      </c>
      <c r="BC80" s="6" t="s">
        <v>230</v>
      </c>
      <c r="BD80" s="6">
        <f t="shared" si="54"/>
        <v>87.35</v>
      </c>
      <c r="BE80" s="6">
        <v>12</v>
      </c>
      <c r="BF80" s="6">
        <v>14</v>
      </c>
      <c r="BG80" s="6">
        <f>VLOOKUP(B:B,'[6]SQL Results'!$B$1:$AP$65536,41,0)</f>
        <v>10</v>
      </c>
      <c r="BH80" s="6">
        <f>VLOOKUP(B:B,'[6]SQL Results'!$B$1:$AO$65536,40,0)</f>
        <v>612.17</v>
      </c>
      <c r="BI80" s="6">
        <f t="shared" si="50"/>
        <v>-2</v>
      </c>
      <c r="BJ80" s="6" t="s">
        <v>230</v>
      </c>
      <c r="BK80" s="6"/>
      <c r="BL80" s="6">
        <f t="shared" si="51"/>
        <v>328.24</v>
      </c>
      <c r="BM80" s="13">
        <f t="shared" si="52"/>
        <v>-158</v>
      </c>
    </row>
    <row r="81" customHeight="1" spans="1:65">
      <c r="A81" s="11">
        <v>78</v>
      </c>
      <c r="B81" s="55">
        <v>539</v>
      </c>
      <c r="C81" s="55" t="s">
        <v>94</v>
      </c>
      <c r="D81" s="55" t="s">
        <v>91</v>
      </c>
      <c r="E81" s="6">
        <v>1554</v>
      </c>
      <c r="F81" s="6">
        <v>1815</v>
      </c>
      <c r="G81" s="6">
        <v>426</v>
      </c>
      <c r="H81" s="6">
        <f t="shared" si="56"/>
        <v>-1128</v>
      </c>
      <c r="I81" s="6" t="s">
        <v>230</v>
      </c>
      <c r="J81" s="6">
        <f t="shared" si="58"/>
        <v>59.64</v>
      </c>
      <c r="K81" s="6">
        <f t="shared" si="59"/>
        <v>-56.4</v>
      </c>
      <c r="L81" s="6">
        <v>88</v>
      </c>
      <c r="M81" s="6">
        <v>112</v>
      </c>
      <c r="N81" s="6">
        <f>VLOOKUP(B:B,'[6]SQL Results'!$B$1:$Q$65536,16,0)</f>
        <v>124</v>
      </c>
      <c r="O81" s="6">
        <f>VLOOKUP(B:B,'[6]SQL Results'!$B$1:$P$65536,15,0)</f>
        <v>2515.31</v>
      </c>
      <c r="P81" s="6">
        <f t="shared" si="57"/>
        <v>36</v>
      </c>
      <c r="Q81" s="6" t="s">
        <v>15</v>
      </c>
      <c r="R81" s="6">
        <f>O81*0.06</f>
        <v>150.9186</v>
      </c>
      <c r="S81" s="6"/>
      <c r="T81" s="6">
        <v>5</v>
      </c>
      <c r="U81" s="6">
        <v>6</v>
      </c>
      <c r="V81" s="6">
        <f>VLOOKUP(B:B,'[6]SQL Results'!$B$1:$V$65536,21,0)</f>
        <v>1</v>
      </c>
      <c r="W81" s="6">
        <f t="shared" si="43"/>
        <v>-4</v>
      </c>
      <c r="X81" s="6" t="s">
        <v>230</v>
      </c>
      <c r="Y81" s="6"/>
      <c r="Z81" s="6">
        <v>9</v>
      </c>
      <c r="AA81" s="6">
        <v>14</v>
      </c>
      <c r="AB81" s="6">
        <f>VLOOKUP(B:B,'[6]SQL Results'!$B$1:$AA$65536,26,0)</f>
        <v>4</v>
      </c>
      <c r="AC81" s="6">
        <f>VLOOKUP(B:B,'[6]SQL Results'!$B$1:$Z$65536,25,0)</f>
        <v>792</v>
      </c>
      <c r="AD81" s="6">
        <f>VLOOKUP(B:B,[7]Sheet1!$A$1:$C$65536,3,0)</f>
        <v>792</v>
      </c>
      <c r="AE81" s="6">
        <f t="shared" si="44"/>
        <v>0</v>
      </c>
      <c r="AF81" s="6">
        <f t="shared" si="45"/>
        <v>-5</v>
      </c>
      <c r="AG81" s="6" t="s">
        <v>230</v>
      </c>
      <c r="AH81" s="6">
        <f t="shared" si="55"/>
        <v>0</v>
      </c>
      <c r="AI81" s="6">
        <v>72</v>
      </c>
      <c r="AJ81" s="6">
        <v>86</v>
      </c>
      <c r="AK81" s="6">
        <f t="shared" si="46"/>
        <v>119</v>
      </c>
      <c r="AL81" s="6">
        <v>31</v>
      </c>
      <c r="AM81" s="6">
        <v>44</v>
      </c>
      <c r="AN81" s="6">
        <f>VLOOKUP(B:B,'[6]SQL Results'!$B$1:$AE$65536,30,0)</f>
        <v>6526.7</v>
      </c>
      <c r="AO81" s="6">
        <f t="shared" si="47"/>
        <v>33</v>
      </c>
      <c r="AP81" s="6" t="s">
        <v>15</v>
      </c>
      <c r="AQ81" s="6">
        <f>AN81*0.05</f>
        <v>326.335</v>
      </c>
      <c r="AR81" s="6">
        <v>8</v>
      </c>
      <c r="AS81" s="9">
        <v>11</v>
      </c>
      <c r="AT81" s="9">
        <f>VLOOKUP(B:B,'[6]SQL Results'!$B$1:$L$65536,11,0)</f>
        <v>6</v>
      </c>
      <c r="AU81" s="9">
        <f>VLOOKUP(B:B,'[6]SQL Results'!$B$1:$K$65536,10,0)</f>
        <v>199.5</v>
      </c>
      <c r="AV81" s="9">
        <f t="shared" si="48"/>
        <v>-2</v>
      </c>
      <c r="AW81" s="9" t="s">
        <v>230</v>
      </c>
      <c r="AX81" s="9">
        <f t="shared" si="60"/>
        <v>7.98</v>
      </c>
      <c r="AY81" s="6">
        <v>1661</v>
      </c>
      <c r="AZ81" s="6">
        <v>1993</v>
      </c>
      <c r="BA81" s="6">
        <f>VLOOKUP(B:B,'[6]SQL Results'!$B$1:$AJ$65536,35,0)</f>
        <v>1721.11</v>
      </c>
      <c r="BB81" s="6">
        <f t="shared" si="49"/>
        <v>60.1099999999999</v>
      </c>
      <c r="BC81" s="6" t="s">
        <v>14</v>
      </c>
      <c r="BD81" s="6">
        <f>BA81*0.07</f>
        <v>120.4777</v>
      </c>
      <c r="BE81" s="6">
        <v>5</v>
      </c>
      <c r="BF81" s="6">
        <v>7</v>
      </c>
      <c r="BG81" s="6">
        <f>VLOOKUP(B:B,'[6]SQL Results'!$B$1:$AP$65536,41,0)</f>
        <v>1</v>
      </c>
      <c r="BH81" s="6">
        <f>VLOOKUP(B:B,'[6]SQL Results'!$B$1:$AO$65536,40,0)</f>
        <v>72.5</v>
      </c>
      <c r="BI81" s="6">
        <f t="shared" si="50"/>
        <v>-4</v>
      </c>
      <c r="BJ81" s="6" t="s">
        <v>230</v>
      </c>
      <c r="BK81" s="6"/>
      <c r="BL81" s="6">
        <f t="shared" si="51"/>
        <v>665.35</v>
      </c>
      <c r="BM81" s="13">
        <f t="shared" si="52"/>
        <v>-56</v>
      </c>
    </row>
    <row r="82" customHeight="1" spans="1:65">
      <c r="A82" s="11">
        <v>79</v>
      </c>
      <c r="B82" s="55">
        <v>514</v>
      </c>
      <c r="C82" s="55" t="s">
        <v>95</v>
      </c>
      <c r="D82" s="55" t="s">
        <v>91</v>
      </c>
      <c r="E82" s="6">
        <v>3997</v>
      </c>
      <c r="F82" s="6">
        <v>4247</v>
      </c>
      <c r="G82" s="6">
        <v>3593.25</v>
      </c>
      <c r="H82" s="6">
        <f t="shared" si="56"/>
        <v>-403.75</v>
      </c>
      <c r="I82" s="6" t="s">
        <v>230</v>
      </c>
      <c r="J82" s="6">
        <f t="shared" si="58"/>
        <v>503.055</v>
      </c>
      <c r="K82" s="6">
        <f t="shared" si="59"/>
        <v>-20.1875</v>
      </c>
      <c r="L82" s="6">
        <v>186</v>
      </c>
      <c r="M82" s="6">
        <v>206</v>
      </c>
      <c r="N82" s="6">
        <f>VLOOKUP(B:B,'[6]SQL Results'!$B$1:$Q$65536,16,0)</f>
        <v>316</v>
      </c>
      <c r="O82" s="6">
        <f>VLOOKUP(B:B,'[6]SQL Results'!$B$1:$P$65536,15,0)</f>
        <v>6653.37</v>
      </c>
      <c r="P82" s="6">
        <f t="shared" si="57"/>
        <v>130</v>
      </c>
      <c r="Q82" s="6" t="s">
        <v>15</v>
      </c>
      <c r="R82" s="6">
        <f>O82*0.06</f>
        <v>399.2022</v>
      </c>
      <c r="S82" s="6"/>
      <c r="T82" s="6">
        <v>8</v>
      </c>
      <c r="U82" s="6">
        <v>10</v>
      </c>
      <c r="V82" s="6">
        <f>VLOOKUP(B:B,'[6]SQL Results'!$B$1:$V$65536,21,0)</f>
        <v>6</v>
      </c>
      <c r="W82" s="6">
        <f t="shared" si="43"/>
        <v>-2</v>
      </c>
      <c r="X82" s="6" t="s">
        <v>230</v>
      </c>
      <c r="Y82" s="6"/>
      <c r="Z82" s="6">
        <v>8</v>
      </c>
      <c r="AA82" s="6">
        <v>12</v>
      </c>
      <c r="AB82" s="6">
        <f>VLOOKUP(B:B,'[6]SQL Results'!$B$1:$AA$65536,26,0)</f>
        <v>8</v>
      </c>
      <c r="AC82" s="6">
        <f>VLOOKUP(B:B,'[6]SQL Results'!$B$1:$Z$65536,25,0)</f>
        <v>1453.21</v>
      </c>
      <c r="AD82" s="6">
        <f>VLOOKUP(B:B,[7]Sheet1!$A$1:$C$65536,3,0)</f>
        <v>1183.21</v>
      </c>
      <c r="AE82" s="6">
        <f t="shared" si="44"/>
        <v>270</v>
      </c>
      <c r="AF82" s="6">
        <f t="shared" si="45"/>
        <v>0</v>
      </c>
      <c r="AG82" s="6" t="s">
        <v>14</v>
      </c>
      <c r="AH82" s="6">
        <f>AE82*0.03</f>
        <v>8.1</v>
      </c>
      <c r="AI82" s="6">
        <v>101</v>
      </c>
      <c r="AJ82" s="6">
        <v>121</v>
      </c>
      <c r="AK82" s="6">
        <f t="shared" si="46"/>
        <v>273</v>
      </c>
      <c r="AL82" s="6">
        <v>185</v>
      </c>
      <c r="AM82" s="6">
        <v>44</v>
      </c>
      <c r="AN82" s="6">
        <f>VLOOKUP(B:B,'[6]SQL Results'!$B$1:$AE$65536,30,0)</f>
        <v>14882.15</v>
      </c>
      <c r="AO82" s="6">
        <f t="shared" si="47"/>
        <v>152</v>
      </c>
      <c r="AP82" s="6" t="s">
        <v>15</v>
      </c>
      <c r="AQ82" s="6">
        <f>AN82*0.05</f>
        <v>744.1075</v>
      </c>
      <c r="AR82" s="6">
        <v>15</v>
      </c>
      <c r="AS82" s="9">
        <v>19</v>
      </c>
      <c r="AT82" s="9">
        <f>VLOOKUP(B:B,'[6]SQL Results'!$B$1:$L$65536,11,0)</f>
        <v>6</v>
      </c>
      <c r="AU82" s="9">
        <f>VLOOKUP(B:B,'[6]SQL Results'!$B$1:$K$65536,10,0)</f>
        <v>199.5</v>
      </c>
      <c r="AV82" s="9">
        <f t="shared" si="48"/>
        <v>-9</v>
      </c>
      <c r="AW82" s="9" t="s">
        <v>230</v>
      </c>
      <c r="AX82" s="9">
        <f t="shared" si="60"/>
        <v>7.98</v>
      </c>
      <c r="AY82" s="6">
        <v>3406</v>
      </c>
      <c r="AZ82" s="6">
        <v>3720</v>
      </c>
      <c r="BA82" s="6">
        <f>VLOOKUP(B:B,'[6]SQL Results'!$B$1:$AJ$65536,35,0)</f>
        <v>1535.65</v>
      </c>
      <c r="BB82" s="6">
        <f t="shared" si="49"/>
        <v>-1870.35</v>
      </c>
      <c r="BC82" s="6" t="s">
        <v>230</v>
      </c>
      <c r="BD82" s="6">
        <f>BA82*0.05</f>
        <v>76.7825</v>
      </c>
      <c r="BE82" s="6">
        <v>7</v>
      </c>
      <c r="BF82" s="6">
        <v>9</v>
      </c>
      <c r="BG82" s="6">
        <f>VLOOKUP(B:B,'[6]SQL Results'!$B$1:$AP$65536,41,0)</f>
        <v>6</v>
      </c>
      <c r="BH82" s="6">
        <f>VLOOKUP(B:B,'[6]SQL Results'!$B$1:$AO$65536,40,0)</f>
        <v>362.5</v>
      </c>
      <c r="BI82" s="6">
        <f t="shared" si="50"/>
        <v>-1</v>
      </c>
      <c r="BJ82" s="6" t="s">
        <v>230</v>
      </c>
      <c r="BK82" s="6"/>
      <c r="BL82" s="6">
        <f t="shared" si="51"/>
        <v>1739.23</v>
      </c>
      <c r="BM82" s="13">
        <f t="shared" si="52"/>
        <v>-20</v>
      </c>
    </row>
    <row r="83" customHeight="1" spans="1:65">
      <c r="A83" s="11">
        <v>80</v>
      </c>
      <c r="B83" s="55">
        <v>549</v>
      </c>
      <c r="C83" s="55" t="s">
        <v>96</v>
      </c>
      <c r="D83" s="55" t="s">
        <v>91</v>
      </c>
      <c r="E83" s="6">
        <v>1172</v>
      </c>
      <c r="F83" s="6">
        <v>1356</v>
      </c>
      <c r="G83" s="6">
        <v>466</v>
      </c>
      <c r="H83" s="6">
        <f t="shared" si="56"/>
        <v>-706</v>
      </c>
      <c r="I83" s="6" t="s">
        <v>230</v>
      </c>
      <c r="J83" s="6">
        <f t="shared" si="58"/>
        <v>65.24</v>
      </c>
      <c r="K83" s="6">
        <f t="shared" si="59"/>
        <v>-35.3</v>
      </c>
      <c r="L83" s="6">
        <v>88</v>
      </c>
      <c r="M83" s="6">
        <v>112</v>
      </c>
      <c r="N83" s="6">
        <f>VLOOKUP(B:B,'[6]SQL Results'!$B$1:$Q$65536,16,0)</f>
        <v>70</v>
      </c>
      <c r="O83" s="6">
        <f>VLOOKUP(B:B,'[6]SQL Results'!$B$1:$P$65536,15,0)</f>
        <v>1531.76</v>
      </c>
      <c r="P83" s="6">
        <f t="shared" si="57"/>
        <v>-18</v>
      </c>
      <c r="Q83" s="6" t="s">
        <v>230</v>
      </c>
      <c r="R83" s="6">
        <f>O83*0.05</f>
        <v>76.588</v>
      </c>
      <c r="S83" s="6">
        <f>P83*1</f>
        <v>-18</v>
      </c>
      <c r="T83" s="6">
        <v>5</v>
      </c>
      <c r="U83" s="6">
        <v>6</v>
      </c>
      <c r="V83" s="6">
        <v>0</v>
      </c>
      <c r="W83" s="6">
        <f t="shared" si="43"/>
        <v>-5</v>
      </c>
      <c r="X83" s="6" t="s">
        <v>230</v>
      </c>
      <c r="Y83" s="6"/>
      <c r="Z83" s="6">
        <v>8</v>
      </c>
      <c r="AA83" s="6">
        <v>12</v>
      </c>
      <c r="AB83" s="6">
        <v>0</v>
      </c>
      <c r="AC83" s="6">
        <v>0</v>
      </c>
      <c r="AD83" s="6">
        <v>0</v>
      </c>
      <c r="AE83" s="6">
        <f t="shared" si="44"/>
        <v>0</v>
      </c>
      <c r="AF83" s="6">
        <f t="shared" si="45"/>
        <v>-8</v>
      </c>
      <c r="AG83" s="6" t="s">
        <v>230</v>
      </c>
      <c r="AH83" s="6">
        <f>AE83*0.02</f>
        <v>0</v>
      </c>
      <c r="AI83" s="6">
        <v>72</v>
      </c>
      <c r="AJ83" s="6">
        <v>86</v>
      </c>
      <c r="AK83" s="6">
        <f t="shared" si="46"/>
        <v>100</v>
      </c>
      <c r="AL83" s="6">
        <v>50</v>
      </c>
      <c r="AM83" s="6">
        <v>25</v>
      </c>
      <c r="AN83" s="6">
        <f>VLOOKUP(B:B,'[6]SQL Results'!$B$1:$AE$65536,30,0)</f>
        <v>5537.77</v>
      </c>
      <c r="AO83" s="6">
        <f t="shared" si="47"/>
        <v>14</v>
      </c>
      <c r="AP83" s="6" t="s">
        <v>15</v>
      </c>
      <c r="AQ83" s="6">
        <f>AN83*0.05</f>
        <v>276.8885</v>
      </c>
      <c r="AR83" s="6">
        <v>8</v>
      </c>
      <c r="AS83" s="9">
        <v>11</v>
      </c>
      <c r="AT83" s="9">
        <f>VLOOKUP(B:B,'[6]SQL Results'!$B$1:$L$65536,11,0)</f>
        <v>1</v>
      </c>
      <c r="AU83" s="9">
        <f>VLOOKUP(B:B,'[6]SQL Results'!$B$1:$K$65536,10,0)</f>
        <v>39.9</v>
      </c>
      <c r="AV83" s="9">
        <f t="shared" si="48"/>
        <v>-7</v>
      </c>
      <c r="AW83" s="9" t="s">
        <v>230</v>
      </c>
      <c r="AX83" s="9">
        <f t="shared" si="60"/>
        <v>1.596</v>
      </c>
      <c r="AY83" s="6">
        <v>2506</v>
      </c>
      <c r="AZ83" s="6">
        <v>3007</v>
      </c>
      <c r="BA83" s="6">
        <f>VLOOKUP(B:B,'[6]SQL Results'!$B$1:$AJ$65536,35,0)</f>
        <v>2546.73</v>
      </c>
      <c r="BB83" s="6">
        <f t="shared" si="49"/>
        <v>40.73</v>
      </c>
      <c r="BC83" s="6" t="s">
        <v>14</v>
      </c>
      <c r="BD83" s="6">
        <f>BA83*0.07</f>
        <v>178.2711</v>
      </c>
      <c r="BE83" s="6">
        <v>6</v>
      </c>
      <c r="BF83" s="6">
        <v>8</v>
      </c>
      <c r="BG83" s="6">
        <f>VLOOKUP(B:B,'[6]SQL Results'!$B$1:$AP$65536,41,0)</f>
        <v>18</v>
      </c>
      <c r="BH83" s="6">
        <f>VLOOKUP(B:B,'[6]SQL Results'!$B$1:$AO$65536,40,0)</f>
        <v>1087.5</v>
      </c>
      <c r="BI83" s="6">
        <f t="shared" si="50"/>
        <v>12</v>
      </c>
      <c r="BJ83" s="6" t="s">
        <v>15</v>
      </c>
      <c r="BK83" s="6">
        <f>BH83*0.01</f>
        <v>10.875</v>
      </c>
      <c r="BL83" s="6">
        <f t="shared" si="51"/>
        <v>609.46</v>
      </c>
      <c r="BM83" s="13">
        <f t="shared" si="52"/>
        <v>-53</v>
      </c>
    </row>
    <row r="84" customHeight="1" spans="1:65">
      <c r="A84" s="11">
        <v>81</v>
      </c>
      <c r="B84" s="55">
        <v>594</v>
      </c>
      <c r="C84" s="55" t="s">
        <v>97</v>
      </c>
      <c r="D84" s="55" t="s">
        <v>91</v>
      </c>
      <c r="E84" s="6">
        <v>1364</v>
      </c>
      <c r="F84" s="6">
        <v>1587</v>
      </c>
      <c r="G84" s="6">
        <v>1201</v>
      </c>
      <c r="H84" s="6">
        <f t="shared" si="56"/>
        <v>-163</v>
      </c>
      <c r="I84" s="6" t="s">
        <v>230</v>
      </c>
      <c r="J84" s="6">
        <f t="shared" si="58"/>
        <v>168.14</v>
      </c>
      <c r="K84" s="6">
        <f t="shared" si="59"/>
        <v>-8.15</v>
      </c>
      <c r="L84" s="6">
        <v>79</v>
      </c>
      <c r="M84" s="6">
        <v>92</v>
      </c>
      <c r="N84" s="6">
        <f>VLOOKUP(B:B,'[6]SQL Results'!$B$1:$Q$65536,16,0)</f>
        <v>74</v>
      </c>
      <c r="O84" s="6">
        <f>VLOOKUP(B:B,'[6]SQL Results'!$B$1:$P$65536,15,0)</f>
        <v>1705.98</v>
      </c>
      <c r="P84" s="6">
        <f t="shared" si="57"/>
        <v>-5</v>
      </c>
      <c r="Q84" s="6" t="s">
        <v>230</v>
      </c>
      <c r="R84" s="6">
        <f>O84*0.05</f>
        <v>85.299</v>
      </c>
      <c r="S84" s="6">
        <f>P84*1</f>
        <v>-5</v>
      </c>
      <c r="T84" s="6">
        <v>3</v>
      </c>
      <c r="U84" s="6">
        <v>4</v>
      </c>
      <c r="V84" s="6">
        <v>0</v>
      </c>
      <c r="W84" s="6">
        <f t="shared" si="43"/>
        <v>-3</v>
      </c>
      <c r="X84" s="6" t="s">
        <v>230</v>
      </c>
      <c r="Y84" s="6"/>
      <c r="Z84" s="6">
        <v>7</v>
      </c>
      <c r="AA84" s="6">
        <v>11</v>
      </c>
      <c r="AB84" s="6">
        <f>VLOOKUP(B:B,'[6]SQL Results'!$B$1:$AA$65536,26,0)</f>
        <v>6</v>
      </c>
      <c r="AC84" s="6">
        <f>VLOOKUP(B:B,'[6]SQL Results'!$B$1:$Z$65536,25,0)</f>
        <v>897</v>
      </c>
      <c r="AD84" s="6">
        <f>VLOOKUP(B:B,[7]Sheet1!$A$1:$C$65536,3,0)</f>
        <v>396</v>
      </c>
      <c r="AE84" s="6">
        <f t="shared" si="44"/>
        <v>501</v>
      </c>
      <c r="AF84" s="6">
        <f t="shared" si="45"/>
        <v>-1</v>
      </c>
      <c r="AG84" s="6" t="s">
        <v>230</v>
      </c>
      <c r="AH84" s="6">
        <f>AE84*0.02</f>
        <v>10.02</v>
      </c>
      <c r="AI84" s="6">
        <v>65</v>
      </c>
      <c r="AJ84" s="6">
        <v>78</v>
      </c>
      <c r="AK84" s="6">
        <f t="shared" si="46"/>
        <v>76</v>
      </c>
      <c r="AL84" s="6">
        <v>64</v>
      </c>
      <c r="AM84" s="6">
        <v>6</v>
      </c>
      <c r="AN84" s="6">
        <f>VLOOKUP(B:B,'[6]SQL Results'!$B$1:$AE$65536,30,0)</f>
        <v>3502.98</v>
      </c>
      <c r="AO84" s="6">
        <f t="shared" si="47"/>
        <v>-2</v>
      </c>
      <c r="AP84" s="6" t="s">
        <v>14</v>
      </c>
      <c r="AQ84" s="6">
        <f>AN84*0.04</f>
        <v>140.1192</v>
      </c>
      <c r="AR84" s="6">
        <v>6</v>
      </c>
      <c r="AS84" s="9">
        <v>10</v>
      </c>
      <c r="AT84" s="9">
        <f>VLOOKUP(B:B,'[6]SQL Results'!$B$1:$L$65536,11,0)</f>
        <v>9</v>
      </c>
      <c r="AU84" s="9">
        <f>VLOOKUP(B:B,'[6]SQL Results'!$B$1:$K$65536,10,0)</f>
        <v>315.4</v>
      </c>
      <c r="AV84" s="9">
        <f t="shared" si="48"/>
        <v>3</v>
      </c>
      <c r="AW84" s="9" t="s">
        <v>14</v>
      </c>
      <c r="AX84" s="9">
        <f>AU84*0.05</f>
        <v>15.77</v>
      </c>
      <c r="AY84" s="6">
        <v>2506</v>
      </c>
      <c r="AZ84" s="6">
        <v>3007</v>
      </c>
      <c r="BA84" s="6">
        <f>VLOOKUP(B:B,'[6]SQL Results'!$B$1:$AJ$65536,35,0)</f>
        <v>1823.1</v>
      </c>
      <c r="BB84" s="6">
        <f t="shared" si="49"/>
        <v>-682.9</v>
      </c>
      <c r="BC84" s="6" t="s">
        <v>230</v>
      </c>
      <c r="BD84" s="6">
        <f t="shared" ref="BD84:BD95" si="61">BA84*0.05</f>
        <v>91.155</v>
      </c>
      <c r="BE84" s="6">
        <v>4</v>
      </c>
      <c r="BF84" s="6">
        <v>7</v>
      </c>
      <c r="BG84" s="6">
        <v>0</v>
      </c>
      <c r="BH84" s="6">
        <v>0</v>
      </c>
      <c r="BI84" s="6">
        <f t="shared" si="50"/>
        <v>-4</v>
      </c>
      <c r="BJ84" s="6" t="s">
        <v>230</v>
      </c>
      <c r="BK84" s="6"/>
      <c r="BL84" s="6">
        <f t="shared" si="51"/>
        <v>510.5</v>
      </c>
      <c r="BM84" s="13">
        <f t="shared" si="52"/>
        <v>-13</v>
      </c>
    </row>
    <row r="85" customHeight="1" spans="1:65">
      <c r="A85" s="11">
        <v>82</v>
      </c>
      <c r="B85" s="55">
        <v>591</v>
      </c>
      <c r="C85" s="55" t="s">
        <v>98</v>
      </c>
      <c r="D85" s="55" t="s">
        <v>91</v>
      </c>
      <c r="E85" s="6">
        <v>1080</v>
      </c>
      <c r="F85" s="6">
        <v>1246</v>
      </c>
      <c r="G85" s="6">
        <v>270</v>
      </c>
      <c r="H85" s="6">
        <f t="shared" si="56"/>
        <v>-810</v>
      </c>
      <c r="I85" s="6" t="s">
        <v>230</v>
      </c>
      <c r="J85" s="6">
        <f t="shared" si="58"/>
        <v>37.8</v>
      </c>
      <c r="K85" s="6">
        <f t="shared" si="59"/>
        <v>-40.5</v>
      </c>
      <c r="L85" s="6">
        <v>91</v>
      </c>
      <c r="M85" s="6">
        <v>112</v>
      </c>
      <c r="N85" s="6">
        <f>VLOOKUP(B:B,'[6]SQL Results'!$B$1:$Q$65536,16,0)</f>
        <v>75</v>
      </c>
      <c r="O85" s="6">
        <f>VLOOKUP(B:B,'[6]SQL Results'!$B$1:$P$65536,15,0)</f>
        <v>1759.65</v>
      </c>
      <c r="P85" s="6">
        <f t="shared" si="57"/>
        <v>-16</v>
      </c>
      <c r="Q85" s="6" t="s">
        <v>230</v>
      </c>
      <c r="R85" s="6">
        <f>O85*0.05</f>
        <v>87.9825</v>
      </c>
      <c r="S85" s="6">
        <f>P85*1</f>
        <v>-16</v>
      </c>
      <c r="T85" s="6">
        <v>5</v>
      </c>
      <c r="U85" s="6">
        <v>6</v>
      </c>
      <c r="V85" s="6">
        <v>0</v>
      </c>
      <c r="W85" s="6">
        <f t="shared" si="43"/>
        <v>-5</v>
      </c>
      <c r="X85" s="6" t="s">
        <v>230</v>
      </c>
      <c r="Y85" s="6"/>
      <c r="Z85" s="6">
        <v>9</v>
      </c>
      <c r="AA85" s="6">
        <v>14</v>
      </c>
      <c r="AB85" s="6">
        <f>VLOOKUP(B:B,'[6]SQL Results'!$B$1:$AA$65536,26,0)</f>
        <v>12</v>
      </c>
      <c r="AC85" s="6">
        <f>VLOOKUP(B:B,'[6]SQL Results'!$B$1:$Z$65536,25,0)</f>
        <v>2115</v>
      </c>
      <c r="AD85" s="6">
        <f>VLOOKUP(B:B,[7]Sheet1!$A$1:$C$65536,3,0)</f>
        <v>1980</v>
      </c>
      <c r="AE85" s="6">
        <f t="shared" si="44"/>
        <v>135</v>
      </c>
      <c r="AF85" s="6">
        <f t="shared" si="45"/>
        <v>3</v>
      </c>
      <c r="AG85" s="6" t="s">
        <v>14</v>
      </c>
      <c r="AH85" s="6">
        <f>AE85*0.03</f>
        <v>4.05</v>
      </c>
      <c r="AI85" s="6">
        <v>72</v>
      </c>
      <c r="AJ85" s="6">
        <v>86</v>
      </c>
      <c r="AK85" s="6">
        <f t="shared" si="46"/>
        <v>101</v>
      </c>
      <c r="AL85" s="6">
        <v>61</v>
      </c>
      <c r="AM85" s="6">
        <v>20</v>
      </c>
      <c r="AN85" s="6">
        <f>VLOOKUP(B:B,'[6]SQL Results'!$B$1:$AE$65536,30,0)</f>
        <v>5422.39</v>
      </c>
      <c r="AO85" s="6">
        <f t="shared" si="47"/>
        <v>15</v>
      </c>
      <c r="AP85" s="6" t="s">
        <v>15</v>
      </c>
      <c r="AQ85" s="6">
        <f t="shared" ref="AQ85:AQ90" si="62">AN85*0.05</f>
        <v>271.1195</v>
      </c>
      <c r="AR85" s="6">
        <v>6</v>
      </c>
      <c r="AS85" s="9">
        <v>8</v>
      </c>
      <c r="AT85" s="9">
        <f>VLOOKUP(B:B,'[6]SQL Results'!$B$1:$L$65536,11,0)</f>
        <v>3</v>
      </c>
      <c r="AU85" s="9">
        <f>VLOOKUP(B:B,'[6]SQL Results'!$B$1:$K$65536,10,0)</f>
        <v>117.8</v>
      </c>
      <c r="AV85" s="9">
        <f t="shared" si="48"/>
        <v>-3</v>
      </c>
      <c r="AW85" s="9" t="s">
        <v>230</v>
      </c>
      <c r="AX85" s="9">
        <f>AU85*0.04</f>
        <v>4.712</v>
      </c>
      <c r="AY85" s="6">
        <v>4223</v>
      </c>
      <c r="AZ85" s="6">
        <v>4700</v>
      </c>
      <c r="BA85" s="6">
        <f>VLOOKUP(B:B,'[6]SQL Results'!$B$1:$AJ$65536,35,0)</f>
        <v>4082.7</v>
      </c>
      <c r="BB85" s="6">
        <f t="shared" si="49"/>
        <v>-140.3</v>
      </c>
      <c r="BC85" s="6" t="s">
        <v>230</v>
      </c>
      <c r="BD85" s="6">
        <f t="shared" si="61"/>
        <v>204.135</v>
      </c>
      <c r="BE85" s="6">
        <v>5</v>
      </c>
      <c r="BF85" s="6">
        <v>7</v>
      </c>
      <c r="BG85" s="6">
        <f>VLOOKUP(B:B,'[6]SQL Results'!$B$1:$AP$65536,41,0)</f>
        <v>17</v>
      </c>
      <c r="BH85" s="6">
        <f>VLOOKUP(B:B,'[6]SQL Results'!$B$1:$AO$65536,40,0)</f>
        <v>1075.5</v>
      </c>
      <c r="BI85" s="6">
        <f t="shared" si="50"/>
        <v>12</v>
      </c>
      <c r="BJ85" s="6" t="s">
        <v>15</v>
      </c>
      <c r="BK85" s="6">
        <f>BH85*0.01</f>
        <v>10.755</v>
      </c>
      <c r="BL85" s="6">
        <f t="shared" si="51"/>
        <v>620.55</v>
      </c>
      <c r="BM85" s="13">
        <f t="shared" si="52"/>
        <v>-57</v>
      </c>
    </row>
    <row r="86" customHeight="1" spans="1:65">
      <c r="A86" s="11">
        <v>83</v>
      </c>
      <c r="B86" s="55">
        <v>716</v>
      </c>
      <c r="C86" s="55" t="s">
        <v>99</v>
      </c>
      <c r="D86" s="55" t="s">
        <v>91</v>
      </c>
      <c r="E86" s="6">
        <v>1064</v>
      </c>
      <c r="F86" s="6">
        <v>1227</v>
      </c>
      <c r="G86" s="6">
        <v>489</v>
      </c>
      <c r="H86" s="6">
        <f t="shared" si="56"/>
        <v>-575</v>
      </c>
      <c r="I86" s="6" t="s">
        <v>230</v>
      </c>
      <c r="J86" s="6">
        <f t="shared" si="58"/>
        <v>68.46</v>
      </c>
      <c r="K86" s="6">
        <f t="shared" si="59"/>
        <v>-28.75</v>
      </c>
      <c r="L86" s="6">
        <v>91</v>
      </c>
      <c r="M86" s="6">
        <v>112</v>
      </c>
      <c r="N86" s="6">
        <f>VLOOKUP(B:B,'[6]SQL Results'!$B$1:$Q$65536,16,0)</f>
        <v>197</v>
      </c>
      <c r="O86" s="6">
        <f>VLOOKUP(B:B,'[6]SQL Results'!$B$1:$P$65536,15,0)</f>
        <v>4094.46</v>
      </c>
      <c r="P86" s="6">
        <f t="shared" si="57"/>
        <v>106</v>
      </c>
      <c r="Q86" s="6" t="s">
        <v>15</v>
      </c>
      <c r="R86" s="6">
        <f>O86*0.06</f>
        <v>245.6676</v>
      </c>
      <c r="S86" s="6"/>
      <c r="T86" s="6">
        <v>5</v>
      </c>
      <c r="U86" s="6">
        <v>6</v>
      </c>
      <c r="V86" s="6">
        <f>VLOOKUP(B:B,'[6]SQL Results'!$B$1:$V$65536,21,0)</f>
        <v>3</v>
      </c>
      <c r="W86" s="6">
        <f t="shared" si="43"/>
        <v>-2</v>
      </c>
      <c r="X86" s="6" t="s">
        <v>230</v>
      </c>
      <c r="Y86" s="6"/>
      <c r="Z86" s="6">
        <v>9</v>
      </c>
      <c r="AA86" s="6">
        <v>14</v>
      </c>
      <c r="AB86" s="6">
        <v>0</v>
      </c>
      <c r="AC86" s="6">
        <v>0</v>
      </c>
      <c r="AD86" s="6">
        <v>0</v>
      </c>
      <c r="AE86" s="6">
        <f t="shared" si="44"/>
        <v>0</v>
      </c>
      <c r="AF86" s="6">
        <f t="shared" si="45"/>
        <v>-9</v>
      </c>
      <c r="AG86" s="6" t="s">
        <v>230</v>
      </c>
      <c r="AH86" s="6">
        <f t="shared" ref="AH86:AH95" si="63">AE86*0.02</f>
        <v>0</v>
      </c>
      <c r="AI86" s="6">
        <v>68</v>
      </c>
      <c r="AJ86" s="6">
        <v>82</v>
      </c>
      <c r="AK86" s="6">
        <f t="shared" si="46"/>
        <v>151</v>
      </c>
      <c r="AL86" s="6">
        <v>99</v>
      </c>
      <c r="AM86" s="6">
        <v>26</v>
      </c>
      <c r="AN86" s="6">
        <f>VLOOKUP(B:B,'[6]SQL Results'!$B$1:$AE$65536,30,0)</f>
        <v>8317.17</v>
      </c>
      <c r="AO86" s="6">
        <f t="shared" si="47"/>
        <v>69</v>
      </c>
      <c r="AP86" s="6" t="s">
        <v>15</v>
      </c>
      <c r="AQ86" s="6">
        <f t="shared" si="62"/>
        <v>415.8585</v>
      </c>
      <c r="AR86" s="6">
        <v>8</v>
      </c>
      <c r="AS86" s="9">
        <v>11</v>
      </c>
      <c r="AT86" s="9">
        <f>VLOOKUP(B:B,'[6]SQL Results'!$B$1:$L$65536,11,0)</f>
        <v>19</v>
      </c>
      <c r="AU86" s="9">
        <f>VLOOKUP(B:B,'[6]SQL Results'!$B$1:$K$65536,10,0)</f>
        <v>641.92</v>
      </c>
      <c r="AV86" s="9">
        <f t="shared" si="48"/>
        <v>11</v>
      </c>
      <c r="AW86" s="9" t="s">
        <v>15</v>
      </c>
      <c r="AX86" s="9">
        <f>AU86*0.07</f>
        <v>44.9344</v>
      </c>
      <c r="AY86" s="6">
        <v>3170</v>
      </c>
      <c r="AZ86" s="6">
        <v>3557</v>
      </c>
      <c r="BA86" s="6">
        <f>VLOOKUP(B:B,'[6]SQL Results'!$B$1:$AJ$65536,35,0)</f>
        <v>945.6</v>
      </c>
      <c r="BB86" s="6">
        <f t="shared" si="49"/>
        <v>-2224.4</v>
      </c>
      <c r="BC86" s="6" t="s">
        <v>230</v>
      </c>
      <c r="BD86" s="6">
        <f t="shared" si="61"/>
        <v>47.28</v>
      </c>
      <c r="BE86" s="6">
        <v>5</v>
      </c>
      <c r="BF86" s="6">
        <v>7</v>
      </c>
      <c r="BG86" s="6">
        <f>VLOOKUP(B:B,'[6]SQL Results'!$B$1:$AP$65536,41,0)</f>
        <v>9</v>
      </c>
      <c r="BH86" s="6">
        <f>VLOOKUP(B:B,'[6]SQL Results'!$B$1:$AO$65536,40,0)</f>
        <v>580</v>
      </c>
      <c r="BI86" s="6">
        <f t="shared" si="50"/>
        <v>4</v>
      </c>
      <c r="BJ86" s="6" t="s">
        <v>15</v>
      </c>
      <c r="BK86" s="6">
        <f>BH86*0.01</f>
        <v>5.8</v>
      </c>
      <c r="BL86" s="6">
        <f t="shared" si="51"/>
        <v>828</v>
      </c>
      <c r="BM86" s="13">
        <f t="shared" si="52"/>
        <v>-29</v>
      </c>
    </row>
    <row r="87" customHeight="1" spans="1:65">
      <c r="A87" s="11">
        <v>84</v>
      </c>
      <c r="B87" s="55">
        <v>721</v>
      </c>
      <c r="C87" s="55" t="s">
        <v>100</v>
      </c>
      <c r="D87" s="55" t="s">
        <v>91</v>
      </c>
      <c r="E87" s="6">
        <v>1532</v>
      </c>
      <c r="F87" s="6">
        <v>1788</v>
      </c>
      <c r="G87" s="6">
        <v>1358.21</v>
      </c>
      <c r="H87" s="6">
        <f t="shared" si="56"/>
        <v>-173.79</v>
      </c>
      <c r="I87" s="6" t="s">
        <v>230</v>
      </c>
      <c r="J87" s="6">
        <f t="shared" si="58"/>
        <v>190.1494</v>
      </c>
      <c r="K87" s="6">
        <f t="shared" si="59"/>
        <v>-8.6895</v>
      </c>
      <c r="L87" s="6">
        <v>109</v>
      </c>
      <c r="M87" s="6">
        <v>126</v>
      </c>
      <c r="N87" s="6">
        <f>VLOOKUP(B:B,'[6]SQL Results'!$B$1:$Q$65536,16,0)</f>
        <v>139</v>
      </c>
      <c r="O87" s="6">
        <f>VLOOKUP(B:B,'[6]SQL Results'!$B$1:$P$65536,15,0)</f>
        <v>2982.65</v>
      </c>
      <c r="P87" s="6">
        <f t="shared" si="57"/>
        <v>30</v>
      </c>
      <c r="Q87" s="6" t="s">
        <v>15</v>
      </c>
      <c r="R87" s="6">
        <f>O87*0.06</f>
        <v>178.959</v>
      </c>
      <c r="S87" s="6"/>
      <c r="T87" s="6">
        <v>6</v>
      </c>
      <c r="U87" s="6">
        <v>7</v>
      </c>
      <c r="V87" s="6">
        <f>VLOOKUP(B:B,'[6]SQL Results'!$B$1:$V$65536,21,0)</f>
        <v>1</v>
      </c>
      <c r="W87" s="6">
        <f t="shared" si="43"/>
        <v>-5</v>
      </c>
      <c r="X87" s="6" t="s">
        <v>230</v>
      </c>
      <c r="Y87" s="6"/>
      <c r="Z87" s="6">
        <v>10</v>
      </c>
      <c r="AA87" s="6">
        <v>13</v>
      </c>
      <c r="AB87" s="6">
        <f>VLOOKUP(B:B,'[6]SQL Results'!$B$1:$AA$65536,26,0)</f>
        <v>6</v>
      </c>
      <c r="AC87" s="6">
        <f>VLOOKUP(B:B,'[6]SQL Results'!$B$1:$Z$65536,25,0)</f>
        <v>675</v>
      </c>
      <c r="AD87" s="6">
        <v>0</v>
      </c>
      <c r="AE87" s="6">
        <f t="shared" si="44"/>
        <v>675</v>
      </c>
      <c r="AF87" s="6">
        <f t="shared" si="45"/>
        <v>-4</v>
      </c>
      <c r="AG87" s="6" t="s">
        <v>230</v>
      </c>
      <c r="AH87" s="6">
        <f t="shared" si="63"/>
        <v>13.5</v>
      </c>
      <c r="AI87" s="6">
        <v>76</v>
      </c>
      <c r="AJ87" s="6">
        <v>91</v>
      </c>
      <c r="AK87" s="6">
        <f t="shared" si="46"/>
        <v>107</v>
      </c>
      <c r="AL87" s="6">
        <v>77</v>
      </c>
      <c r="AM87" s="6">
        <v>15</v>
      </c>
      <c r="AN87" s="6">
        <f>VLOOKUP(B:B,'[6]SQL Results'!$B$1:$AE$65536,30,0)</f>
        <v>6245.36</v>
      </c>
      <c r="AO87" s="6">
        <f t="shared" si="47"/>
        <v>16</v>
      </c>
      <c r="AP87" s="6" t="s">
        <v>15</v>
      </c>
      <c r="AQ87" s="6">
        <f t="shared" si="62"/>
        <v>312.268</v>
      </c>
      <c r="AR87" s="6">
        <v>7</v>
      </c>
      <c r="AS87" s="9">
        <v>9</v>
      </c>
      <c r="AT87" s="9">
        <v>0</v>
      </c>
      <c r="AU87" s="9">
        <v>0</v>
      </c>
      <c r="AV87" s="9">
        <f t="shared" si="48"/>
        <v>-7</v>
      </c>
      <c r="AW87" s="9" t="s">
        <v>230</v>
      </c>
      <c r="AX87" s="9">
        <f>AU87*0.04</f>
        <v>0</v>
      </c>
      <c r="AY87" s="6">
        <v>3329</v>
      </c>
      <c r="AZ87" s="6">
        <v>3995</v>
      </c>
      <c r="BA87" s="6">
        <f>VLOOKUP(B:B,'[6]SQL Results'!$B$1:$AJ$65536,35,0)</f>
        <v>1174</v>
      </c>
      <c r="BB87" s="6">
        <f t="shared" si="49"/>
        <v>-2155</v>
      </c>
      <c r="BC87" s="6" t="s">
        <v>230</v>
      </c>
      <c r="BD87" s="6">
        <f t="shared" si="61"/>
        <v>58.7</v>
      </c>
      <c r="BE87" s="6">
        <v>5</v>
      </c>
      <c r="BF87" s="6">
        <v>7</v>
      </c>
      <c r="BG87" s="6">
        <f>VLOOKUP(B:B,'[6]SQL Results'!$B$1:$AP$65536,41,0)</f>
        <v>1</v>
      </c>
      <c r="BH87" s="6">
        <f>VLOOKUP(B:B,'[6]SQL Results'!$B$1:$AO$65536,40,0)</f>
        <v>72.5</v>
      </c>
      <c r="BI87" s="6">
        <f t="shared" si="50"/>
        <v>-4</v>
      </c>
      <c r="BJ87" s="6" t="s">
        <v>230</v>
      </c>
      <c r="BK87" s="6"/>
      <c r="BL87" s="6">
        <f t="shared" si="51"/>
        <v>753.58</v>
      </c>
      <c r="BM87" s="13">
        <f t="shared" si="52"/>
        <v>-9</v>
      </c>
    </row>
    <row r="88" customHeight="1" spans="1:65">
      <c r="A88" s="11">
        <v>85</v>
      </c>
      <c r="B88" s="55">
        <v>717</v>
      </c>
      <c r="C88" s="55" t="s">
        <v>101</v>
      </c>
      <c r="D88" s="55" t="s">
        <v>91</v>
      </c>
      <c r="E88" s="6">
        <v>1280</v>
      </c>
      <c r="F88" s="6">
        <v>1486</v>
      </c>
      <c r="G88" s="6">
        <v>396.01</v>
      </c>
      <c r="H88" s="6">
        <f t="shared" si="56"/>
        <v>-883.99</v>
      </c>
      <c r="I88" s="6" t="s">
        <v>230</v>
      </c>
      <c r="J88" s="6">
        <f t="shared" si="58"/>
        <v>55.4414</v>
      </c>
      <c r="K88" s="6">
        <f t="shared" si="59"/>
        <v>-44.1995</v>
      </c>
      <c r="L88" s="6">
        <v>88</v>
      </c>
      <c r="M88" s="6">
        <v>112</v>
      </c>
      <c r="N88" s="6">
        <f>VLOOKUP(B:B,'[6]SQL Results'!$B$1:$Q$65536,16,0)</f>
        <v>142</v>
      </c>
      <c r="O88" s="6">
        <f>VLOOKUP(B:B,'[6]SQL Results'!$B$1:$P$65536,15,0)</f>
        <v>3114.97</v>
      </c>
      <c r="P88" s="6">
        <f t="shared" si="57"/>
        <v>54</v>
      </c>
      <c r="Q88" s="6" t="s">
        <v>15</v>
      </c>
      <c r="R88" s="6">
        <f>O88*0.06</f>
        <v>186.8982</v>
      </c>
      <c r="S88" s="6"/>
      <c r="T88" s="6">
        <v>5</v>
      </c>
      <c r="U88" s="6">
        <v>6</v>
      </c>
      <c r="V88" s="6">
        <f>VLOOKUP(B:B,'[6]SQL Results'!$B$1:$V$65536,21,0)</f>
        <v>3</v>
      </c>
      <c r="W88" s="6">
        <f t="shared" si="43"/>
        <v>-2</v>
      </c>
      <c r="X88" s="6" t="s">
        <v>230</v>
      </c>
      <c r="Y88" s="6"/>
      <c r="Z88" s="6">
        <v>8</v>
      </c>
      <c r="AA88" s="6">
        <v>12</v>
      </c>
      <c r="AB88" s="6">
        <f>VLOOKUP(B:B,'[6]SQL Results'!$B$1:$AA$65536,26,0)</f>
        <v>5</v>
      </c>
      <c r="AC88" s="6">
        <f>VLOOKUP(B:B,'[6]SQL Results'!$B$1:$Z$65536,25,0)</f>
        <v>664.05</v>
      </c>
      <c r="AD88" s="6">
        <v>0</v>
      </c>
      <c r="AE88" s="6">
        <f t="shared" si="44"/>
        <v>664.05</v>
      </c>
      <c r="AF88" s="6">
        <f t="shared" si="45"/>
        <v>-3</v>
      </c>
      <c r="AG88" s="6" t="s">
        <v>230</v>
      </c>
      <c r="AH88" s="6">
        <f t="shared" si="63"/>
        <v>13.281</v>
      </c>
      <c r="AI88" s="6">
        <v>68</v>
      </c>
      <c r="AJ88" s="6">
        <v>82</v>
      </c>
      <c r="AK88" s="6">
        <f t="shared" si="46"/>
        <v>163</v>
      </c>
      <c r="AL88" s="6">
        <v>37</v>
      </c>
      <c r="AM88" s="6">
        <v>63</v>
      </c>
      <c r="AN88" s="6">
        <f>VLOOKUP(B:B,'[6]SQL Results'!$B$1:$AE$65536,30,0)</f>
        <v>8862.28</v>
      </c>
      <c r="AO88" s="6">
        <f t="shared" si="47"/>
        <v>81</v>
      </c>
      <c r="AP88" s="6" t="s">
        <v>15</v>
      </c>
      <c r="AQ88" s="6">
        <f t="shared" si="62"/>
        <v>443.114</v>
      </c>
      <c r="AR88" s="6">
        <v>8</v>
      </c>
      <c r="AS88" s="9">
        <v>11</v>
      </c>
      <c r="AT88" s="9">
        <f>VLOOKUP(B:B,'[6]SQL Results'!$B$1:$L$65536,11,0)</f>
        <v>6</v>
      </c>
      <c r="AU88" s="9">
        <f>VLOOKUP(B:B,'[6]SQL Results'!$B$1:$K$65536,10,0)</f>
        <v>253.7</v>
      </c>
      <c r="AV88" s="9">
        <f t="shared" si="48"/>
        <v>-2</v>
      </c>
      <c r="AW88" s="9" t="s">
        <v>230</v>
      </c>
      <c r="AX88" s="9">
        <f>AU88*0.04</f>
        <v>10.148</v>
      </c>
      <c r="AY88" s="6">
        <v>2406</v>
      </c>
      <c r="AZ88" s="6">
        <v>2887</v>
      </c>
      <c r="BA88" s="6">
        <f>VLOOKUP(B:B,'[6]SQL Results'!$B$1:$AJ$65536,35,0)</f>
        <v>1850.7</v>
      </c>
      <c r="BB88" s="6">
        <f t="shared" si="49"/>
        <v>-555.3</v>
      </c>
      <c r="BC88" s="6" t="s">
        <v>230</v>
      </c>
      <c r="BD88" s="6">
        <f t="shared" si="61"/>
        <v>92.535</v>
      </c>
      <c r="BE88" s="6">
        <v>5</v>
      </c>
      <c r="BF88" s="6">
        <v>7</v>
      </c>
      <c r="BG88" s="6">
        <v>0</v>
      </c>
      <c r="BH88" s="6">
        <v>0</v>
      </c>
      <c r="BI88" s="6">
        <f t="shared" si="50"/>
        <v>-5</v>
      </c>
      <c r="BJ88" s="6" t="s">
        <v>230</v>
      </c>
      <c r="BK88" s="6"/>
      <c r="BL88" s="6">
        <f t="shared" si="51"/>
        <v>801.42</v>
      </c>
      <c r="BM88" s="13">
        <f t="shared" si="52"/>
        <v>-44</v>
      </c>
    </row>
    <row r="89" customHeight="1" spans="1:65">
      <c r="A89" s="11">
        <v>86</v>
      </c>
      <c r="B89" s="55">
        <v>720</v>
      </c>
      <c r="C89" s="55" t="s">
        <v>102</v>
      </c>
      <c r="D89" s="55" t="s">
        <v>91</v>
      </c>
      <c r="E89" s="6">
        <v>961</v>
      </c>
      <c r="F89" s="6">
        <v>1122</v>
      </c>
      <c r="G89" s="6">
        <v>45</v>
      </c>
      <c r="H89" s="6">
        <f t="shared" si="56"/>
        <v>-916</v>
      </c>
      <c r="I89" s="6" t="s">
        <v>230</v>
      </c>
      <c r="J89" s="6">
        <f t="shared" si="58"/>
        <v>6.3</v>
      </c>
      <c r="K89" s="6">
        <f t="shared" si="59"/>
        <v>-45.8</v>
      </c>
      <c r="L89" s="6">
        <v>85</v>
      </c>
      <c r="M89" s="6">
        <v>94</v>
      </c>
      <c r="N89" s="6">
        <f>VLOOKUP(B:B,'[6]SQL Results'!$B$1:$Q$65536,16,0)</f>
        <v>79</v>
      </c>
      <c r="O89" s="6">
        <f>VLOOKUP(B:B,'[6]SQL Results'!$B$1:$P$65536,15,0)</f>
        <v>1649.47</v>
      </c>
      <c r="P89" s="6">
        <f t="shared" si="57"/>
        <v>-6</v>
      </c>
      <c r="Q89" s="6" t="s">
        <v>230</v>
      </c>
      <c r="R89" s="6">
        <f>O89*0.05</f>
        <v>82.4735</v>
      </c>
      <c r="S89" s="6">
        <f>P89*1</f>
        <v>-6</v>
      </c>
      <c r="T89" s="6">
        <v>3</v>
      </c>
      <c r="U89" s="6">
        <v>4</v>
      </c>
      <c r="V89" s="6">
        <f>VLOOKUP(B:B,'[6]SQL Results'!$B$1:$V$65536,21,0)</f>
        <v>14</v>
      </c>
      <c r="W89" s="6">
        <f t="shared" si="43"/>
        <v>11</v>
      </c>
      <c r="X89" s="6" t="s">
        <v>15</v>
      </c>
      <c r="Y89" s="6">
        <f>V89*5</f>
        <v>70</v>
      </c>
      <c r="Z89" s="6">
        <v>5</v>
      </c>
      <c r="AA89" s="6">
        <v>8</v>
      </c>
      <c r="AB89" s="6">
        <v>0</v>
      </c>
      <c r="AC89" s="6">
        <v>0</v>
      </c>
      <c r="AD89" s="6">
        <v>0</v>
      </c>
      <c r="AE89" s="6">
        <f t="shared" si="44"/>
        <v>0</v>
      </c>
      <c r="AF89" s="6">
        <f t="shared" si="45"/>
        <v>-5</v>
      </c>
      <c r="AG89" s="6" t="s">
        <v>230</v>
      </c>
      <c r="AH89" s="6">
        <f t="shared" si="63"/>
        <v>0</v>
      </c>
      <c r="AI89" s="6">
        <v>60</v>
      </c>
      <c r="AJ89" s="6">
        <v>72</v>
      </c>
      <c r="AK89" s="6">
        <f t="shared" si="46"/>
        <v>147</v>
      </c>
      <c r="AL89" s="6">
        <v>49</v>
      </c>
      <c r="AM89" s="6">
        <v>49</v>
      </c>
      <c r="AN89" s="6">
        <f>VLOOKUP(B:B,'[6]SQL Results'!$B$1:$AE$65536,30,0)</f>
        <v>7718.12</v>
      </c>
      <c r="AO89" s="6">
        <f t="shared" si="47"/>
        <v>75</v>
      </c>
      <c r="AP89" s="6" t="s">
        <v>15</v>
      </c>
      <c r="AQ89" s="6">
        <f t="shared" si="62"/>
        <v>385.906</v>
      </c>
      <c r="AR89" s="6">
        <v>4</v>
      </c>
      <c r="AS89" s="9">
        <v>7</v>
      </c>
      <c r="AT89" s="9">
        <v>0</v>
      </c>
      <c r="AU89" s="9">
        <v>0</v>
      </c>
      <c r="AV89" s="9">
        <f t="shared" si="48"/>
        <v>-4</v>
      </c>
      <c r="AW89" s="9" t="s">
        <v>230</v>
      </c>
      <c r="AX89" s="9">
        <f>AU89*0.04</f>
        <v>0</v>
      </c>
      <c r="AY89" s="6">
        <v>3488</v>
      </c>
      <c r="AZ89" s="6">
        <v>3818</v>
      </c>
      <c r="BA89" s="6">
        <f>VLOOKUP(B:B,'[6]SQL Results'!$B$1:$AJ$65536,35,0)</f>
        <v>2456.91</v>
      </c>
      <c r="BB89" s="6">
        <f t="shared" si="49"/>
        <v>-1031.09</v>
      </c>
      <c r="BC89" s="6" t="s">
        <v>230</v>
      </c>
      <c r="BD89" s="6">
        <f t="shared" si="61"/>
        <v>122.8455</v>
      </c>
      <c r="BE89" s="6">
        <v>4</v>
      </c>
      <c r="BF89" s="6">
        <v>7</v>
      </c>
      <c r="BG89" s="6">
        <f>VLOOKUP(B:B,'[6]SQL Results'!$B$1:$AP$65536,41,0)</f>
        <v>5</v>
      </c>
      <c r="BH89" s="6">
        <f>VLOOKUP(B:B,'[6]SQL Results'!$B$1:$AO$65536,40,0)</f>
        <v>249.48</v>
      </c>
      <c r="BI89" s="6">
        <f t="shared" si="50"/>
        <v>1</v>
      </c>
      <c r="BJ89" s="6" t="s">
        <v>14</v>
      </c>
      <c r="BK89" s="6"/>
      <c r="BL89" s="6">
        <f t="shared" si="51"/>
        <v>667.53</v>
      </c>
      <c r="BM89" s="13">
        <f t="shared" si="52"/>
        <v>-52</v>
      </c>
    </row>
    <row r="90" customHeight="1" spans="1:65">
      <c r="A90" s="11">
        <v>87</v>
      </c>
      <c r="B90" s="55">
        <v>746</v>
      </c>
      <c r="C90" s="55" t="s">
        <v>103</v>
      </c>
      <c r="D90" s="55" t="s">
        <v>91</v>
      </c>
      <c r="E90" s="6">
        <v>2127</v>
      </c>
      <c r="F90" s="6">
        <v>2290</v>
      </c>
      <c r="G90" s="6">
        <v>632</v>
      </c>
      <c r="H90" s="6">
        <f t="shared" si="56"/>
        <v>-1495</v>
      </c>
      <c r="I90" s="6" t="s">
        <v>230</v>
      </c>
      <c r="J90" s="6">
        <f t="shared" si="58"/>
        <v>88.48</v>
      </c>
      <c r="K90" s="6">
        <f t="shared" si="59"/>
        <v>-74.75</v>
      </c>
      <c r="L90" s="6">
        <v>109</v>
      </c>
      <c r="M90" s="6">
        <v>126</v>
      </c>
      <c r="N90" s="6">
        <f>VLOOKUP(B:B,'[6]SQL Results'!$B$1:$Q$65536,16,0)</f>
        <v>2200</v>
      </c>
      <c r="O90" s="6">
        <f>VLOOKUP(B:B,'[6]SQL Results'!$B$1:$P$65536,15,0)</f>
        <v>32751.65</v>
      </c>
      <c r="P90" s="6">
        <f t="shared" si="57"/>
        <v>2091</v>
      </c>
      <c r="Q90" s="6" t="s">
        <v>15</v>
      </c>
      <c r="R90" s="6">
        <f>O90*0.06</f>
        <v>1965.099</v>
      </c>
      <c r="S90" s="6"/>
      <c r="T90" s="6">
        <v>6</v>
      </c>
      <c r="U90" s="6">
        <v>7</v>
      </c>
      <c r="V90" s="6">
        <v>0</v>
      </c>
      <c r="W90" s="6">
        <f t="shared" si="43"/>
        <v>-6</v>
      </c>
      <c r="X90" s="6" t="s">
        <v>230</v>
      </c>
      <c r="Y90" s="6"/>
      <c r="Z90" s="6">
        <v>9</v>
      </c>
      <c r="AA90" s="6">
        <v>12</v>
      </c>
      <c r="AB90" s="6">
        <f>VLOOKUP(B:B,'[6]SQL Results'!$B$1:$AA$65536,26,0)</f>
        <v>2</v>
      </c>
      <c r="AC90" s="6">
        <f>VLOOKUP(B:B,'[6]SQL Results'!$B$1:$Z$65536,25,0)</f>
        <v>270</v>
      </c>
      <c r="AD90" s="6">
        <v>0</v>
      </c>
      <c r="AE90" s="6">
        <f t="shared" si="44"/>
        <v>270</v>
      </c>
      <c r="AF90" s="6">
        <f t="shared" si="45"/>
        <v>-7</v>
      </c>
      <c r="AG90" s="6" t="s">
        <v>230</v>
      </c>
      <c r="AH90" s="6">
        <f t="shared" si="63"/>
        <v>5.4</v>
      </c>
      <c r="AI90" s="6">
        <v>86</v>
      </c>
      <c r="AJ90" s="6">
        <v>103</v>
      </c>
      <c r="AK90" s="6">
        <f t="shared" si="46"/>
        <v>276</v>
      </c>
      <c r="AL90" s="6">
        <v>122</v>
      </c>
      <c r="AM90" s="6">
        <v>77</v>
      </c>
      <c r="AN90" s="6">
        <f>VLOOKUP(B:B,'[6]SQL Results'!$B$1:$AE$65536,30,0)</f>
        <v>16177.25</v>
      </c>
      <c r="AO90" s="6">
        <f t="shared" si="47"/>
        <v>173</v>
      </c>
      <c r="AP90" s="6" t="s">
        <v>15</v>
      </c>
      <c r="AQ90" s="6">
        <f t="shared" si="62"/>
        <v>808.8625</v>
      </c>
      <c r="AR90" s="6">
        <v>11</v>
      </c>
      <c r="AS90" s="9">
        <v>15</v>
      </c>
      <c r="AT90" s="9">
        <f>VLOOKUP(B:B,'[6]SQL Results'!$B$1:$L$65536,11,0)</f>
        <v>2</v>
      </c>
      <c r="AU90" s="9">
        <f>VLOOKUP(B:B,'[6]SQL Results'!$B$1:$K$65536,10,0)</f>
        <v>79.8</v>
      </c>
      <c r="AV90" s="9">
        <f t="shared" si="48"/>
        <v>-9</v>
      </c>
      <c r="AW90" s="9" t="s">
        <v>230</v>
      </c>
      <c r="AX90" s="9">
        <f>AU90*0.04</f>
        <v>3.192</v>
      </c>
      <c r="AY90" s="6">
        <v>1506</v>
      </c>
      <c r="AZ90" s="6">
        <v>1807</v>
      </c>
      <c r="BA90" s="6">
        <f>VLOOKUP(B:B,'[6]SQL Results'!$B$1:$AJ$65536,35,0)</f>
        <v>1460.5</v>
      </c>
      <c r="BB90" s="6">
        <f t="shared" si="49"/>
        <v>-45.5</v>
      </c>
      <c r="BC90" s="6" t="s">
        <v>230</v>
      </c>
      <c r="BD90" s="6">
        <f t="shared" si="61"/>
        <v>73.025</v>
      </c>
      <c r="BE90" s="6">
        <v>5</v>
      </c>
      <c r="BF90" s="6">
        <v>7</v>
      </c>
      <c r="BG90" s="6">
        <f>VLOOKUP(B:B,'[6]SQL Results'!$B$1:$AP$65536,41,0)</f>
        <v>4</v>
      </c>
      <c r="BH90" s="6">
        <f>VLOOKUP(B:B,'[6]SQL Results'!$B$1:$AO$65536,40,0)</f>
        <v>290</v>
      </c>
      <c r="BI90" s="6">
        <f t="shared" si="50"/>
        <v>-1</v>
      </c>
      <c r="BJ90" s="6" t="s">
        <v>230</v>
      </c>
      <c r="BK90" s="6"/>
      <c r="BL90" s="6">
        <f t="shared" si="51"/>
        <v>2944.06</v>
      </c>
      <c r="BM90" s="13">
        <f t="shared" si="52"/>
        <v>-75</v>
      </c>
    </row>
    <row r="91" customHeight="1" spans="1:65">
      <c r="A91" s="11">
        <v>88</v>
      </c>
      <c r="B91" s="55">
        <v>732</v>
      </c>
      <c r="C91" s="55" t="s">
        <v>104</v>
      </c>
      <c r="D91" s="55" t="s">
        <v>91</v>
      </c>
      <c r="E91" s="6">
        <v>1300</v>
      </c>
      <c r="F91" s="6">
        <v>1510</v>
      </c>
      <c r="G91" s="6">
        <v>0</v>
      </c>
      <c r="H91" s="6">
        <f t="shared" si="56"/>
        <v>-1300</v>
      </c>
      <c r="I91" s="6" t="s">
        <v>230</v>
      </c>
      <c r="J91" s="6">
        <f t="shared" si="58"/>
        <v>0</v>
      </c>
      <c r="K91" s="6">
        <f t="shared" si="59"/>
        <v>-65</v>
      </c>
      <c r="L91" s="6">
        <v>85</v>
      </c>
      <c r="M91" s="6">
        <v>94</v>
      </c>
      <c r="N91" s="6">
        <f>VLOOKUP(B:B,'[6]SQL Results'!$B$1:$Q$65536,16,0)</f>
        <v>59</v>
      </c>
      <c r="O91" s="6">
        <f>VLOOKUP(B:B,'[6]SQL Results'!$B$1:$P$65536,15,0)</f>
        <v>1280.66</v>
      </c>
      <c r="P91" s="6">
        <f t="shared" si="57"/>
        <v>-26</v>
      </c>
      <c r="Q91" s="6" t="s">
        <v>230</v>
      </c>
      <c r="R91" s="6">
        <f>O91*0.05</f>
        <v>64.033</v>
      </c>
      <c r="S91" s="6">
        <f>P91*1</f>
        <v>-26</v>
      </c>
      <c r="T91" s="6">
        <v>3</v>
      </c>
      <c r="U91" s="6">
        <v>4</v>
      </c>
      <c r="V91" s="6">
        <v>0</v>
      </c>
      <c r="W91" s="6">
        <f t="shared" si="43"/>
        <v>-3</v>
      </c>
      <c r="X91" s="6" t="s">
        <v>230</v>
      </c>
      <c r="Y91" s="6"/>
      <c r="Z91" s="6">
        <v>5</v>
      </c>
      <c r="AA91" s="6">
        <v>8</v>
      </c>
      <c r="AB91" s="6">
        <f>VLOOKUP(B:B,'[6]SQL Results'!$B$1:$AA$65536,26,0)</f>
        <v>1</v>
      </c>
      <c r="AC91" s="6">
        <f>VLOOKUP(B:B,'[6]SQL Results'!$B$1:$Z$65536,25,0)</f>
        <v>135</v>
      </c>
      <c r="AD91" s="6">
        <v>0</v>
      </c>
      <c r="AE91" s="6">
        <f t="shared" si="44"/>
        <v>135</v>
      </c>
      <c r="AF91" s="6">
        <f t="shared" si="45"/>
        <v>-4</v>
      </c>
      <c r="AG91" s="6" t="s">
        <v>230</v>
      </c>
      <c r="AH91" s="6">
        <f t="shared" si="63"/>
        <v>2.7</v>
      </c>
      <c r="AI91" s="6">
        <v>60</v>
      </c>
      <c r="AJ91" s="6">
        <v>72</v>
      </c>
      <c r="AK91" s="6">
        <f t="shared" si="46"/>
        <v>44</v>
      </c>
      <c r="AL91" s="6">
        <v>24</v>
      </c>
      <c r="AM91" s="6">
        <v>10</v>
      </c>
      <c r="AN91" s="6">
        <f>VLOOKUP(B:B,'[6]SQL Results'!$B$1:$AE$65536,30,0)</f>
        <v>2683.48</v>
      </c>
      <c r="AO91" s="6">
        <f t="shared" si="47"/>
        <v>-28</v>
      </c>
      <c r="AP91" s="6" t="s">
        <v>230</v>
      </c>
      <c r="AQ91" s="6">
        <f>AN91*0.03</f>
        <v>80.5044</v>
      </c>
      <c r="AR91" s="6">
        <v>4</v>
      </c>
      <c r="AS91" s="9">
        <v>7</v>
      </c>
      <c r="AT91" s="9">
        <f>VLOOKUP(B:B,'[6]SQL Results'!$B$1:$L$65536,11,0)</f>
        <v>2</v>
      </c>
      <c r="AU91" s="9">
        <f>VLOOKUP(B:B,'[6]SQL Results'!$B$1:$K$65536,10,0)</f>
        <v>64.6</v>
      </c>
      <c r="AV91" s="9">
        <f t="shared" si="48"/>
        <v>-2</v>
      </c>
      <c r="AW91" s="9" t="s">
        <v>230</v>
      </c>
      <c r="AX91" s="9">
        <f>AU91*0.04</f>
        <v>2.584</v>
      </c>
      <c r="AY91" s="6">
        <v>4906</v>
      </c>
      <c r="AZ91" s="6">
        <v>5520</v>
      </c>
      <c r="BA91" s="6">
        <f>VLOOKUP(B:B,'[6]SQL Results'!$B$1:$AJ$65536,35,0)</f>
        <v>3251.7</v>
      </c>
      <c r="BB91" s="6">
        <f t="shared" si="49"/>
        <v>-1654.3</v>
      </c>
      <c r="BC91" s="6" t="s">
        <v>230</v>
      </c>
      <c r="BD91" s="6">
        <f t="shared" si="61"/>
        <v>162.585</v>
      </c>
      <c r="BE91" s="6">
        <v>4</v>
      </c>
      <c r="BF91" s="6">
        <v>7</v>
      </c>
      <c r="BG91" s="6">
        <v>0</v>
      </c>
      <c r="BH91" s="6">
        <v>0</v>
      </c>
      <c r="BI91" s="6">
        <f t="shared" si="50"/>
        <v>-4</v>
      </c>
      <c r="BJ91" s="6" t="s">
        <v>230</v>
      </c>
      <c r="BK91" s="6"/>
      <c r="BL91" s="6">
        <f t="shared" si="51"/>
        <v>312.41</v>
      </c>
      <c r="BM91" s="13">
        <f t="shared" si="52"/>
        <v>-91</v>
      </c>
    </row>
    <row r="92" customHeight="1" spans="1:65">
      <c r="A92" s="11">
        <v>89</v>
      </c>
      <c r="B92" s="55">
        <v>748</v>
      </c>
      <c r="C92" s="55" t="s">
        <v>105</v>
      </c>
      <c r="D92" s="55" t="s">
        <v>91</v>
      </c>
      <c r="E92" s="6">
        <v>1280</v>
      </c>
      <c r="F92" s="6">
        <v>1486</v>
      </c>
      <c r="G92" s="6">
        <v>346</v>
      </c>
      <c r="H92" s="6">
        <f t="shared" si="56"/>
        <v>-934</v>
      </c>
      <c r="I92" s="6" t="s">
        <v>230</v>
      </c>
      <c r="J92" s="6">
        <f t="shared" si="58"/>
        <v>48.44</v>
      </c>
      <c r="K92" s="6">
        <f t="shared" si="59"/>
        <v>-46.7</v>
      </c>
      <c r="L92" s="6">
        <v>88</v>
      </c>
      <c r="M92" s="6">
        <v>112</v>
      </c>
      <c r="N92" s="6">
        <f>VLOOKUP(B:B,'[6]SQL Results'!$B$1:$Q$65536,16,0)</f>
        <v>89</v>
      </c>
      <c r="O92" s="6">
        <f>VLOOKUP(B:B,'[6]SQL Results'!$B$1:$P$65536,15,0)</f>
        <v>1987.05</v>
      </c>
      <c r="P92" s="6">
        <f t="shared" si="57"/>
        <v>1</v>
      </c>
      <c r="Q92" s="6" t="s">
        <v>14</v>
      </c>
      <c r="R92" s="6">
        <f>O92*0.05</f>
        <v>99.3525</v>
      </c>
      <c r="S92" s="6"/>
      <c r="T92" s="6">
        <v>5</v>
      </c>
      <c r="U92" s="6">
        <v>6</v>
      </c>
      <c r="V92" s="6">
        <v>0</v>
      </c>
      <c r="W92" s="6">
        <f t="shared" si="43"/>
        <v>-5</v>
      </c>
      <c r="X92" s="6" t="s">
        <v>230</v>
      </c>
      <c r="Y92" s="6"/>
      <c r="Z92" s="6">
        <v>7</v>
      </c>
      <c r="AA92" s="6">
        <v>11</v>
      </c>
      <c r="AB92" s="6">
        <f>VLOOKUP(B:B,'[6]SQL Results'!$B$1:$AA$65536,26,0)</f>
        <v>5</v>
      </c>
      <c r="AC92" s="6">
        <f>VLOOKUP(B:B,'[6]SQL Results'!$B$1:$Z$65536,25,0)</f>
        <v>738</v>
      </c>
      <c r="AD92" s="6">
        <f>VLOOKUP(B:B,[7]Sheet1!$A$1:$C$65536,3,0)</f>
        <v>198</v>
      </c>
      <c r="AE92" s="6">
        <f t="shared" si="44"/>
        <v>540</v>
      </c>
      <c r="AF92" s="6">
        <f t="shared" si="45"/>
        <v>-2</v>
      </c>
      <c r="AG92" s="6" t="s">
        <v>230</v>
      </c>
      <c r="AH92" s="6">
        <f t="shared" si="63"/>
        <v>10.8</v>
      </c>
      <c r="AI92" s="6">
        <v>72</v>
      </c>
      <c r="AJ92" s="6">
        <v>86</v>
      </c>
      <c r="AK92" s="6">
        <f t="shared" si="46"/>
        <v>110</v>
      </c>
      <c r="AL92" s="6">
        <v>44</v>
      </c>
      <c r="AM92" s="6">
        <v>33</v>
      </c>
      <c r="AN92" s="6">
        <f>VLOOKUP(B:B,'[6]SQL Results'!$B$1:$AE$65536,30,0)</f>
        <v>5815.48</v>
      </c>
      <c r="AO92" s="6">
        <f t="shared" si="47"/>
        <v>24</v>
      </c>
      <c r="AP92" s="6" t="s">
        <v>15</v>
      </c>
      <c r="AQ92" s="6">
        <f>AN92*0.05</f>
        <v>290.774</v>
      </c>
      <c r="AR92" s="6">
        <v>8</v>
      </c>
      <c r="AS92" s="9">
        <v>11</v>
      </c>
      <c r="AT92" s="9">
        <f>VLOOKUP(B:B,'[6]SQL Results'!$B$1:$L$65536,11,0)</f>
        <v>19</v>
      </c>
      <c r="AU92" s="9">
        <f>VLOOKUP(B:B,'[6]SQL Results'!$B$1:$K$65536,10,0)</f>
        <v>669.36</v>
      </c>
      <c r="AV92" s="9">
        <f t="shared" si="48"/>
        <v>11</v>
      </c>
      <c r="AW92" s="9" t="s">
        <v>15</v>
      </c>
      <c r="AX92" s="9">
        <f>AU92*0.07</f>
        <v>46.8552</v>
      </c>
      <c r="AY92" s="6">
        <v>3170</v>
      </c>
      <c r="AZ92" s="6">
        <v>3557</v>
      </c>
      <c r="BA92" s="6">
        <f>VLOOKUP(B:B,'[6]SQL Results'!$B$1:$AJ$65536,35,0)</f>
        <v>968.3</v>
      </c>
      <c r="BB92" s="6">
        <f t="shared" si="49"/>
        <v>-2201.7</v>
      </c>
      <c r="BC92" s="6" t="s">
        <v>230</v>
      </c>
      <c r="BD92" s="6">
        <f t="shared" si="61"/>
        <v>48.415</v>
      </c>
      <c r="BE92" s="6">
        <v>5</v>
      </c>
      <c r="BF92" s="6">
        <v>7</v>
      </c>
      <c r="BG92" s="6">
        <f>VLOOKUP(B:B,'[6]SQL Results'!$B$1:$AP$65536,41,0)</f>
        <v>7</v>
      </c>
      <c r="BH92" s="6">
        <f>VLOOKUP(B:B,'[6]SQL Results'!$B$1:$AO$65536,40,0)</f>
        <v>435</v>
      </c>
      <c r="BI92" s="6">
        <f t="shared" si="50"/>
        <v>2</v>
      </c>
      <c r="BJ92" s="6" t="s">
        <v>15</v>
      </c>
      <c r="BK92" s="6">
        <f>BH92*0.01</f>
        <v>4.35</v>
      </c>
      <c r="BL92" s="6">
        <f t="shared" si="51"/>
        <v>548.99</v>
      </c>
      <c r="BM92" s="13">
        <f t="shared" si="52"/>
        <v>-47</v>
      </c>
    </row>
    <row r="93" customHeight="1" spans="1:65">
      <c r="A93" s="11">
        <v>90</v>
      </c>
      <c r="B93" s="55">
        <v>102567</v>
      </c>
      <c r="C93" s="55" t="s">
        <v>106</v>
      </c>
      <c r="D93" s="55" t="s">
        <v>91</v>
      </c>
      <c r="E93" s="6">
        <v>697</v>
      </c>
      <c r="F93" s="6">
        <v>800</v>
      </c>
      <c r="G93" s="6">
        <v>171</v>
      </c>
      <c r="H93" s="6">
        <f t="shared" si="56"/>
        <v>-526</v>
      </c>
      <c r="I93" s="6" t="s">
        <v>230</v>
      </c>
      <c r="J93" s="6">
        <f t="shared" si="58"/>
        <v>23.94</v>
      </c>
      <c r="K93" s="6">
        <f t="shared" si="59"/>
        <v>-26.3</v>
      </c>
      <c r="L93" s="6">
        <v>79</v>
      </c>
      <c r="M93" s="6">
        <v>92</v>
      </c>
      <c r="N93" s="6">
        <f>VLOOKUP(B:B,'[6]SQL Results'!$B$1:$Q$65536,16,0)</f>
        <v>61</v>
      </c>
      <c r="O93" s="6">
        <f>VLOOKUP(B:B,'[6]SQL Results'!$B$1:$P$65536,15,0)</f>
        <v>1264.14</v>
      </c>
      <c r="P93" s="6">
        <f t="shared" si="57"/>
        <v>-18</v>
      </c>
      <c r="Q93" s="6" t="s">
        <v>230</v>
      </c>
      <c r="R93" s="6">
        <f>O93*0.05</f>
        <v>63.207</v>
      </c>
      <c r="S93" s="6">
        <f>P93*1</f>
        <v>-18</v>
      </c>
      <c r="T93" s="6">
        <v>3</v>
      </c>
      <c r="U93" s="6">
        <v>4</v>
      </c>
      <c r="V93" s="6">
        <v>0</v>
      </c>
      <c r="W93" s="6">
        <f t="shared" si="43"/>
        <v>-3</v>
      </c>
      <c r="X93" s="6" t="s">
        <v>230</v>
      </c>
      <c r="Y93" s="6"/>
      <c r="Z93" s="6">
        <v>7</v>
      </c>
      <c r="AA93" s="6">
        <v>11</v>
      </c>
      <c r="AB93" s="6">
        <f>VLOOKUP(B:B,'[6]SQL Results'!$B$1:$AA$65536,26,0)</f>
        <v>4</v>
      </c>
      <c r="AC93" s="6">
        <f>VLOOKUP(B:B,'[6]SQL Results'!$B$1:$Z$65536,25,0)</f>
        <v>540</v>
      </c>
      <c r="AD93" s="6">
        <v>0</v>
      </c>
      <c r="AE93" s="6">
        <f t="shared" si="44"/>
        <v>540</v>
      </c>
      <c r="AF93" s="6">
        <f t="shared" si="45"/>
        <v>-3</v>
      </c>
      <c r="AG93" s="6" t="s">
        <v>230</v>
      </c>
      <c r="AH93" s="6">
        <f t="shared" si="63"/>
        <v>10.8</v>
      </c>
      <c r="AI93" s="6">
        <v>60</v>
      </c>
      <c r="AJ93" s="6">
        <v>72</v>
      </c>
      <c r="AK93" s="6">
        <f t="shared" si="46"/>
        <v>39</v>
      </c>
      <c r="AL93" s="6">
        <v>31</v>
      </c>
      <c r="AM93" s="6">
        <v>4</v>
      </c>
      <c r="AN93" s="6">
        <f>VLOOKUP(B:B,'[6]SQL Results'!$B$1:$AE$65536,30,0)</f>
        <v>2060</v>
      </c>
      <c r="AO93" s="6">
        <f t="shared" si="47"/>
        <v>-33</v>
      </c>
      <c r="AP93" s="6" t="s">
        <v>230</v>
      </c>
      <c r="AQ93" s="6">
        <f>AN93*0.03</f>
        <v>61.8</v>
      </c>
      <c r="AR93" s="6">
        <v>4</v>
      </c>
      <c r="AS93" s="9">
        <v>7</v>
      </c>
      <c r="AT93" s="9">
        <f>VLOOKUP(B:B,'[6]SQL Results'!$B$1:$L$65536,11,0)</f>
        <v>6</v>
      </c>
      <c r="AU93" s="9">
        <f>VLOOKUP(B:B,'[6]SQL Results'!$B$1:$K$65536,10,0)</f>
        <v>199.6</v>
      </c>
      <c r="AV93" s="9">
        <f t="shared" si="48"/>
        <v>2</v>
      </c>
      <c r="AW93" s="9" t="s">
        <v>14</v>
      </c>
      <c r="AX93" s="9">
        <f>AU93*0.05</f>
        <v>9.98</v>
      </c>
      <c r="AY93" s="6">
        <v>1806</v>
      </c>
      <c r="AZ93" s="6">
        <v>2167</v>
      </c>
      <c r="BA93" s="6">
        <f>VLOOKUP(B:B,'[6]SQL Results'!$B$1:$AJ$65536,35,0)</f>
        <v>1223.06</v>
      </c>
      <c r="BB93" s="6">
        <f t="shared" si="49"/>
        <v>-582.94</v>
      </c>
      <c r="BC93" s="6" t="s">
        <v>230</v>
      </c>
      <c r="BD93" s="6">
        <f t="shared" si="61"/>
        <v>61.153</v>
      </c>
      <c r="BE93" s="6">
        <v>4</v>
      </c>
      <c r="BF93" s="6">
        <v>7</v>
      </c>
      <c r="BG93" s="6">
        <f>VLOOKUP(B:B,'[6]SQL Results'!$B$1:$AP$65536,41,0)</f>
        <v>7</v>
      </c>
      <c r="BH93" s="6">
        <f>VLOOKUP(B:B,'[6]SQL Results'!$B$1:$AO$65536,40,0)</f>
        <v>435</v>
      </c>
      <c r="BI93" s="6">
        <f t="shared" si="50"/>
        <v>3</v>
      </c>
      <c r="BJ93" s="6" t="s">
        <v>15</v>
      </c>
      <c r="BK93" s="6">
        <f>BH93*0.01</f>
        <v>4.35</v>
      </c>
      <c r="BL93" s="6">
        <f t="shared" si="51"/>
        <v>235.23</v>
      </c>
      <c r="BM93" s="13">
        <f t="shared" si="52"/>
        <v>-44</v>
      </c>
    </row>
    <row r="94" customHeight="1" spans="1:65">
      <c r="A94" s="11">
        <v>91</v>
      </c>
      <c r="B94" s="55">
        <v>102564</v>
      </c>
      <c r="C94" s="55" t="s">
        <v>107</v>
      </c>
      <c r="D94" s="55" t="s">
        <v>91</v>
      </c>
      <c r="E94" s="6">
        <v>697</v>
      </c>
      <c r="F94" s="6">
        <v>800</v>
      </c>
      <c r="G94" s="6">
        <v>553</v>
      </c>
      <c r="H94" s="6">
        <f t="shared" si="56"/>
        <v>-144</v>
      </c>
      <c r="I94" s="6" t="s">
        <v>230</v>
      </c>
      <c r="J94" s="6">
        <f t="shared" si="58"/>
        <v>77.42</v>
      </c>
      <c r="K94" s="6">
        <f t="shared" si="59"/>
        <v>-7.2</v>
      </c>
      <c r="L94" s="6">
        <v>69</v>
      </c>
      <c r="M94" s="6">
        <v>83</v>
      </c>
      <c r="N94" s="6">
        <f>VLOOKUP(B:B,'[6]SQL Results'!$B$1:$Q$65536,16,0)</f>
        <v>59</v>
      </c>
      <c r="O94" s="6">
        <f>VLOOKUP(B:B,'[6]SQL Results'!$B$1:$P$65536,15,0)</f>
        <v>1323.33</v>
      </c>
      <c r="P94" s="6">
        <f t="shared" si="57"/>
        <v>-10</v>
      </c>
      <c r="Q94" s="6" t="s">
        <v>230</v>
      </c>
      <c r="R94" s="6">
        <f>O94*0.05</f>
        <v>66.1665</v>
      </c>
      <c r="S94" s="6">
        <f>P94*1</f>
        <v>-10</v>
      </c>
      <c r="T94" s="6">
        <v>3</v>
      </c>
      <c r="U94" s="6">
        <v>4</v>
      </c>
      <c r="V94" s="6">
        <f>VLOOKUP(B:B,'[6]SQL Results'!$B$1:$V$65536,21,0)</f>
        <v>2</v>
      </c>
      <c r="W94" s="6">
        <f t="shared" si="43"/>
        <v>-1</v>
      </c>
      <c r="X94" s="6" t="s">
        <v>230</v>
      </c>
      <c r="Y94" s="6"/>
      <c r="Z94" s="6">
        <v>5</v>
      </c>
      <c r="AA94" s="6">
        <v>8</v>
      </c>
      <c r="AB94" s="6">
        <f>VLOOKUP(B:B,'[6]SQL Results'!$B$1:$AA$65536,26,0)</f>
        <v>2</v>
      </c>
      <c r="AC94" s="6">
        <f>VLOOKUP(B:B,'[6]SQL Results'!$B$1:$Z$65536,25,0)</f>
        <v>255</v>
      </c>
      <c r="AD94" s="6">
        <v>0</v>
      </c>
      <c r="AE94" s="6">
        <f t="shared" si="44"/>
        <v>255</v>
      </c>
      <c r="AF94" s="6">
        <f t="shared" si="45"/>
        <v>-3</v>
      </c>
      <c r="AG94" s="6" t="s">
        <v>230</v>
      </c>
      <c r="AH94" s="6">
        <f t="shared" si="63"/>
        <v>5.1</v>
      </c>
      <c r="AI94" s="6">
        <v>43</v>
      </c>
      <c r="AJ94" s="6">
        <v>52</v>
      </c>
      <c r="AK94" s="6">
        <f t="shared" si="46"/>
        <v>62</v>
      </c>
      <c r="AL94" s="6">
        <v>36</v>
      </c>
      <c r="AM94" s="6">
        <v>13</v>
      </c>
      <c r="AN94" s="6">
        <f>VLOOKUP(B:B,'[6]SQL Results'!$B$1:$AE$65536,30,0)</f>
        <v>3635.57</v>
      </c>
      <c r="AO94" s="6">
        <f t="shared" si="47"/>
        <v>10</v>
      </c>
      <c r="AP94" s="6" t="s">
        <v>15</v>
      </c>
      <c r="AQ94" s="6">
        <f>AN94*0.05</f>
        <v>181.7785</v>
      </c>
      <c r="AR94" s="6">
        <v>6</v>
      </c>
      <c r="AS94" s="9">
        <v>10</v>
      </c>
      <c r="AT94" s="9">
        <f>VLOOKUP(B:B,'[6]SQL Results'!$B$1:$L$65536,11,0)</f>
        <v>6</v>
      </c>
      <c r="AU94" s="9">
        <f>VLOOKUP(B:B,'[6]SQL Results'!$B$1:$K$65536,10,0)</f>
        <v>228</v>
      </c>
      <c r="AV94" s="9">
        <f t="shared" si="48"/>
        <v>0</v>
      </c>
      <c r="AW94" s="9" t="s">
        <v>14</v>
      </c>
      <c r="AX94" s="9">
        <f>AU94*0.05</f>
        <v>11.4</v>
      </c>
      <c r="AY94" s="6">
        <v>1806</v>
      </c>
      <c r="AZ94" s="6">
        <v>2167</v>
      </c>
      <c r="BA94" s="6">
        <f>VLOOKUP(B:B,'[6]SQL Results'!$B$1:$AJ$65536,35,0)</f>
        <v>1319.8</v>
      </c>
      <c r="BB94" s="6">
        <f t="shared" si="49"/>
        <v>-486.2</v>
      </c>
      <c r="BC94" s="6" t="s">
        <v>230</v>
      </c>
      <c r="BD94" s="6">
        <f t="shared" si="61"/>
        <v>65.99</v>
      </c>
      <c r="BE94" s="6">
        <v>3</v>
      </c>
      <c r="BF94" s="6">
        <v>5</v>
      </c>
      <c r="BG94" s="6">
        <f>VLOOKUP(B:B,'[6]SQL Results'!$B$1:$AP$65536,41,0)</f>
        <v>5</v>
      </c>
      <c r="BH94" s="6">
        <f>VLOOKUP(B:B,'[6]SQL Results'!$B$1:$AO$65536,40,0)</f>
        <v>290</v>
      </c>
      <c r="BI94" s="6">
        <f t="shared" si="50"/>
        <v>2</v>
      </c>
      <c r="BJ94" s="6" t="s">
        <v>15</v>
      </c>
      <c r="BK94" s="6">
        <f>BH94*0.01</f>
        <v>2.9</v>
      </c>
      <c r="BL94" s="6">
        <f t="shared" si="51"/>
        <v>410.76</v>
      </c>
      <c r="BM94" s="13">
        <f t="shared" si="52"/>
        <v>-17</v>
      </c>
    </row>
    <row r="95" customHeight="1" spans="1:65">
      <c r="A95" s="11">
        <v>92</v>
      </c>
      <c r="B95" s="55">
        <v>52</v>
      </c>
      <c r="C95" s="55" t="s">
        <v>108</v>
      </c>
      <c r="D95" s="55" t="s">
        <v>109</v>
      </c>
      <c r="E95" s="6">
        <v>1996</v>
      </c>
      <c r="F95" s="6">
        <v>2245</v>
      </c>
      <c r="G95" s="6">
        <v>1316.03</v>
      </c>
      <c r="H95" s="6">
        <f t="shared" si="56"/>
        <v>-679.97</v>
      </c>
      <c r="I95" s="6" t="s">
        <v>230</v>
      </c>
      <c r="J95" s="6">
        <f t="shared" si="58"/>
        <v>184.2442</v>
      </c>
      <c r="K95" s="6">
        <f t="shared" si="59"/>
        <v>-33.9985</v>
      </c>
      <c r="L95" s="6">
        <v>117</v>
      </c>
      <c r="M95" s="6">
        <v>130</v>
      </c>
      <c r="N95" s="6">
        <f>VLOOKUP(B:B,'[6]SQL Results'!$B$1:$Q$65536,16,0)</f>
        <v>169</v>
      </c>
      <c r="O95" s="6">
        <f>VLOOKUP(B:B,'[6]SQL Results'!$B$1:$P$65536,15,0)</f>
        <v>3312.08</v>
      </c>
      <c r="P95" s="6">
        <f t="shared" si="57"/>
        <v>52</v>
      </c>
      <c r="Q95" s="6" t="s">
        <v>15</v>
      </c>
      <c r="R95" s="6">
        <f>O95*0.06</f>
        <v>198.7248</v>
      </c>
      <c r="S95" s="6"/>
      <c r="T95" s="6">
        <v>6</v>
      </c>
      <c r="U95" s="6">
        <v>7</v>
      </c>
      <c r="V95" s="6">
        <f>VLOOKUP(B:B,'[6]SQL Results'!$B$1:$V$65536,21,0)</f>
        <v>5</v>
      </c>
      <c r="W95" s="6">
        <f t="shared" si="43"/>
        <v>-1</v>
      </c>
      <c r="X95" s="6" t="s">
        <v>230</v>
      </c>
      <c r="Y95" s="6"/>
      <c r="Z95" s="6">
        <v>8</v>
      </c>
      <c r="AA95" s="6">
        <v>11</v>
      </c>
      <c r="AB95" s="6">
        <f>VLOOKUP(B:B,'[6]SQL Results'!$B$1:$AA$65536,26,0)</f>
        <v>3</v>
      </c>
      <c r="AC95" s="6">
        <f>VLOOKUP(B:B,'[6]SQL Results'!$B$1:$Z$65536,25,0)</f>
        <v>375</v>
      </c>
      <c r="AD95" s="6">
        <v>0</v>
      </c>
      <c r="AE95" s="6">
        <f t="shared" si="44"/>
        <v>375</v>
      </c>
      <c r="AF95" s="6">
        <f t="shared" si="45"/>
        <v>-5</v>
      </c>
      <c r="AG95" s="6" t="s">
        <v>230</v>
      </c>
      <c r="AH95" s="6">
        <f t="shared" si="63"/>
        <v>7.5</v>
      </c>
      <c r="AI95" s="6">
        <v>76</v>
      </c>
      <c r="AJ95" s="6">
        <v>91</v>
      </c>
      <c r="AK95" s="6">
        <f t="shared" si="46"/>
        <v>94</v>
      </c>
      <c r="AL95" s="6">
        <v>52</v>
      </c>
      <c r="AM95" s="6">
        <v>21</v>
      </c>
      <c r="AN95" s="6">
        <f>VLOOKUP(B:B,'[6]SQL Results'!$B$1:$AE$65536,30,0)</f>
        <v>5343.57</v>
      </c>
      <c r="AO95" s="6">
        <f t="shared" si="47"/>
        <v>3</v>
      </c>
      <c r="AP95" s="6" t="s">
        <v>15</v>
      </c>
      <c r="AQ95" s="6">
        <f>AN95*0.05</f>
        <v>267.1785</v>
      </c>
      <c r="AR95" s="6">
        <v>11</v>
      </c>
      <c r="AS95" s="9">
        <v>15</v>
      </c>
      <c r="AT95" s="9">
        <v>0</v>
      </c>
      <c r="AU95" s="9">
        <v>0</v>
      </c>
      <c r="AV95" s="9">
        <f t="shared" si="48"/>
        <v>-11</v>
      </c>
      <c r="AW95" s="9" t="s">
        <v>230</v>
      </c>
      <c r="AX95" s="9">
        <f>AU95*0.04</f>
        <v>0</v>
      </c>
      <c r="AY95" s="6">
        <v>3033</v>
      </c>
      <c r="AZ95" s="6">
        <v>3392</v>
      </c>
      <c r="BA95" s="6">
        <f>VLOOKUP(B:B,'[6]SQL Results'!$B$1:$AJ$65536,35,0)</f>
        <v>1925</v>
      </c>
      <c r="BB95" s="6">
        <f t="shared" si="49"/>
        <v>-1108</v>
      </c>
      <c r="BC95" s="6" t="s">
        <v>230</v>
      </c>
      <c r="BD95" s="6">
        <f t="shared" si="61"/>
        <v>96.25</v>
      </c>
      <c r="BE95" s="6">
        <v>5</v>
      </c>
      <c r="BF95" s="6">
        <v>7</v>
      </c>
      <c r="BG95" s="6">
        <f>VLOOKUP(B:B,'[6]SQL Results'!$B$1:$AP$65536,41,0)</f>
        <v>1</v>
      </c>
      <c r="BH95" s="6">
        <f>VLOOKUP(B:B,'[6]SQL Results'!$B$1:$AO$65536,40,0)</f>
        <v>72.5</v>
      </c>
      <c r="BI95" s="6">
        <f t="shared" si="50"/>
        <v>-4</v>
      </c>
      <c r="BJ95" s="6" t="s">
        <v>230</v>
      </c>
      <c r="BK95" s="6"/>
      <c r="BL95" s="6">
        <f t="shared" si="51"/>
        <v>753.9</v>
      </c>
      <c r="BM95" s="13">
        <f t="shared" si="52"/>
        <v>-34</v>
      </c>
    </row>
    <row r="96" customHeight="1" spans="1:65">
      <c r="A96" s="11">
        <v>93</v>
      </c>
      <c r="B96" s="55">
        <v>56</v>
      </c>
      <c r="C96" s="55" t="s">
        <v>110</v>
      </c>
      <c r="D96" s="55" t="s">
        <v>109</v>
      </c>
      <c r="E96" s="6">
        <v>3070</v>
      </c>
      <c r="F96" s="6">
        <v>3327</v>
      </c>
      <c r="G96" s="6">
        <v>2284.67</v>
      </c>
      <c r="H96" s="6">
        <f t="shared" si="56"/>
        <v>-785.33</v>
      </c>
      <c r="I96" s="6" t="s">
        <v>230</v>
      </c>
      <c r="J96" s="6">
        <f t="shared" si="58"/>
        <v>319.8538</v>
      </c>
      <c r="K96" s="6">
        <f t="shared" si="59"/>
        <v>-39.2665</v>
      </c>
      <c r="L96" s="6">
        <v>85</v>
      </c>
      <c r="M96" s="6">
        <v>94</v>
      </c>
      <c r="N96" s="6">
        <f>VLOOKUP(B:B,'[6]SQL Results'!$B$1:$Q$65536,16,0)</f>
        <v>122</v>
      </c>
      <c r="O96" s="6">
        <f>VLOOKUP(B:B,'[6]SQL Results'!$B$1:$P$65536,15,0)</f>
        <v>2412.23</v>
      </c>
      <c r="P96" s="6">
        <f t="shared" si="57"/>
        <v>37</v>
      </c>
      <c r="Q96" s="6" t="s">
        <v>15</v>
      </c>
      <c r="R96" s="6">
        <f>O96*0.06</f>
        <v>144.7338</v>
      </c>
      <c r="S96" s="6"/>
      <c r="T96" s="6">
        <v>3</v>
      </c>
      <c r="U96" s="6">
        <v>4</v>
      </c>
      <c r="V96" s="6">
        <v>0</v>
      </c>
      <c r="W96" s="6">
        <f t="shared" si="43"/>
        <v>-3</v>
      </c>
      <c r="X96" s="6" t="s">
        <v>230</v>
      </c>
      <c r="Y96" s="6"/>
      <c r="Z96" s="6">
        <v>6</v>
      </c>
      <c r="AA96" s="6">
        <v>9</v>
      </c>
      <c r="AB96" s="6">
        <f>VLOOKUP(B:B,'[6]SQL Results'!$B$1:$AA$65536,26,0)</f>
        <v>7</v>
      </c>
      <c r="AC96" s="6">
        <f>VLOOKUP(B:B,'[6]SQL Results'!$B$1:$Z$65536,25,0)</f>
        <v>1386</v>
      </c>
      <c r="AD96" s="6">
        <f>VLOOKUP(B:B,[7]Sheet1!$A$1:$C$65536,3,0)</f>
        <v>1386</v>
      </c>
      <c r="AE96" s="6">
        <f t="shared" si="44"/>
        <v>0</v>
      </c>
      <c r="AF96" s="6">
        <f t="shared" si="45"/>
        <v>1</v>
      </c>
      <c r="AG96" s="6" t="s">
        <v>14</v>
      </c>
      <c r="AH96" s="6">
        <f>AE96*0.03</f>
        <v>0</v>
      </c>
      <c r="AI96" s="6">
        <v>60</v>
      </c>
      <c r="AJ96" s="6">
        <v>72</v>
      </c>
      <c r="AK96" s="6">
        <f t="shared" si="46"/>
        <v>77</v>
      </c>
      <c r="AL96" s="6">
        <v>29</v>
      </c>
      <c r="AM96" s="6">
        <v>24</v>
      </c>
      <c r="AN96" s="6">
        <f>VLOOKUP(B:B,'[6]SQL Results'!$B$1:$AE$65536,30,0)</f>
        <v>4087.46</v>
      </c>
      <c r="AO96" s="6">
        <f t="shared" si="47"/>
        <v>5</v>
      </c>
      <c r="AP96" s="6" t="s">
        <v>15</v>
      </c>
      <c r="AQ96" s="6">
        <f>AN96*0.05</f>
        <v>204.373</v>
      </c>
      <c r="AR96" s="6">
        <v>4</v>
      </c>
      <c r="AS96" s="9">
        <v>7</v>
      </c>
      <c r="AT96" s="9">
        <f>VLOOKUP(B:B,'[6]SQL Results'!$B$1:$L$65536,11,0)</f>
        <v>7</v>
      </c>
      <c r="AU96" s="9">
        <f>VLOOKUP(B:B,'[6]SQL Results'!$B$1:$K$65536,10,0)</f>
        <v>239.4</v>
      </c>
      <c r="AV96" s="9">
        <f t="shared" si="48"/>
        <v>3</v>
      </c>
      <c r="AW96" s="9" t="s">
        <v>15</v>
      </c>
      <c r="AX96" s="9">
        <f>AU96*0.07</f>
        <v>16.758</v>
      </c>
      <c r="AY96" s="6">
        <v>4906</v>
      </c>
      <c r="AZ96" s="6">
        <v>5520</v>
      </c>
      <c r="BA96" s="6">
        <f>VLOOKUP(B:B,'[6]SQL Results'!$B$1:$AJ$65536,35,0)</f>
        <v>7884.5</v>
      </c>
      <c r="BB96" s="6">
        <f t="shared" si="49"/>
        <v>2978.5</v>
      </c>
      <c r="BC96" s="6" t="s">
        <v>15</v>
      </c>
      <c r="BD96" s="6">
        <f>BA96*0.09</f>
        <v>709.605</v>
      </c>
      <c r="BE96" s="6">
        <v>4</v>
      </c>
      <c r="BF96" s="6">
        <v>7</v>
      </c>
      <c r="BG96" s="6">
        <f>VLOOKUP(B:B,'[6]SQL Results'!$B$1:$AP$65536,41,0)</f>
        <v>7</v>
      </c>
      <c r="BH96" s="6">
        <f>VLOOKUP(B:B,'[6]SQL Results'!$B$1:$AO$65536,40,0)</f>
        <v>490.93</v>
      </c>
      <c r="BI96" s="6">
        <f t="shared" si="50"/>
        <v>3</v>
      </c>
      <c r="BJ96" s="6" t="s">
        <v>15</v>
      </c>
      <c r="BK96" s="6">
        <f>BH96*0.01</f>
        <v>4.9093</v>
      </c>
      <c r="BL96" s="6">
        <f t="shared" si="51"/>
        <v>1400.23</v>
      </c>
      <c r="BM96" s="13">
        <f t="shared" si="52"/>
        <v>-39</v>
      </c>
    </row>
    <row r="97" customHeight="1" spans="1:65">
      <c r="A97" s="11">
        <v>94</v>
      </c>
      <c r="B97" s="55">
        <v>54</v>
      </c>
      <c r="C97" s="55" t="s">
        <v>111</v>
      </c>
      <c r="D97" s="55" t="s">
        <v>109</v>
      </c>
      <c r="E97" s="6">
        <v>1412</v>
      </c>
      <c r="F97" s="6">
        <v>1644</v>
      </c>
      <c r="G97" s="6">
        <v>1133.84</v>
      </c>
      <c r="H97" s="6">
        <f t="shared" si="56"/>
        <v>-278.16</v>
      </c>
      <c r="I97" s="6" t="s">
        <v>230</v>
      </c>
      <c r="J97" s="6">
        <f t="shared" si="58"/>
        <v>158.7376</v>
      </c>
      <c r="K97" s="6">
        <f t="shared" si="59"/>
        <v>-13.908</v>
      </c>
      <c r="L97" s="6">
        <v>155</v>
      </c>
      <c r="M97" s="6">
        <v>172</v>
      </c>
      <c r="N97" s="6">
        <f>VLOOKUP(B:B,'[6]SQL Results'!$B$1:$Q$65536,16,0)</f>
        <v>271</v>
      </c>
      <c r="O97" s="6">
        <f>VLOOKUP(B:B,'[6]SQL Results'!$B$1:$P$65536,15,0)</f>
        <v>5384.38</v>
      </c>
      <c r="P97" s="6">
        <f t="shared" si="57"/>
        <v>116</v>
      </c>
      <c r="Q97" s="6" t="s">
        <v>15</v>
      </c>
      <c r="R97" s="6">
        <f>O97*0.06</f>
        <v>323.0628</v>
      </c>
      <c r="S97" s="6"/>
      <c r="T97" s="6">
        <v>8</v>
      </c>
      <c r="U97" s="6">
        <v>10</v>
      </c>
      <c r="V97" s="6">
        <f>VLOOKUP(B:B,'[6]SQL Results'!$B$1:$V$65536,21,0)</f>
        <v>7</v>
      </c>
      <c r="W97" s="6">
        <f t="shared" si="43"/>
        <v>-1</v>
      </c>
      <c r="X97" s="6" t="s">
        <v>230</v>
      </c>
      <c r="Y97" s="6"/>
      <c r="Z97" s="6">
        <v>8</v>
      </c>
      <c r="AA97" s="6">
        <v>12</v>
      </c>
      <c r="AB97" s="6">
        <f>VLOOKUP(B:B,'[6]SQL Results'!$B$1:$AA$65536,26,0)</f>
        <v>5</v>
      </c>
      <c r="AC97" s="6">
        <f>VLOOKUP(B:B,'[6]SQL Results'!$B$1:$Z$65536,25,0)</f>
        <v>847.6</v>
      </c>
      <c r="AD97" s="6">
        <f>VLOOKUP(B:B,[7]Sheet1!$A$1:$C$65536,3,0)</f>
        <v>712.6</v>
      </c>
      <c r="AE97" s="6">
        <f t="shared" si="44"/>
        <v>135</v>
      </c>
      <c r="AF97" s="6">
        <f t="shared" si="45"/>
        <v>-3</v>
      </c>
      <c r="AG97" s="6" t="s">
        <v>230</v>
      </c>
      <c r="AH97" s="6">
        <f>AE97*0.02</f>
        <v>2.7</v>
      </c>
      <c r="AI97" s="6">
        <v>101</v>
      </c>
      <c r="AJ97" s="6">
        <v>121</v>
      </c>
      <c r="AK97" s="6">
        <f t="shared" si="46"/>
        <v>259</v>
      </c>
      <c r="AL97" s="6">
        <v>131</v>
      </c>
      <c r="AM97" s="6">
        <v>64</v>
      </c>
      <c r="AN97" s="6">
        <f>VLOOKUP(B:B,'[6]SQL Results'!$B$1:$AE$65536,30,0)</f>
        <v>14736.4</v>
      </c>
      <c r="AO97" s="6">
        <f t="shared" si="47"/>
        <v>138</v>
      </c>
      <c r="AP97" s="6" t="s">
        <v>15</v>
      </c>
      <c r="AQ97" s="6">
        <f>AN97*0.05</f>
        <v>736.82</v>
      </c>
      <c r="AR97" s="6">
        <v>17</v>
      </c>
      <c r="AS97" s="9">
        <v>21</v>
      </c>
      <c r="AT97" s="9">
        <f>VLOOKUP(B:B,'[6]SQL Results'!$B$1:$L$65536,11,0)</f>
        <v>17</v>
      </c>
      <c r="AU97" s="9">
        <f>VLOOKUP(B:B,'[6]SQL Results'!$B$1:$K$65536,10,0)</f>
        <v>598.5</v>
      </c>
      <c r="AV97" s="9">
        <f t="shared" si="48"/>
        <v>0</v>
      </c>
      <c r="AW97" s="9" t="s">
        <v>14</v>
      </c>
      <c r="AX97" s="9">
        <f>AU97*0.05</f>
        <v>29.925</v>
      </c>
      <c r="AY97" s="6">
        <v>4506</v>
      </c>
      <c r="AZ97" s="6">
        <v>5040</v>
      </c>
      <c r="BA97" s="6">
        <f>VLOOKUP(B:B,'[6]SQL Results'!$B$1:$AJ$65536,35,0)</f>
        <v>4059</v>
      </c>
      <c r="BB97" s="6">
        <f t="shared" si="49"/>
        <v>-447</v>
      </c>
      <c r="BC97" s="6" t="s">
        <v>230</v>
      </c>
      <c r="BD97" s="6">
        <f t="shared" ref="BD97:BD102" si="64">BA97*0.05</f>
        <v>202.95</v>
      </c>
      <c r="BE97" s="6">
        <v>7</v>
      </c>
      <c r="BF97" s="6">
        <v>9</v>
      </c>
      <c r="BG97" s="6">
        <f>VLOOKUP(B:B,'[6]SQL Results'!$B$1:$AP$65536,41,0)</f>
        <v>7</v>
      </c>
      <c r="BH97" s="6">
        <f>VLOOKUP(B:B,'[6]SQL Results'!$B$1:$AO$65536,40,0)</f>
        <v>478.8</v>
      </c>
      <c r="BI97" s="6">
        <f t="shared" si="50"/>
        <v>0</v>
      </c>
      <c r="BJ97" s="6" t="s">
        <v>14</v>
      </c>
      <c r="BK97" s="6"/>
      <c r="BL97" s="6">
        <f t="shared" si="51"/>
        <v>1454.2</v>
      </c>
      <c r="BM97" s="13">
        <f t="shared" si="52"/>
        <v>-14</v>
      </c>
    </row>
    <row r="98" customHeight="1" spans="1:65">
      <c r="A98" s="11">
        <v>95</v>
      </c>
      <c r="B98" s="55">
        <v>329</v>
      </c>
      <c r="C98" s="55" t="s">
        <v>112</v>
      </c>
      <c r="D98" s="55" t="s">
        <v>109</v>
      </c>
      <c r="E98" s="6">
        <v>1412</v>
      </c>
      <c r="F98" s="6">
        <v>1644</v>
      </c>
      <c r="G98" s="6">
        <v>439.59</v>
      </c>
      <c r="H98" s="6">
        <f t="shared" si="56"/>
        <v>-972.41</v>
      </c>
      <c r="I98" s="6" t="s">
        <v>230</v>
      </c>
      <c r="J98" s="6">
        <f t="shared" si="58"/>
        <v>61.5426</v>
      </c>
      <c r="K98" s="6">
        <f t="shared" si="59"/>
        <v>-48.6205</v>
      </c>
      <c r="L98" s="6">
        <v>113</v>
      </c>
      <c r="M98" s="6">
        <v>130</v>
      </c>
      <c r="N98" s="6">
        <f>VLOOKUP(B:B,'[6]SQL Results'!$B$1:$Q$65536,16,0)</f>
        <v>58</v>
      </c>
      <c r="O98" s="6">
        <f>VLOOKUP(B:B,'[6]SQL Results'!$B$1:$P$65536,15,0)</f>
        <v>1312.15</v>
      </c>
      <c r="P98" s="6">
        <f t="shared" si="57"/>
        <v>-55</v>
      </c>
      <c r="Q98" s="6" t="s">
        <v>230</v>
      </c>
      <c r="R98" s="6">
        <f t="shared" ref="R98:R106" si="65">O98*0.05</f>
        <v>65.6075</v>
      </c>
      <c r="S98" s="6">
        <f t="shared" ref="S98:S103" si="66">P98*1</f>
        <v>-55</v>
      </c>
      <c r="T98" s="6">
        <v>8</v>
      </c>
      <c r="U98" s="6">
        <v>10</v>
      </c>
      <c r="V98" s="6">
        <f>VLOOKUP(B:B,'[6]SQL Results'!$B$1:$V$65536,21,0)</f>
        <v>6</v>
      </c>
      <c r="W98" s="6">
        <f t="shared" si="43"/>
        <v>-2</v>
      </c>
      <c r="X98" s="6" t="s">
        <v>230</v>
      </c>
      <c r="Y98" s="6"/>
      <c r="Z98" s="6">
        <v>11</v>
      </c>
      <c r="AA98" s="6">
        <v>14</v>
      </c>
      <c r="AB98" s="6">
        <f>VLOOKUP(B:B,'[6]SQL Results'!$B$1:$AA$65536,26,0)</f>
        <v>21</v>
      </c>
      <c r="AC98" s="6">
        <f>VLOOKUP(B:B,'[6]SQL Results'!$B$1:$Z$65536,25,0)</f>
        <v>5079.5</v>
      </c>
      <c r="AD98" s="6">
        <f>VLOOKUP(B:B,[7]Sheet1!$A$1:$C$65536,3,0)</f>
        <v>3292</v>
      </c>
      <c r="AE98" s="6">
        <f t="shared" si="44"/>
        <v>1787.5</v>
      </c>
      <c r="AF98" s="6">
        <f t="shared" si="45"/>
        <v>10</v>
      </c>
      <c r="AG98" s="6" t="s">
        <v>15</v>
      </c>
      <c r="AH98" s="6">
        <f>AD98*0.01+AE98*0.04</f>
        <v>104.42</v>
      </c>
      <c r="AI98" s="6">
        <v>94</v>
      </c>
      <c r="AJ98" s="6">
        <v>113</v>
      </c>
      <c r="AK98" s="6">
        <f t="shared" si="46"/>
        <v>99</v>
      </c>
      <c r="AL98" s="6">
        <v>85</v>
      </c>
      <c r="AM98" s="6">
        <v>7</v>
      </c>
      <c r="AN98" s="6">
        <f>VLOOKUP(B:B,'[6]SQL Results'!$B$1:$AE$65536,30,0)</f>
        <v>5421.74</v>
      </c>
      <c r="AO98" s="6">
        <f t="shared" si="47"/>
        <v>-14</v>
      </c>
      <c r="AP98" s="6" t="s">
        <v>14</v>
      </c>
      <c r="AQ98" s="6">
        <f>AN98*0.04</f>
        <v>216.8696</v>
      </c>
      <c r="AR98" s="6">
        <v>9</v>
      </c>
      <c r="AS98" s="9">
        <v>11</v>
      </c>
      <c r="AT98" s="9">
        <f>VLOOKUP(B:B,'[6]SQL Results'!$B$1:$L$65536,11,0)</f>
        <v>10</v>
      </c>
      <c r="AU98" s="9">
        <f>VLOOKUP(B:B,'[6]SQL Results'!$B$1:$K$65536,10,0)</f>
        <v>339.14</v>
      </c>
      <c r="AV98" s="9">
        <f t="shared" si="48"/>
        <v>1</v>
      </c>
      <c r="AW98" s="9" t="s">
        <v>14</v>
      </c>
      <c r="AX98" s="9">
        <f>AU98*0.05</f>
        <v>16.957</v>
      </c>
      <c r="AY98" s="6">
        <v>4506</v>
      </c>
      <c r="AZ98" s="6">
        <v>5040</v>
      </c>
      <c r="BA98" s="6">
        <f>VLOOKUP(B:B,'[6]SQL Results'!$B$1:$AJ$65536,35,0)</f>
        <v>195.5</v>
      </c>
      <c r="BB98" s="6">
        <f t="shared" si="49"/>
        <v>-4310.5</v>
      </c>
      <c r="BC98" s="6" t="s">
        <v>230</v>
      </c>
      <c r="BD98" s="6">
        <f t="shared" si="64"/>
        <v>9.775</v>
      </c>
      <c r="BE98" s="6">
        <v>7</v>
      </c>
      <c r="BF98" s="6">
        <v>9</v>
      </c>
      <c r="BG98" s="6">
        <f>VLOOKUP(B:B,'[6]SQL Results'!$B$1:$AP$65536,41,0)</f>
        <v>16</v>
      </c>
      <c r="BH98" s="6">
        <f>VLOOKUP(B:B,'[6]SQL Results'!$B$1:$AO$65536,40,0)</f>
        <v>942.5</v>
      </c>
      <c r="BI98" s="6">
        <f t="shared" si="50"/>
        <v>9</v>
      </c>
      <c r="BJ98" s="6" t="s">
        <v>15</v>
      </c>
      <c r="BK98" s="6">
        <f>BH98*0.01</f>
        <v>9.425</v>
      </c>
      <c r="BL98" s="6">
        <f t="shared" si="51"/>
        <v>484.6</v>
      </c>
      <c r="BM98" s="13">
        <f t="shared" si="52"/>
        <v>-104</v>
      </c>
    </row>
    <row r="99" customHeight="1" spans="1:65">
      <c r="A99" s="11">
        <v>96</v>
      </c>
      <c r="B99" s="55">
        <v>351</v>
      </c>
      <c r="C99" s="55" t="s">
        <v>113</v>
      </c>
      <c r="D99" s="55" t="s">
        <v>109</v>
      </c>
      <c r="E99" s="6">
        <v>1532</v>
      </c>
      <c r="F99" s="6">
        <v>1788</v>
      </c>
      <c r="G99" s="6">
        <v>521.5</v>
      </c>
      <c r="H99" s="6">
        <f t="shared" si="56"/>
        <v>-1010.5</v>
      </c>
      <c r="I99" s="6" t="s">
        <v>230</v>
      </c>
      <c r="J99" s="6">
        <f t="shared" si="58"/>
        <v>73.01</v>
      </c>
      <c r="K99" s="6">
        <f t="shared" si="59"/>
        <v>-50.525</v>
      </c>
      <c r="L99" s="6">
        <v>109</v>
      </c>
      <c r="M99" s="6">
        <v>126</v>
      </c>
      <c r="N99" s="6">
        <f>VLOOKUP(B:B,'[6]SQL Results'!$B$1:$Q$65536,16,0)</f>
        <v>53</v>
      </c>
      <c r="O99" s="6">
        <f>VLOOKUP(B:B,'[6]SQL Results'!$B$1:$P$65536,15,0)</f>
        <v>1129.35</v>
      </c>
      <c r="P99" s="6">
        <f t="shared" si="57"/>
        <v>-56</v>
      </c>
      <c r="Q99" s="6" t="s">
        <v>230</v>
      </c>
      <c r="R99" s="6">
        <f t="shared" si="65"/>
        <v>56.4675</v>
      </c>
      <c r="S99" s="6">
        <f t="shared" si="66"/>
        <v>-56</v>
      </c>
      <c r="T99" s="6">
        <v>6</v>
      </c>
      <c r="U99" s="6">
        <v>7</v>
      </c>
      <c r="V99" s="6">
        <f>VLOOKUP(B:B,'[6]SQL Results'!$B$1:$V$65536,21,0)</f>
        <v>4</v>
      </c>
      <c r="W99" s="6">
        <f t="shared" si="43"/>
        <v>-2</v>
      </c>
      <c r="X99" s="6" t="s">
        <v>230</v>
      </c>
      <c r="Y99" s="6"/>
      <c r="Z99" s="6">
        <v>9</v>
      </c>
      <c r="AA99" s="6">
        <v>12</v>
      </c>
      <c r="AB99" s="6">
        <f>VLOOKUP(B:B,'[6]SQL Results'!$B$1:$AA$65536,26,0)</f>
        <v>5</v>
      </c>
      <c r="AC99" s="6">
        <f>VLOOKUP(B:B,'[6]SQL Results'!$B$1:$Z$65536,25,0)</f>
        <v>864</v>
      </c>
      <c r="AD99" s="6">
        <f>VLOOKUP(B:B,[7]Sheet1!$A$1:$C$65536,3,0)</f>
        <v>594</v>
      </c>
      <c r="AE99" s="6">
        <f t="shared" si="44"/>
        <v>270</v>
      </c>
      <c r="AF99" s="6">
        <f t="shared" si="45"/>
        <v>-4</v>
      </c>
      <c r="AG99" s="6" t="s">
        <v>230</v>
      </c>
      <c r="AH99" s="6">
        <f t="shared" ref="AH99:AH111" si="67">AE99*0.02</f>
        <v>5.4</v>
      </c>
      <c r="AI99" s="6">
        <v>69</v>
      </c>
      <c r="AJ99" s="6">
        <v>83</v>
      </c>
      <c r="AK99" s="6">
        <f t="shared" si="46"/>
        <v>42</v>
      </c>
      <c r="AL99" s="6">
        <v>32</v>
      </c>
      <c r="AM99" s="6">
        <v>5</v>
      </c>
      <c r="AN99" s="6">
        <f>VLOOKUP(B:B,'[6]SQL Results'!$B$1:$AE$65536,30,0)</f>
        <v>2424.9</v>
      </c>
      <c r="AO99" s="6">
        <f t="shared" si="47"/>
        <v>-41</v>
      </c>
      <c r="AP99" s="6" t="s">
        <v>230</v>
      </c>
      <c r="AQ99" s="6">
        <f>AN99*0.03</f>
        <v>72.747</v>
      </c>
      <c r="AR99" s="6">
        <v>11</v>
      </c>
      <c r="AS99" s="9">
        <v>15</v>
      </c>
      <c r="AT99" s="9">
        <f>VLOOKUP(B:B,'[6]SQL Results'!$B$1:$L$65536,11,0)</f>
        <v>6</v>
      </c>
      <c r="AU99" s="9">
        <f>VLOOKUP(B:B,'[6]SQL Results'!$B$1:$K$65536,10,0)</f>
        <v>199.5</v>
      </c>
      <c r="AV99" s="9">
        <f t="shared" si="48"/>
        <v>-5</v>
      </c>
      <c r="AW99" s="9" t="s">
        <v>230</v>
      </c>
      <c r="AX99" s="9">
        <f>AU99*0.04</f>
        <v>7.98</v>
      </c>
      <c r="AY99" s="6">
        <v>4906</v>
      </c>
      <c r="AZ99" s="6">
        <v>5520</v>
      </c>
      <c r="BA99" s="6">
        <f>VLOOKUP(B:B,'[6]SQL Results'!$B$1:$AJ$65536,35,0)</f>
        <v>3068.76</v>
      </c>
      <c r="BB99" s="6">
        <f t="shared" si="49"/>
        <v>-1837.24</v>
      </c>
      <c r="BC99" s="6" t="s">
        <v>230</v>
      </c>
      <c r="BD99" s="6">
        <f t="shared" si="64"/>
        <v>153.438</v>
      </c>
      <c r="BE99" s="6">
        <v>5</v>
      </c>
      <c r="BF99" s="6">
        <v>7</v>
      </c>
      <c r="BG99" s="6">
        <v>0</v>
      </c>
      <c r="BH99" s="6">
        <v>0</v>
      </c>
      <c r="BI99" s="6">
        <f t="shared" si="50"/>
        <v>-5</v>
      </c>
      <c r="BJ99" s="6" t="s">
        <v>230</v>
      </c>
      <c r="BK99" s="6"/>
      <c r="BL99" s="6">
        <f t="shared" si="51"/>
        <v>369.04</v>
      </c>
      <c r="BM99" s="13">
        <f t="shared" si="52"/>
        <v>-107</v>
      </c>
    </row>
    <row r="100" customHeight="1" spans="1:65">
      <c r="A100" s="11">
        <v>97</v>
      </c>
      <c r="B100" s="55">
        <v>367</v>
      </c>
      <c r="C100" s="55" t="s">
        <v>114</v>
      </c>
      <c r="D100" s="55" t="s">
        <v>109</v>
      </c>
      <c r="E100" s="6">
        <v>1532</v>
      </c>
      <c r="F100" s="6">
        <v>1788</v>
      </c>
      <c r="G100" s="6">
        <v>1864.02</v>
      </c>
      <c r="H100" s="6">
        <f t="shared" si="56"/>
        <v>332.02</v>
      </c>
      <c r="I100" s="22" t="s">
        <v>15</v>
      </c>
      <c r="J100" s="22">
        <f>G100*0.25</f>
        <v>466.005</v>
      </c>
      <c r="K100" s="6"/>
      <c r="L100" s="6">
        <v>117</v>
      </c>
      <c r="M100" s="6">
        <v>130</v>
      </c>
      <c r="N100" s="6">
        <f>VLOOKUP(B:B,'[6]SQL Results'!$B$1:$Q$65536,16,0)</f>
        <v>64</v>
      </c>
      <c r="O100" s="6">
        <f>VLOOKUP(B:B,'[6]SQL Results'!$B$1:$P$65536,15,0)</f>
        <v>1475.54</v>
      </c>
      <c r="P100" s="6">
        <f t="shared" si="57"/>
        <v>-53</v>
      </c>
      <c r="Q100" s="6" t="s">
        <v>230</v>
      </c>
      <c r="R100" s="6">
        <f t="shared" si="65"/>
        <v>73.777</v>
      </c>
      <c r="S100" s="6">
        <f t="shared" si="66"/>
        <v>-53</v>
      </c>
      <c r="T100" s="6">
        <v>6</v>
      </c>
      <c r="U100" s="6">
        <v>7</v>
      </c>
      <c r="V100" s="6">
        <f>VLOOKUP(B:B,'[6]SQL Results'!$B$1:$V$65536,21,0)</f>
        <v>1</v>
      </c>
      <c r="W100" s="6">
        <f t="shared" si="43"/>
        <v>-5</v>
      </c>
      <c r="X100" s="6" t="s">
        <v>230</v>
      </c>
      <c r="Y100" s="6"/>
      <c r="Z100" s="6">
        <v>10</v>
      </c>
      <c r="AA100" s="6">
        <v>13</v>
      </c>
      <c r="AB100" s="6">
        <f>VLOOKUP(B:B,'[6]SQL Results'!$B$1:$AA$65536,26,0)</f>
        <v>4</v>
      </c>
      <c r="AC100" s="6">
        <f>VLOOKUP(B:B,'[6]SQL Results'!$B$1:$Z$65536,25,0)</f>
        <v>524.62</v>
      </c>
      <c r="AD100" s="6">
        <v>0</v>
      </c>
      <c r="AE100" s="6">
        <f t="shared" si="44"/>
        <v>524.62</v>
      </c>
      <c r="AF100" s="6">
        <f t="shared" si="45"/>
        <v>-6</v>
      </c>
      <c r="AG100" s="6" t="s">
        <v>230</v>
      </c>
      <c r="AH100" s="6">
        <f t="shared" si="67"/>
        <v>10.4924</v>
      </c>
      <c r="AI100" s="6">
        <v>76</v>
      </c>
      <c r="AJ100" s="6">
        <v>91</v>
      </c>
      <c r="AK100" s="6">
        <f t="shared" si="46"/>
        <v>157</v>
      </c>
      <c r="AL100" s="6">
        <v>51</v>
      </c>
      <c r="AM100" s="6">
        <v>53</v>
      </c>
      <c r="AN100" s="6">
        <f>VLOOKUP(B:B,'[6]SQL Results'!$B$1:$AE$65536,30,0)</f>
        <v>8686.62</v>
      </c>
      <c r="AO100" s="6">
        <f t="shared" si="47"/>
        <v>66</v>
      </c>
      <c r="AP100" s="6" t="s">
        <v>15</v>
      </c>
      <c r="AQ100" s="6">
        <f>AN100*0.05</f>
        <v>434.331</v>
      </c>
      <c r="AR100" s="6">
        <v>11</v>
      </c>
      <c r="AS100" s="9">
        <v>15</v>
      </c>
      <c r="AT100" s="9">
        <f>VLOOKUP(B:B,'[6]SQL Results'!$B$1:$L$65536,11,0)</f>
        <v>2</v>
      </c>
      <c r="AU100" s="9">
        <f>VLOOKUP(B:B,'[6]SQL Results'!$B$1:$K$65536,10,0)</f>
        <v>77.9</v>
      </c>
      <c r="AV100" s="9">
        <f t="shared" si="48"/>
        <v>-9</v>
      </c>
      <c r="AW100" s="9" t="s">
        <v>230</v>
      </c>
      <c r="AX100" s="9">
        <f>AU100*0.04</f>
        <v>3.116</v>
      </c>
      <c r="AY100" s="6">
        <v>2802</v>
      </c>
      <c r="AZ100" s="6">
        <v>3115</v>
      </c>
      <c r="BA100" s="6">
        <f>VLOOKUP(B:B,'[6]SQL Results'!$B$1:$AJ$65536,35,0)</f>
        <v>90.92</v>
      </c>
      <c r="BB100" s="6">
        <f t="shared" si="49"/>
        <v>-2711.08</v>
      </c>
      <c r="BC100" s="6" t="s">
        <v>230</v>
      </c>
      <c r="BD100" s="6">
        <f t="shared" si="64"/>
        <v>4.546</v>
      </c>
      <c r="BE100" s="6">
        <v>5</v>
      </c>
      <c r="BF100" s="6">
        <v>7</v>
      </c>
      <c r="BG100" s="6">
        <f>VLOOKUP(B:B,'[6]SQL Results'!$B$1:$AP$65536,41,0)</f>
        <v>3</v>
      </c>
      <c r="BH100" s="6">
        <f>VLOOKUP(B:B,'[6]SQL Results'!$B$1:$AO$65536,40,0)</f>
        <v>201.5</v>
      </c>
      <c r="BI100" s="6">
        <f t="shared" si="50"/>
        <v>-2</v>
      </c>
      <c r="BJ100" s="6" t="s">
        <v>230</v>
      </c>
      <c r="BK100" s="6"/>
      <c r="BL100" s="6">
        <f t="shared" si="51"/>
        <v>992.27</v>
      </c>
      <c r="BM100" s="13">
        <f t="shared" si="52"/>
        <v>-53</v>
      </c>
    </row>
    <row r="101" customHeight="1" spans="1:65">
      <c r="A101" s="11">
        <v>98</v>
      </c>
      <c r="B101" s="55">
        <v>587</v>
      </c>
      <c r="C101" s="55" t="s">
        <v>115</v>
      </c>
      <c r="D101" s="55" t="s">
        <v>109</v>
      </c>
      <c r="E101" s="6">
        <v>1532</v>
      </c>
      <c r="F101" s="6">
        <v>1788</v>
      </c>
      <c r="G101" s="6">
        <v>126.5</v>
      </c>
      <c r="H101" s="6">
        <f t="shared" si="56"/>
        <v>-1405.5</v>
      </c>
      <c r="I101" s="6" t="s">
        <v>230</v>
      </c>
      <c r="J101" s="6">
        <f>G101*0.14</f>
        <v>17.71</v>
      </c>
      <c r="K101" s="6">
        <f>H101*0.05</f>
        <v>-70.275</v>
      </c>
      <c r="L101" s="6">
        <v>117</v>
      </c>
      <c r="M101" s="6">
        <v>130</v>
      </c>
      <c r="N101" s="6">
        <f>VLOOKUP(B:B,'[6]SQL Results'!$B$1:$Q$65536,16,0)</f>
        <v>96</v>
      </c>
      <c r="O101" s="6">
        <f>VLOOKUP(B:B,'[6]SQL Results'!$B$1:$P$65536,15,0)</f>
        <v>2531.51</v>
      </c>
      <c r="P101" s="6">
        <f t="shared" si="57"/>
        <v>-21</v>
      </c>
      <c r="Q101" s="6" t="s">
        <v>230</v>
      </c>
      <c r="R101" s="6">
        <f t="shared" si="65"/>
        <v>126.5755</v>
      </c>
      <c r="S101" s="6">
        <f t="shared" si="66"/>
        <v>-21</v>
      </c>
      <c r="T101" s="6">
        <v>6</v>
      </c>
      <c r="U101" s="6">
        <v>7</v>
      </c>
      <c r="V101" s="6">
        <f>VLOOKUP(B:B,'[6]SQL Results'!$B$1:$V$65536,21,0)</f>
        <v>1</v>
      </c>
      <c r="W101" s="6">
        <f t="shared" si="43"/>
        <v>-5</v>
      </c>
      <c r="X101" s="6" t="s">
        <v>230</v>
      </c>
      <c r="Y101" s="6"/>
      <c r="Z101" s="6">
        <v>10</v>
      </c>
      <c r="AA101" s="6">
        <v>13</v>
      </c>
      <c r="AB101" s="6">
        <f>VLOOKUP(B:B,'[6]SQL Results'!$B$1:$AA$65536,26,0)</f>
        <v>7</v>
      </c>
      <c r="AC101" s="6">
        <f>VLOOKUP(B:B,'[6]SQL Results'!$B$1:$Z$65536,25,0)</f>
        <v>912</v>
      </c>
      <c r="AD101" s="6">
        <v>0</v>
      </c>
      <c r="AE101" s="6">
        <f t="shared" si="44"/>
        <v>912</v>
      </c>
      <c r="AF101" s="6">
        <f t="shared" si="45"/>
        <v>-3</v>
      </c>
      <c r="AG101" s="6" t="s">
        <v>230</v>
      </c>
      <c r="AH101" s="6">
        <f t="shared" si="67"/>
        <v>18.24</v>
      </c>
      <c r="AI101" s="6">
        <v>76</v>
      </c>
      <c r="AJ101" s="6">
        <v>91</v>
      </c>
      <c r="AK101" s="6">
        <f t="shared" si="46"/>
        <v>58</v>
      </c>
      <c r="AL101" s="6">
        <v>18</v>
      </c>
      <c r="AM101" s="6">
        <v>20</v>
      </c>
      <c r="AN101" s="6">
        <f>VLOOKUP(B:B,'[6]SQL Results'!$B$1:$AE$65536,30,0)</f>
        <v>3530.01</v>
      </c>
      <c r="AO101" s="6">
        <f t="shared" si="47"/>
        <v>-33</v>
      </c>
      <c r="AP101" s="6" t="s">
        <v>230</v>
      </c>
      <c r="AQ101" s="6">
        <f t="shared" ref="AQ101:AQ107" si="68">AN101*0.03</f>
        <v>105.9003</v>
      </c>
      <c r="AR101" s="6">
        <v>7</v>
      </c>
      <c r="AS101" s="9">
        <v>9</v>
      </c>
      <c r="AT101" s="9">
        <f>VLOOKUP(B:B,'[6]SQL Results'!$B$1:$L$65536,11,0)</f>
        <v>5</v>
      </c>
      <c r="AU101" s="9">
        <f>VLOOKUP(B:B,'[6]SQL Results'!$B$1:$K$65536,10,0)</f>
        <v>190</v>
      </c>
      <c r="AV101" s="9">
        <f t="shared" si="48"/>
        <v>-2</v>
      </c>
      <c r="AW101" s="9" t="s">
        <v>230</v>
      </c>
      <c r="AX101" s="9">
        <f>AU101*0.04</f>
        <v>7.6</v>
      </c>
      <c r="AY101" s="6">
        <v>3506</v>
      </c>
      <c r="AZ101" s="6">
        <v>3840</v>
      </c>
      <c r="BA101" s="6">
        <f>VLOOKUP(B:B,'[6]SQL Results'!$B$1:$AJ$65536,35,0)</f>
        <v>2317.72</v>
      </c>
      <c r="BB101" s="6">
        <f t="shared" si="49"/>
        <v>-1188.28</v>
      </c>
      <c r="BC101" s="6" t="s">
        <v>230</v>
      </c>
      <c r="BD101" s="6">
        <f t="shared" si="64"/>
        <v>115.886</v>
      </c>
      <c r="BE101" s="6">
        <v>5</v>
      </c>
      <c r="BF101" s="6">
        <v>7</v>
      </c>
      <c r="BG101" s="6">
        <v>0</v>
      </c>
      <c r="BH101" s="6">
        <v>0</v>
      </c>
      <c r="BI101" s="6">
        <f t="shared" si="50"/>
        <v>-5</v>
      </c>
      <c r="BJ101" s="6" t="s">
        <v>230</v>
      </c>
      <c r="BK101" s="6"/>
      <c r="BL101" s="6">
        <f t="shared" si="51"/>
        <v>391.91</v>
      </c>
      <c r="BM101" s="13">
        <f t="shared" si="52"/>
        <v>-91</v>
      </c>
    </row>
    <row r="102" customHeight="1" spans="1:65">
      <c r="A102" s="11">
        <v>99</v>
      </c>
      <c r="B102" s="55">
        <v>704</v>
      </c>
      <c r="C102" s="55" t="s">
        <v>116</v>
      </c>
      <c r="D102" s="55" t="s">
        <v>109</v>
      </c>
      <c r="E102" s="6">
        <v>1532</v>
      </c>
      <c r="F102" s="6">
        <v>1788</v>
      </c>
      <c r="G102" s="6">
        <v>747.7</v>
      </c>
      <c r="H102" s="6">
        <f t="shared" si="56"/>
        <v>-784.3</v>
      </c>
      <c r="I102" s="6" t="s">
        <v>230</v>
      </c>
      <c r="J102" s="6">
        <f>G102*0.14</f>
        <v>104.678</v>
      </c>
      <c r="K102" s="6">
        <f>H102*0.05</f>
        <v>-39.215</v>
      </c>
      <c r="L102" s="6">
        <v>109</v>
      </c>
      <c r="M102" s="6">
        <v>126</v>
      </c>
      <c r="N102" s="6">
        <f>VLOOKUP(B:B,'[6]SQL Results'!$B$1:$Q$65536,16,0)</f>
        <v>53</v>
      </c>
      <c r="O102" s="6">
        <f>VLOOKUP(B:B,'[6]SQL Results'!$B$1:$P$65536,15,0)</f>
        <v>1296.94</v>
      </c>
      <c r="P102" s="6">
        <f t="shared" si="57"/>
        <v>-56</v>
      </c>
      <c r="Q102" s="6" t="s">
        <v>230</v>
      </c>
      <c r="R102" s="6">
        <f t="shared" si="65"/>
        <v>64.847</v>
      </c>
      <c r="S102" s="6">
        <f t="shared" si="66"/>
        <v>-56</v>
      </c>
      <c r="T102" s="6">
        <v>6</v>
      </c>
      <c r="U102" s="6">
        <v>7</v>
      </c>
      <c r="V102" s="6">
        <f>VLOOKUP(B:B,'[6]SQL Results'!$B$1:$V$65536,21,0)</f>
        <v>1</v>
      </c>
      <c r="W102" s="6">
        <f t="shared" si="43"/>
        <v>-5</v>
      </c>
      <c r="X102" s="6" t="s">
        <v>230</v>
      </c>
      <c r="Y102" s="6"/>
      <c r="Z102" s="6">
        <v>9</v>
      </c>
      <c r="AA102" s="6">
        <v>12</v>
      </c>
      <c r="AB102" s="6">
        <f>VLOOKUP(B:B,'[6]SQL Results'!$B$1:$AA$65536,26,0)</f>
        <v>2</v>
      </c>
      <c r="AC102" s="6">
        <f>VLOOKUP(B:B,'[6]SQL Results'!$B$1:$Z$65536,25,0)</f>
        <v>322</v>
      </c>
      <c r="AD102" s="6">
        <f>VLOOKUP(B:B,[7]Sheet1!$A$1:$C$65536,3,0)</f>
        <v>198</v>
      </c>
      <c r="AE102" s="6">
        <f t="shared" si="44"/>
        <v>124</v>
      </c>
      <c r="AF102" s="6">
        <f t="shared" si="45"/>
        <v>-7</v>
      </c>
      <c r="AG102" s="6" t="s">
        <v>230</v>
      </c>
      <c r="AH102" s="6">
        <f t="shared" si="67"/>
        <v>2.48</v>
      </c>
      <c r="AI102" s="6">
        <v>69</v>
      </c>
      <c r="AJ102" s="6">
        <v>83</v>
      </c>
      <c r="AK102" s="6">
        <f t="shared" si="46"/>
        <v>19</v>
      </c>
      <c r="AL102" s="6">
        <v>19</v>
      </c>
      <c r="AM102" s="6">
        <v>0</v>
      </c>
      <c r="AN102" s="6">
        <f>VLOOKUP(B:B,'[6]SQL Results'!$B$1:$AE$65536,30,0)</f>
        <v>971.43</v>
      </c>
      <c r="AO102" s="6">
        <f t="shared" si="47"/>
        <v>-64</v>
      </c>
      <c r="AP102" s="6" t="s">
        <v>230</v>
      </c>
      <c r="AQ102" s="6">
        <f t="shared" si="68"/>
        <v>29.1429</v>
      </c>
      <c r="AR102" s="6">
        <v>11</v>
      </c>
      <c r="AS102" s="9">
        <v>15</v>
      </c>
      <c r="AT102" s="9">
        <v>0</v>
      </c>
      <c r="AU102" s="9">
        <v>0</v>
      </c>
      <c r="AV102" s="9">
        <f t="shared" si="48"/>
        <v>-11</v>
      </c>
      <c r="AW102" s="9" t="s">
        <v>230</v>
      </c>
      <c r="AX102" s="9">
        <f>AU102*0.04</f>
        <v>0</v>
      </c>
      <c r="AY102" s="6">
        <v>2543</v>
      </c>
      <c r="AZ102" s="6">
        <v>3043</v>
      </c>
      <c r="BA102" s="6">
        <f>VLOOKUP(B:B,'[6]SQL Results'!$B$1:$AJ$65536,35,0)</f>
        <v>620.1</v>
      </c>
      <c r="BB102" s="6">
        <f t="shared" si="49"/>
        <v>-1922.9</v>
      </c>
      <c r="BC102" s="6" t="s">
        <v>230</v>
      </c>
      <c r="BD102" s="6">
        <f t="shared" si="64"/>
        <v>31.005</v>
      </c>
      <c r="BE102" s="6">
        <v>5</v>
      </c>
      <c r="BF102" s="6">
        <v>7</v>
      </c>
      <c r="BG102" s="6">
        <f>VLOOKUP(B:B,'[6]SQL Results'!$B$1:$AP$65536,41,0)</f>
        <v>8</v>
      </c>
      <c r="BH102" s="6">
        <f>VLOOKUP(B:B,'[6]SQL Results'!$B$1:$AO$65536,40,0)</f>
        <v>498.8</v>
      </c>
      <c r="BI102" s="6">
        <f t="shared" si="50"/>
        <v>3</v>
      </c>
      <c r="BJ102" s="6" t="s">
        <v>15</v>
      </c>
      <c r="BK102" s="6">
        <f>BH102*0.01</f>
        <v>4.988</v>
      </c>
      <c r="BL102" s="6">
        <f t="shared" si="51"/>
        <v>237.14</v>
      </c>
      <c r="BM102" s="13">
        <f t="shared" si="52"/>
        <v>-95</v>
      </c>
    </row>
    <row r="103" customHeight="1" spans="1:65">
      <c r="A103" s="11">
        <v>100</v>
      </c>
      <c r="B103" s="55">
        <v>706</v>
      </c>
      <c r="C103" s="55" t="s">
        <v>117</v>
      </c>
      <c r="D103" s="55" t="s">
        <v>109</v>
      </c>
      <c r="E103" s="6">
        <v>697</v>
      </c>
      <c r="F103" s="6">
        <v>800</v>
      </c>
      <c r="G103" s="6">
        <v>0</v>
      </c>
      <c r="H103" s="6">
        <f t="shared" si="56"/>
        <v>-697</v>
      </c>
      <c r="I103" s="6" t="s">
        <v>230</v>
      </c>
      <c r="J103" s="6">
        <f>G103*0.14</f>
        <v>0</v>
      </c>
      <c r="K103" s="6">
        <f>H103*0.05</f>
        <v>-34.85</v>
      </c>
      <c r="L103" s="6">
        <v>79</v>
      </c>
      <c r="M103" s="6">
        <v>92</v>
      </c>
      <c r="N103" s="6">
        <f>VLOOKUP(B:B,'[6]SQL Results'!$B$1:$Q$65536,16,0)</f>
        <v>58</v>
      </c>
      <c r="O103" s="6">
        <f>VLOOKUP(B:B,'[6]SQL Results'!$B$1:$P$65536,15,0)</f>
        <v>1268.21</v>
      </c>
      <c r="P103" s="6">
        <f t="shared" si="57"/>
        <v>-21</v>
      </c>
      <c r="Q103" s="6" t="s">
        <v>230</v>
      </c>
      <c r="R103" s="6">
        <f t="shared" si="65"/>
        <v>63.4105</v>
      </c>
      <c r="S103" s="6">
        <f t="shared" si="66"/>
        <v>-21</v>
      </c>
      <c r="T103" s="6">
        <v>3</v>
      </c>
      <c r="U103" s="6">
        <v>4</v>
      </c>
      <c r="V103" s="6">
        <f>VLOOKUP(B:B,'[6]SQL Results'!$B$1:$V$65536,21,0)</f>
        <v>3</v>
      </c>
      <c r="W103" s="6">
        <f t="shared" si="43"/>
        <v>0</v>
      </c>
      <c r="X103" s="6" t="s">
        <v>14</v>
      </c>
      <c r="Y103" s="6"/>
      <c r="Z103" s="6">
        <v>7</v>
      </c>
      <c r="AA103" s="6">
        <v>11</v>
      </c>
      <c r="AB103" s="6">
        <f>VLOOKUP(B:B,'[6]SQL Results'!$B$1:$AA$65536,26,0)</f>
        <v>4</v>
      </c>
      <c r="AC103" s="6">
        <f>VLOOKUP(B:B,'[6]SQL Results'!$B$1:$Z$65536,25,0)</f>
        <v>509.12</v>
      </c>
      <c r="AD103" s="6">
        <v>0</v>
      </c>
      <c r="AE103" s="6">
        <f t="shared" si="44"/>
        <v>509.12</v>
      </c>
      <c r="AF103" s="6">
        <f t="shared" si="45"/>
        <v>-3</v>
      </c>
      <c r="AG103" s="6" t="s">
        <v>230</v>
      </c>
      <c r="AH103" s="6">
        <f t="shared" si="67"/>
        <v>10.1824</v>
      </c>
      <c r="AI103" s="6">
        <v>60</v>
      </c>
      <c r="AJ103" s="6">
        <v>72</v>
      </c>
      <c r="AK103" s="6">
        <f t="shared" si="46"/>
        <v>49</v>
      </c>
      <c r="AL103" s="6">
        <v>39</v>
      </c>
      <c r="AM103" s="6">
        <v>5</v>
      </c>
      <c r="AN103" s="6">
        <f>VLOOKUP(B:B,'[6]SQL Results'!$B$1:$AE$65536,30,0)</f>
        <v>2714.72</v>
      </c>
      <c r="AO103" s="6">
        <f t="shared" si="47"/>
        <v>-23</v>
      </c>
      <c r="AP103" s="6" t="s">
        <v>230</v>
      </c>
      <c r="AQ103" s="6">
        <f t="shared" si="68"/>
        <v>81.4416</v>
      </c>
      <c r="AR103" s="6">
        <v>4</v>
      </c>
      <c r="AS103" s="9">
        <v>7</v>
      </c>
      <c r="AT103" s="9">
        <f>VLOOKUP(B:B,'[6]SQL Results'!$B$1:$L$65536,11,0)</f>
        <v>12</v>
      </c>
      <c r="AU103" s="9">
        <f>VLOOKUP(B:B,'[6]SQL Results'!$B$1:$K$65536,10,0)</f>
        <v>399</v>
      </c>
      <c r="AV103" s="9">
        <f t="shared" si="48"/>
        <v>8</v>
      </c>
      <c r="AW103" s="9" t="s">
        <v>15</v>
      </c>
      <c r="AX103" s="9">
        <f>AU103*0.07</f>
        <v>27.93</v>
      </c>
      <c r="AY103" s="6">
        <v>2351</v>
      </c>
      <c r="AZ103" s="6">
        <v>2821</v>
      </c>
      <c r="BA103" s="6">
        <f>VLOOKUP(B:B,'[6]SQL Results'!$B$1:$AJ$65536,35,0)</f>
        <v>2365.9</v>
      </c>
      <c r="BB103" s="6">
        <f t="shared" si="49"/>
        <v>14.9000000000001</v>
      </c>
      <c r="BC103" s="6" t="s">
        <v>14</v>
      </c>
      <c r="BD103" s="6">
        <f>BA103*0.07</f>
        <v>165.613</v>
      </c>
      <c r="BE103" s="6">
        <v>4</v>
      </c>
      <c r="BF103" s="6">
        <v>7</v>
      </c>
      <c r="BG103" s="6">
        <v>0</v>
      </c>
      <c r="BH103" s="6">
        <v>0</v>
      </c>
      <c r="BI103" s="6">
        <f t="shared" si="50"/>
        <v>-4</v>
      </c>
      <c r="BJ103" s="6" t="s">
        <v>230</v>
      </c>
      <c r="BK103" s="6"/>
      <c r="BL103" s="6">
        <f t="shared" si="51"/>
        <v>348.58</v>
      </c>
      <c r="BM103" s="13">
        <f t="shared" si="52"/>
        <v>-56</v>
      </c>
    </row>
    <row r="104" customHeight="1" spans="1:65">
      <c r="A104" s="11">
        <v>101</v>
      </c>
      <c r="B104" s="55">
        <v>710</v>
      </c>
      <c r="C104" s="55" t="s">
        <v>118</v>
      </c>
      <c r="D104" s="55" t="s">
        <v>109</v>
      </c>
      <c r="E104" s="6">
        <v>940</v>
      </c>
      <c r="F104" s="6">
        <v>1097</v>
      </c>
      <c r="G104" s="6">
        <v>32</v>
      </c>
      <c r="H104" s="6">
        <f t="shared" si="56"/>
        <v>-908</v>
      </c>
      <c r="I104" s="6" t="s">
        <v>230</v>
      </c>
      <c r="J104" s="6">
        <f>G104*0.14</f>
        <v>4.48</v>
      </c>
      <c r="K104" s="6">
        <f>H104*0.05</f>
        <v>-45.4</v>
      </c>
      <c r="L104" s="6">
        <v>85</v>
      </c>
      <c r="M104" s="6">
        <v>94</v>
      </c>
      <c r="N104" s="6">
        <f>VLOOKUP(B:B,'[6]SQL Results'!$B$1:$Q$65536,16,0)</f>
        <v>88.1</v>
      </c>
      <c r="O104" s="6">
        <f>VLOOKUP(B:B,'[6]SQL Results'!$B$1:$P$65536,15,0)</f>
        <v>2035.46</v>
      </c>
      <c r="P104" s="6">
        <f t="shared" si="57"/>
        <v>3.09999999999999</v>
      </c>
      <c r="Q104" s="6" t="s">
        <v>14</v>
      </c>
      <c r="R104" s="6">
        <f t="shared" si="65"/>
        <v>101.773</v>
      </c>
      <c r="S104" s="6"/>
      <c r="T104" s="6">
        <v>3</v>
      </c>
      <c r="U104" s="6">
        <v>4</v>
      </c>
      <c r="V104" s="6">
        <f>VLOOKUP(B:B,'[6]SQL Results'!$B$1:$V$65536,21,0)</f>
        <v>3</v>
      </c>
      <c r="W104" s="6">
        <f t="shared" si="43"/>
        <v>0</v>
      </c>
      <c r="X104" s="6" t="s">
        <v>14</v>
      </c>
      <c r="Y104" s="6"/>
      <c r="Z104" s="6">
        <v>5</v>
      </c>
      <c r="AA104" s="6">
        <v>8</v>
      </c>
      <c r="AB104" s="6">
        <f>VLOOKUP(B:B,'[6]SQL Results'!$B$1:$AA$65536,26,0)</f>
        <v>3</v>
      </c>
      <c r="AC104" s="6">
        <f>VLOOKUP(B:B,'[6]SQL Results'!$B$1:$Z$65536,25,0)</f>
        <v>405</v>
      </c>
      <c r="AD104" s="6">
        <v>0</v>
      </c>
      <c r="AE104" s="6">
        <f t="shared" si="44"/>
        <v>405</v>
      </c>
      <c r="AF104" s="6">
        <f t="shared" si="45"/>
        <v>-2</v>
      </c>
      <c r="AG104" s="6" t="s">
        <v>230</v>
      </c>
      <c r="AH104" s="6">
        <f t="shared" si="67"/>
        <v>8.1</v>
      </c>
      <c r="AI104" s="6">
        <v>60</v>
      </c>
      <c r="AJ104" s="6">
        <v>72</v>
      </c>
      <c r="AK104" s="6">
        <f t="shared" si="46"/>
        <v>46</v>
      </c>
      <c r="AL104" s="6">
        <v>38</v>
      </c>
      <c r="AM104" s="6">
        <v>4</v>
      </c>
      <c r="AN104" s="6">
        <f>VLOOKUP(B:B,'[6]SQL Results'!$B$1:$AE$65536,30,0)</f>
        <v>2598.2</v>
      </c>
      <c r="AO104" s="6">
        <f t="shared" si="47"/>
        <v>-26</v>
      </c>
      <c r="AP104" s="6" t="s">
        <v>230</v>
      </c>
      <c r="AQ104" s="6">
        <f t="shared" si="68"/>
        <v>77.946</v>
      </c>
      <c r="AR104" s="6">
        <v>4</v>
      </c>
      <c r="AS104" s="9">
        <v>7</v>
      </c>
      <c r="AT104" s="9">
        <v>0</v>
      </c>
      <c r="AU104" s="9">
        <v>0</v>
      </c>
      <c r="AV104" s="9">
        <f t="shared" si="48"/>
        <v>-4</v>
      </c>
      <c r="AW104" s="9" t="s">
        <v>230</v>
      </c>
      <c r="AX104" s="9">
        <f>AU104*0.04</f>
        <v>0</v>
      </c>
      <c r="AY104" s="6">
        <v>2351</v>
      </c>
      <c r="AZ104" s="6">
        <v>2821</v>
      </c>
      <c r="BA104" s="6">
        <f>VLOOKUP(B:B,'[6]SQL Results'!$B$1:$AJ$65536,35,0)</f>
        <v>1445.01</v>
      </c>
      <c r="BB104" s="6">
        <f t="shared" si="49"/>
        <v>-905.99</v>
      </c>
      <c r="BC104" s="6" t="s">
        <v>230</v>
      </c>
      <c r="BD104" s="6">
        <f>BA104*0.05</f>
        <v>72.2505</v>
      </c>
      <c r="BE104" s="6">
        <v>4</v>
      </c>
      <c r="BF104" s="6">
        <v>7</v>
      </c>
      <c r="BG104" s="6">
        <f>VLOOKUP(B:B,'[6]SQL Results'!$B$1:$AP$65536,41,0)</f>
        <v>2</v>
      </c>
      <c r="BH104" s="6">
        <f>VLOOKUP(B:B,'[6]SQL Results'!$B$1:$AO$65536,40,0)</f>
        <v>140</v>
      </c>
      <c r="BI104" s="6">
        <f t="shared" si="50"/>
        <v>-2</v>
      </c>
      <c r="BJ104" s="6" t="s">
        <v>230</v>
      </c>
      <c r="BK104" s="6"/>
      <c r="BL104" s="6">
        <f t="shared" si="51"/>
        <v>264.55</v>
      </c>
      <c r="BM104" s="13">
        <f t="shared" si="52"/>
        <v>-45</v>
      </c>
    </row>
    <row r="105" customHeight="1" spans="1:65">
      <c r="A105" s="11">
        <v>102</v>
      </c>
      <c r="B105" s="55">
        <v>713</v>
      </c>
      <c r="C105" s="55" t="s">
        <v>119</v>
      </c>
      <c r="D105" s="55" t="s">
        <v>109</v>
      </c>
      <c r="E105" s="6">
        <v>420</v>
      </c>
      <c r="F105" s="6">
        <v>525</v>
      </c>
      <c r="G105" s="6">
        <v>562.14</v>
      </c>
      <c r="H105" s="6">
        <f t="shared" si="56"/>
        <v>142.14</v>
      </c>
      <c r="I105" s="22" t="s">
        <v>15</v>
      </c>
      <c r="J105" s="22">
        <f>G105*0.25</f>
        <v>140.535</v>
      </c>
      <c r="K105" s="6"/>
      <c r="L105" s="6">
        <v>69</v>
      </c>
      <c r="M105" s="6">
        <v>83</v>
      </c>
      <c r="N105" s="6">
        <f>VLOOKUP(B:B,'[6]SQL Results'!$B$1:$Q$65536,16,0)</f>
        <v>68</v>
      </c>
      <c r="O105" s="6">
        <f>VLOOKUP(B:B,'[6]SQL Results'!$B$1:$P$65536,15,0)</f>
        <v>1528.36</v>
      </c>
      <c r="P105" s="6">
        <f t="shared" si="57"/>
        <v>-1</v>
      </c>
      <c r="Q105" s="6" t="s">
        <v>230</v>
      </c>
      <c r="R105" s="6">
        <f t="shared" si="65"/>
        <v>76.418</v>
      </c>
      <c r="S105" s="6">
        <f>P105*1</f>
        <v>-1</v>
      </c>
      <c r="T105" s="6">
        <v>2</v>
      </c>
      <c r="U105" s="6">
        <v>2</v>
      </c>
      <c r="V105" s="6">
        <v>0</v>
      </c>
      <c r="W105" s="6">
        <f t="shared" si="43"/>
        <v>-2</v>
      </c>
      <c r="X105" s="6" t="s">
        <v>230</v>
      </c>
      <c r="Y105" s="6"/>
      <c r="Z105" s="6">
        <v>5</v>
      </c>
      <c r="AA105" s="6">
        <v>8</v>
      </c>
      <c r="AB105" s="6">
        <f>VLOOKUP(B:B,'[6]SQL Results'!$B$1:$AA$65536,26,0)</f>
        <v>1</v>
      </c>
      <c r="AC105" s="6">
        <f>VLOOKUP(B:B,'[6]SQL Results'!$B$1:$Z$65536,25,0)</f>
        <v>198</v>
      </c>
      <c r="AD105" s="6">
        <f>VLOOKUP(B:B,[7]Sheet1!$A$1:$C$65536,3,0)</f>
        <v>198</v>
      </c>
      <c r="AE105" s="6">
        <f t="shared" si="44"/>
        <v>0</v>
      </c>
      <c r="AF105" s="6">
        <f t="shared" si="45"/>
        <v>-4</v>
      </c>
      <c r="AG105" s="6" t="s">
        <v>230</v>
      </c>
      <c r="AH105" s="6">
        <f t="shared" si="67"/>
        <v>0</v>
      </c>
      <c r="AI105" s="6">
        <v>43</v>
      </c>
      <c r="AJ105" s="6">
        <v>52</v>
      </c>
      <c r="AK105" s="6">
        <f t="shared" si="46"/>
        <v>29</v>
      </c>
      <c r="AL105" s="6">
        <v>25</v>
      </c>
      <c r="AM105" s="6">
        <v>2</v>
      </c>
      <c r="AN105" s="6">
        <f>VLOOKUP(B:B,'[6]SQL Results'!$B$1:$AE$65536,30,0)</f>
        <v>1640.09</v>
      </c>
      <c r="AO105" s="6">
        <f t="shared" si="47"/>
        <v>-23</v>
      </c>
      <c r="AP105" s="6" t="s">
        <v>230</v>
      </c>
      <c r="AQ105" s="6">
        <f t="shared" si="68"/>
        <v>49.2027</v>
      </c>
      <c r="AR105" s="6">
        <v>4</v>
      </c>
      <c r="AS105" s="9">
        <v>7</v>
      </c>
      <c r="AT105" s="9">
        <f>VLOOKUP(B:B,'[6]SQL Results'!$B$1:$L$65536,11,0)</f>
        <v>1</v>
      </c>
      <c r="AU105" s="9">
        <f>VLOOKUP(B:B,'[6]SQL Results'!$B$1:$K$65536,10,0)</f>
        <v>38</v>
      </c>
      <c r="AV105" s="9">
        <f t="shared" si="48"/>
        <v>-3</v>
      </c>
      <c r="AW105" s="9" t="s">
        <v>230</v>
      </c>
      <c r="AX105" s="9">
        <f>AU105*0.04</f>
        <v>1.52</v>
      </c>
      <c r="AY105" s="6">
        <v>1625.5</v>
      </c>
      <c r="AZ105" s="6">
        <v>1942</v>
      </c>
      <c r="BA105" s="6">
        <f>VLOOKUP(B:B,'[6]SQL Results'!$B$1:$AJ$65536,35,0)</f>
        <v>2033.1</v>
      </c>
      <c r="BB105" s="6">
        <f t="shared" si="49"/>
        <v>407.6</v>
      </c>
      <c r="BC105" s="6" t="s">
        <v>15</v>
      </c>
      <c r="BD105" s="6">
        <f>BA105*0.09</f>
        <v>182.979</v>
      </c>
      <c r="BE105" s="6">
        <v>3</v>
      </c>
      <c r="BF105" s="6">
        <v>5</v>
      </c>
      <c r="BG105" s="6">
        <f>VLOOKUP(B:B,'[6]SQL Results'!$B$1:$AP$65536,41,0)</f>
        <v>3</v>
      </c>
      <c r="BH105" s="6">
        <f>VLOOKUP(B:B,'[6]SQL Results'!$B$1:$AO$65536,40,0)</f>
        <v>217.5</v>
      </c>
      <c r="BI105" s="6">
        <f t="shared" si="50"/>
        <v>0</v>
      </c>
      <c r="BJ105" s="6" t="s">
        <v>14</v>
      </c>
      <c r="BK105" s="6"/>
      <c r="BL105" s="6">
        <f t="shared" si="51"/>
        <v>450.65</v>
      </c>
      <c r="BM105" s="13">
        <f t="shared" si="52"/>
        <v>-1</v>
      </c>
    </row>
    <row r="106" customHeight="1" spans="1:65">
      <c r="A106" s="11">
        <v>103</v>
      </c>
      <c r="B106" s="55">
        <v>738</v>
      </c>
      <c r="C106" s="55" t="s">
        <v>120</v>
      </c>
      <c r="D106" s="55" t="s">
        <v>109</v>
      </c>
      <c r="E106" s="6">
        <v>697</v>
      </c>
      <c r="F106" s="6">
        <v>800</v>
      </c>
      <c r="G106" s="6">
        <v>259.51</v>
      </c>
      <c r="H106" s="6">
        <f t="shared" si="56"/>
        <v>-437.49</v>
      </c>
      <c r="I106" s="6" t="s">
        <v>230</v>
      </c>
      <c r="J106" s="6">
        <f>G106*0.14</f>
        <v>36.3314</v>
      </c>
      <c r="K106" s="6">
        <f>H106*0.05</f>
        <v>-21.8745</v>
      </c>
      <c r="L106" s="6">
        <v>85</v>
      </c>
      <c r="M106" s="6">
        <v>94</v>
      </c>
      <c r="N106" s="6">
        <f>VLOOKUP(B:B,'[6]SQL Results'!$B$1:$Q$65536,16,0)</f>
        <v>52</v>
      </c>
      <c r="O106" s="6">
        <f>VLOOKUP(B:B,'[6]SQL Results'!$B$1:$P$65536,15,0)</f>
        <v>1233.82</v>
      </c>
      <c r="P106" s="6">
        <f t="shared" si="57"/>
        <v>-33</v>
      </c>
      <c r="Q106" s="6" t="s">
        <v>230</v>
      </c>
      <c r="R106" s="6">
        <f t="shared" si="65"/>
        <v>61.691</v>
      </c>
      <c r="S106" s="6">
        <f>P106*1</f>
        <v>-33</v>
      </c>
      <c r="T106" s="6">
        <v>3</v>
      </c>
      <c r="U106" s="6">
        <v>4</v>
      </c>
      <c r="V106" s="6">
        <f>VLOOKUP(B:B,'[6]SQL Results'!$B$1:$V$65536,21,0)</f>
        <v>3</v>
      </c>
      <c r="W106" s="6">
        <f t="shared" si="43"/>
        <v>0</v>
      </c>
      <c r="X106" s="6" t="s">
        <v>14</v>
      </c>
      <c r="Y106" s="6"/>
      <c r="Z106" s="6">
        <v>7</v>
      </c>
      <c r="AA106" s="6">
        <v>11</v>
      </c>
      <c r="AB106" s="6">
        <v>0</v>
      </c>
      <c r="AC106" s="6">
        <v>0</v>
      </c>
      <c r="AD106" s="6">
        <v>0</v>
      </c>
      <c r="AE106" s="6">
        <f t="shared" si="44"/>
        <v>0</v>
      </c>
      <c r="AF106" s="6">
        <f t="shared" si="45"/>
        <v>-7</v>
      </c>
      <c r="AG106" s="6" t="s">
        <v>230</v>
      </c>
      <c r="AH106" s="6">
        <f t="shared" si="67"/>
        <v>0</v>
      </c>
      <c r="AI106" s="6">
        <v>60</v>
      </c>
      <c r="AJ106" s="6">
        <v>72</v>
      </c>
      <c r="AK106" s="6">
        <f t="shared" si="46"/>
        <v>51</v>
      </c>
      <c r="AL106" s="6">
        <v>17</v>
      </c>
      <c r="AM106" s="6">
        <v>17</v>
      </c>
      <c r="AN106" s="6">
        <f>VLOOKUP(B:B,'[6]SQL Results'!$B$1:$AE$65536,30,0)</f>
        <v>2817.15</v>
      </c>
      <c r="AO106" s="6">
        <f t="shared" si="47"/>
        <v>-21</v>
      </c>
      <c r="AP106" s="6" t="s">
        <v>230</v>
      </c>
      <c r="AQ106" s="6">
        <f t="shared" si="68"/>
        <v>84.5145</v>
      </c>
      <c r="AR106" s="6">
        <v>6</v>
      </c>
      <c r="AS106" s="9">
        <v>10</v>
      </c>
      <c r="AT106" s="9">
        <f>VLOOKUP(B:B,'[6]SQL Results'!$B$1:$L$65536,11,0)</f>
        <v>3</v>
      </c>
      <c r="AU106" s="9">
        <f>VLOOKUP(B:B,'[6]SQL Results'!$B$1:$K$65536,10,0)</f>
        <v>106.4</v>
      </c>
      <c r="AV106" s="9">
        <f t="shared" si="48"/>
        <v>-3</v>
      </c>
      <c r="AW106" s="9" t="s">
        <v>230</v>
      </c>
      <c r="AX106" s="9">
        <f>AU106*0.04</f>
        <v>4.256</v>
      </c>
      <c r="AY106" s="6">
        <v>1307</v>
      </c>
      <c r="AZ106" s="6">
        <v>1568</v>
      </c>
      <c r="BA106" s="6">
        <f>VLOOKUP(B:B,'[6]SQL Results'!$B$1:$AJ$65536,35,0)</f>
        <v>2610.51</v>
      </c>
      <c r="BB106" s="6">
        <f t="shared" si="49"/>
        <v>1303.51</v>
      </c>
      <c r="BC106" s="6" t="s">
        <v>15</v>
      </c>
      <c r="BD106" s="6">
        <f>BA106*0.09</f>
        <v>234.9459</v>
      </c>
      <c r="BE106" s="6">
        <v>4</v>
      </c>
      <c r="BF106" s="6">
        <v>7</v>
      </c>
      <c r="BG106" s="6">
        <f>VLOOKUP(B:B,'[6]SQL Results'!$B$1:$AP$65536,41,0)</f>
        <v>1</v>
      </c>
      <c r="BH106" s="6">
        <f>VLOOKUP(B:B,'[6]SQL Results'!$B$1:$AO$65536,40,0)</f>
        <v>62</v>
      </c>
      <c r="BI106" s="6">
        <f t="shared" si="50"/>
        <v>-3</v>
      </c>
      <c r="BJ106" s="6" t="s">
        <v>230</v>
      </c>
      <c r="BK106" s="6"/>
      <c r="BL106" s="6">
        <f t="shared" si="51"/>
        <v>421.74</v>
      </c>
      <c r="BM106" s="13">
        <f t="shared" si="52"/>
        <v>-55</v>
      </c>
    </row>
    <row r="107" customHeight="1" spans="1:65">
      <c r="A107" s="11">
        <v>104</v>
      </c>
      <c r="B107" s="55">
        <v>754</v>
      </c>
      <c r="C107" s="55" t="s">
        <v>121</v>
      </c>
      <c r="D107" s="55" t="s">
        <v>109</v>
      </c>
      <c r="E107" s="6">
        <v>2222</v>
      </c>
      <c r="F107" s="6">
        <v>2394</v>
      </c>
      <c r="G107" s="6">
        <v>2662.63</v>
      </c>
      <c r="H107" s="6">
        <f t="shared" si="56"/>
        <v>440.63</v>
      </c>
      <c r="I107" s="22" t="s">
        <v>15</v>
      </c>
      <c r="J107" s="22">
        <f>G107*0.25</f>
        <v>665.6575</v>
      </c>
      <c r="K107" s="6"/>
      <c r="L107" s="6">
        <v>155</v>
      </c>
      <c r="M107" s="6">
        <v>172</v>
      </c>
      <c r="N107" s="6">
        <f>VLOOKUP(B:B,'[6]SQL Results'!$B$1:$Q$65536,16,0)</f>
        <v>302</v>
      </c>
      <c r="O107" s="6">
        <f>VLOOKUP(B:B,'[6]SQL Results'!$B$1:$P$65536,15,0)</f>
        <v>5332.64</v>
      </c>
      <c r="P107" s="6">
        <f t="shared" si="57"/>
        <v>147</v>
      </c>
      <c r="Q107" s="6" t="s">
        <v>15</v>
      </c>
      <c r="R107" s="6">
        <f>O107*0.06</f>
        <v>319.9584</v>
      </c>
      <c r="S107" s="6"/>
      <c r="T107" s="6">
        <v>8</v>
      </c>
      <c r="U107" s="6">
        <v>10</v>
      </c>
      <c r="V107" s="6">
        <f>VLOOKUP(B:B,'[6]SQL Results'!$B$1:$V$65536,21,0)</f>
        <v>3</v>
      </c>
      <c r="W107" s="6">
        <f t="shared" si="43"/>
        <v>-5</v>
      </c>
      <c r="X107" s="6" t="s">
        <v>230</v>
      </c>
      <c r="Y107" s="6"/>
      <c r="Z107" s="6">
        <v>9</v>
      </c>
      <c r="AA107" s="6">
        <v>14</v>
      </c>
      <c r="AB107" s="6">
        <v>0</v>
      </c>
      <c r="AC107" s="6">
        <v>0</v>
      </c>
      <c r="AD107" s="6">
        <v>0</v>
      </c>
      <c r="AE107" s="6">
        <f t="shared" si="44"/>
        <v>0</v>
      </c>
      <c r="AF107" s="6">
        <f t="shared" si="45"/>
        <v>-9</v>
      </c>
      <c r="AG107" s="6" t="s">
        <v>230</v>
      </c>
      <c r="AH107" s="6">
        <f t="shared" si="67"/>
        <v>0</v>
      </c>
      <c r="AI107" s="6">
        <v>94</v>
      </c>
      <c r="AJ107" s="6">
        <v>113</v>
      </c>
      <c r="AK107" s="6">
        <f t="shared" si="46"/>
        <v>56</v>
      </c>
      <c r="AL107" s="6">
        <v>40</v>
      </c>
      <c r="AM107" s="6">
        <v>8</v>
      </c>
      <c r="AN107" s="6">
        <f>VLOOKUP(B:B,'[6]SQL Results'!$B$1:$AE$65536,30,0)</f>
        <v>3018.5</v>
      </c>
      <c r="AO107" s="6">
        <f t="shared" si="47"/>
        <v>-57</v>
      </c>
      <c r="AP107" s="6" t="s">
        <v>230</v>
      </c>
      <c r="AQ107" s="6">
        <f t="shared" si="68"/>
        <v>90.555</v>
      </c>
      <c r="AR107" s="6">
        <v>17</v>
      </c>
      <c r="AS107" s="9">
        <v>21</v>
      </c>
      <c r="AT107" s="9">
        <f>VLOOKUP(B:B,'[6]SQL Results'!$B$1:$L$65536,11,0)</f>
        <v>7</v>
      </c>
      <c r="AU107" s="9">
        <f>VLOOKUP(B:B,'[6]SQL Results'!$B$1:$K$65536,10,0)</f>
        <v>267.9</v>
      </c>
      <c r="AV107" s="9">
        <f t="shared" si="48"/>
        <v>-10</v>
      </c>
      <c r="AW107" s="9" t="s">
        <v>230</v>
      </c>
      <c r="AX107" s="9">
        <f>AU107*0.04</f>
        <v>10.716</v>
      </c>
      <c r="AY107" s="6">
        <v>1326</v>
      </c>
      <c r="AZ107" s="6">
        <v>1591</v>
      </c>
      <c r="BA107" s="6">
        <f>VLOOKUP(B:B,'[6]SQL Results'!$B$1:$AJ$65536,35,0)</f>
        <v>1088</v>
      </c>
      <c r="BB107" s="6">
        <f t="shared" si="49"/>
        <v>-238</v>
      </c>
      <c r="BC107" s="6" t="s">
        <v>230</v>
      </c>
      <c r="BD107" s="6">
        <f>BA107*0.05</f>
        <v>54.4</v>
      </c>
      <c r="BE107" s="6">
        <v>7</v>
      </c>
      <c r="BF107" s="6">
        <v>9</v>
      </c>
      <c r="BG107" s="6">
        <f>VLOOKUP(B:B,'[6]SQL Results'!$B$1:$AP$65536,41,0)</f>
        <v>39</v>
      </c>
      <c r="BH107" s="6">
        <f>VLOOKUP(B:B,'[6]SQL Results'!$B$1:$AO$65536,40,0)</f>
        <v>2275.21</v>
      </c>
      <c r="BI107" s="6">
        <f t="shared" si="50"/>
        <v>32</v>
      </c>
      <c r="BJ107" s="6" t="s">
        <v>15</v>
      </c>
      <c r="BK107" s="6">
        <f>BH107*0.01</f>
        <v>22.7521</v>
      </c>
      <c r="BL107" s="6">
        <f t="shared" si="51"/>
        <v>1164.04</v>
      </c>
      <c r="BM107" s="13">
        <f t="shared" si="52"/>
        <v>0</v>
      </c>
    </row>
    <row r="108" customHeight="1" spans="1:65">
      <c r="A108" s="11">
        <v>105</v>
      </c>
      <c r="B108" s="55">
        <v>101453</v>
      </c>
      <c r="C108" s="55" t="s">
        <v>122</v>
      </c>
      <c r="D108" s="55" t="s">
        <v>109</v>
      </c>
      <c r="E108" s="6">
        <v>850</v>
      </c>
      <c r="F108" s="6">
        <v>987</v>
      </c>
      <c r="G108" s="6">
        <v>1519.17</v>
      </c>
      <c r="H108" s="6">
        <f t="shared" si="56"/>
        <v>669.17</v>
      </c>
      <c r="I108" s="22" t="s">
        <v>15</v>
      </c>
      <c r="J108" s="22">
        <f>G108*0.25</f>
        <v>379.7925</v>
      </c>
      <c r="K108" s="6"/>
      <c r="L108" s="6">
        <v>109</v>
      </c>
      <c r="M108" s="6">
        <v>126</v>
      </c>
      <c r="N108" s="6">
        <f>VLOOKUP(B:B,'[6]SQL Results'!$B$1:$Q$65536,16,0)</f>
        <v>98</v>
      </c>
      <c r="O108" s="6">
        <f>VLOOKUP(B:B,'[6]SQL Results'!$B$1:$P$65536,15,0)</f>
        <v>2158.75</v>
      </c>
      <c r="P108" s="6">
        <f t="shared" si="57"/>
        <v>-11</v>
      </c>
      <c r="Q108" s="6" t="s">
        <v>230</v>
      </c>
      <c r="R108" s="6">
        <f>O108*0.05</f>
        <v>107.9375</v>
      </c>
      <c r="S108" s="6">
        <f>P108*1</f>
        <v>-11</v>
      </c>
      <c r="T108" s="6">
        <v>6</v>
      </c>
      <c r="U108" s="6">
        <v>7</v>
      </c>
      <c r="V108" s="6">
        <f>VLOOKUP(B:B,'[6]SQL Results'!$B$1:$V$65536,21,0)</f>
        <v>1</v>
      </c>
      <c r="W108" s="6">
        <f t="shared" si="43"/>
        <v>-5</v>
      </c>
      <c r="X108" s="6" t="s">
        <v>230</v>
      </c>
      <c r="Y108" s="6"/>
      <c r="Z108" s="6">
        <v>11</v>
      </c>
      <c r="AA108" s="6">
        <v>14</v>
      </c>
      <c r="AB108" s="6">
        <f>VLOOKUP(B:B,'[6]SQL Results'!$B$1:$AA$65536,26,0)</f>
        <v>7</v>
      </c>
      <c r="AC108" s="6">
        <f>VLOOKUP(B:B,'[6]SQL Results'!$B$1:$Z$65536,25,0)</f>
        <v>923.43</v>
      </c>
      <c r="AD108" s="6">
        <v>0</v>
      </c>
      <c r="AE108" s="6">
        <f t="shared" si="44"/>
        <v>923.43</v>
      </c>
      <c r="AF108" s="6">
        <f t="shared" si="45"/>
        <v>-4</v>
      </c>
      <c r="AG108" s="6" t="s">
        <v>230</v>
      </c>
      <c r="AH108" s="6">
        <f t="shared" si="67"/>
        <v>18.4686</v>
      </c>
      <c r="AI108" s="6">
        <v>69</v>
      </c>
      <c r="AJ108" s="6">
        <v>83</v>
      </c>
      <c r="AK108" s="6">
        <f t="shared" si="46"/>
        <v>141</v>
      </c>
      <c r="AL108" s="6">
        <v>79</v>
      </c>
      <c r="AM108" s="6">
        <v>31</v>
      </c>
      <c r="AN108" s="6">
        <f>VLOOKUP(B:B,'[6]SQL Results'!$B$1:$AE$65536,30,0)</f>
        <v>8062.6</v>
      </c>
      <c r="AO108" s="6">
        <f t="shared" si="47"/>
        <v>58</v>
      </c>
      <c r="AP108" s="6" t="s">
        <v>15</v>
      </c>
      <c r="AQ108" s="6">
        <f>AN108*0.05</f>
        <v>403.13</v>
      </c>
      <c r="AR108" s="6">
        <v>11</v>
      </c>
      <c r="AS108" s="9">
        <v>15</v>
      </c>
      <c r="AT108" s="9">
        <f>VLOOKUP(B:B,'[6]SQL Results'!$B$1:$L$65536,11,0)</f>
        <v>23</v>
      </c>
      <c r="AU108" s="9">
        <f>VLOOKUP(B:B,'[6]SQL Results'!$B$1:$K$65536,10,0)</f>
        <v>781.27</v>
      </c>
      <c r="AV108" s="9">
        <f t="shared" si="48"/>
        <v>12</v>
      </c>
      <c r="AW108" s="9" t="s">
        <v>15</v>
      </c>
      <c r="AX108" s="9">
        <f>AU108*0.07</f>
        <v>54.6889</v>
      </c>
      <c r="AY108" s="6">
        <v>1142</v>
      </c>
      <c r="AZ108" s="6">
        <v>1370</v>
      </c>
      <c r="BA108" s="6">
        <f>VLOOKUP(B:B,'[6]SQL Results'!$B$1:$AJ$65536,35,0)</f>
        <v>1434.5</v>
      </c>
      <c r="BB108" s="6">
        <f t="shared" si="49"/>
        <v>292.5</v>
      </c>
      <c r="BC108" s="6" t="s">
        <v>15</v>
      </c>
      <c r="BD108" s="6">
        <f>BA108*0.09</f>
        <v>129.105</v>
      </c>
      <c r="BE108" s="6">
        <v>6</v>
      </c>
      <c r="BF108" s="6">
        <v>8</v>
      </c>
      <c r="BG108" s="6">
        <f>VLOOKUP(B:B,'[6]SQL Results'!$B$1:$AP$65536,41,0)</f>
        <v>15</v>
      </c>
      <c r="BH108" s="6">
        <f>VLOOKUP(B:B,'[6]SQL Results'!$B$1:$AO$65536,40,0)</f>
        <v>869.31</v>
      </c>
      <c r="BI108" s="6">
        <f t="shared" si="50"/>
        <v>9</v>
      </c>
      <c r="BJ108" s="6" t="s">
        <v>15</v>
      </c>
      <c r="BK108" s="6">
        <f>BH108*0.01</f>
        <v>8.6931</v>
      </c>
      <c r="BL108" s="6">
        <f t="shared" si="51"/>
        <v>1101.82</v>
      </c>
      <c r="BM108" s="13">
        <f t="shared" si="52"/>
        <v>-11</v>
      </c>
    </row>
    <row r="109" s="2" customFormat="1" customHeight="1" spans="1:65">
      <c r="A109" s="11">
        <v>106</v>
      </c>
      <c r="B109" s="55">
        <v>104838</v>
      </c>
      <c r="C109" s="55" t="s">
        <v>123</v>
      </c>
      <c r="D109" s="55" t="s">
        <v>109</v>
      </c>
      <c r="E109" s="6">
        <v>697</v>
      </c>
      <c r="F109" s="6">
        <v>800</v>
      </c>
      <c r="G109" s="6">
        <v>656</v>
      </c>
      <c r="H109" s="6">
        <f t="shared" si="56"/>
        <v>-41</v>
      </c>
      <c r="I109" s="6" t="s">
        <v>230</v>
      </c>
      <c r="J109" s="6">
        <f>G109*0.14</f>
        <v>91.84</v>
      </c>
      <c r="K109" s="6">
        <f>H109*0.05</f>
        <v>-2.05</v>
      </c>
      <c r="L109" s="6">
        <v>69</v>
      </c>
      <c r="M109" s="6">
        <v>83</v>
      </c>
      <c r="N109" s="6">
        <f>VLOOKUP(B:B,'[6]SQL Results'!$B$1:$Q$65536,16,0)</f>
        <v>95</v>
      </c>
      <c r="O109" s="6">
        <f>VLOOKUP(B:B,'[6]SQL Results'!$B$1:$P$65536,15,0)</f>
        <v>1883.07</v>
      </c>
      <c r="P109" s="6">
        <f t="shared" si="57"/>
        <v>26</v>
      </c>
      <c r="Q109" s="6" t="s">
        <v>15</v>
      </c>
      <c r="R109" s="6">
        <f>O109*0.06</f>
        <v>112.9842</v>
      </c>
      <c r="S109" s="6"/>
      <c r="T109" s="6">
        <v>3</v>
      </c>
      <c r="U109" s="6">
        <v>4</v>
      </c>
      <c r="V109" s="6">
        <f>VLOOKUP(B:B,'[6]SQL Results'!$B$1:$V$65536,21,0)</f>
        <v>3</v>
      </c>
      <c r="W109" s="6">
        <f t="shared" si="43"/>
        <v>0</v>
      </c>
      <c r="X109" s="6" t="s">
        <v>14</v>
      </c>
      <c r="Y109" s="6"/>
      <c r="Z109" s="6">
        <v>5</v>
      </c>
      <c r="AA109" s="6">
        <v>8</v>
      </c>
      <c r="AB109" s="6">
        <f>VLOOKUP(B:B,'[6]SQL Results'!$B$1:$AA$65536,26,0)</f>
        <v>3</v>
      </c>
      <c r="AC109" s="6">
        <f>VLOOKUP(B:B,'[6]SQL Results'!$B$1:$Z$65536,25,0)</f>
        <v>1560</v>
      </c>
      <c r="AD109" s="6">
        <f>VLOOKUP(B:B,[7]Sheet1!$A$1:$C$65536,3,0)</f>
        <v>1560</v>
      </c>
      <c r="AE109" s="6">
        <f t="shared" si="44"/>
        <v>0</v>
      </c>
      <c r="AF109" s="6">
        <f t="shared" si="45"/>
        <v>-2</v>
      </c>
      <c r="AG109" s="6" t="s">
        <v>230</v>
      </c>
      <c r="AH109" s="6">
        <f t="shared" si="67"/>
        <v>0</v>
      </c>
      <c r="AI109" s="6">
        <v>43</v>
      </c>
      <c r="AJ109" s="6">
        <v>52</v>
      </c>
      <c r="AK109" s="6">
        <f t="shared" si="46"/>
        <v>18</v>
      </c>
      <c r="AL109" s="6">
        <v>18</v>
      </c>
      <c r="AM109" s="6">
        <v>0</v>
      </c>
      <c r="AN109" s="6">
        <f>VLOOKUP(B:B,'[6]SQL Results'!$B$1:$AE$65536,30,0)</f>
        <v>945.26</v>
      </c>
      <c r="AO109" s="6">
        <f t="shared" si="47"/>
        <v>-34</v>
      </c>
      <c r="AP109" s="6" t="s">
        <v>230</v>
      </c>
      <c r="AQ109" s="6">
        <f>AN109*0.03</f>
        <v>28.3578</v>
      </c>
      <c r="AR109" s="6">
        <v>6</v>
      </c>
      <c r="AS109" s="9">
        <v>10</v>
      </c>
      <c r="AT109" s="9">
        <f>VLOOKUP(B:B,'[6]SQL Results'!$B$1:$L$65536,11,0)</f>
        <v>2</v>
      </c>
      <c r="AU109" s="9">
        <f>VLOOKUP(B:B,'[6]SQL Results'!$B$1:$K$65536,10,0)</f>
        <v>67.83</v>
      </c>
      <c r="AV109" s="9">
        <f t="shared" si="48"/>
        <v>-4</v>
      </c>
      <c r="AW109" s="9" t="s">
        <v>230</v>
      </c>
      <c r="AX109" s="9">
        <f>AU109*0.04</f>
        <v>2.7132</v>
      </c>
      <c r="AY109" s="6">
        <v>807</v>
      </c>
      <c r="AZ109" s="6">
        <v>968</v>
      </c>
      <c r="BA109" s="6">
        <f>VLOOKUP(B:B,'[6]SQL Results'!$B$1:$AJ$65536,35,0)</f>
        <v>1553.5</v>
      </c>
      <c r="BB109" s="6">
        <f t="shared" si="49"/>
        <v>746.5</v>
      </c>
      <c r="BC109" s="6" t="s">
        <v>15</v>
      </c>
      <c r="BD109" s="6">
        <f>BA109*0.09</f>
        <v>139.815</v>
      </c>
      <c r="BE109" s="6">
        <v>3</v>
      </c>
      <c r="BF109" s="6">
        <v>5</v>
      </c>
      <c r="BG109" s="6">
        <f>VLOOKUP(B:B,'[6]SQL Results'!$B$1:$AP$65536,41,0)</f>
        <v>5</v>
      </c>
      <c r="BH109" s="6">
        <f>VLOOKUP(B:B,'[6]SQL Results'!$B$1:$AO$65536,40,0)</f>
        <v>290</v>
      </c>
      <c r="BI109" s="6">
        <f t="shared" si="50"/>
        <v>2</v>
      </c>
      <c r="BJ109" s="6" t="s">
        <v>15</v>
      </c>
      <c r="BK109" s="6">
        <f>BH109*0.01</f>
        <v>2.9</v>
      </c>
      <c r="BL109" s="6">
        <f t="shared" si="51"/>
        <v>378.61</v>
      </c>
      <c r="BM109" s="13">
        <f t="shared" si="52"/>
        <v>-2</v>
      </c>
    </row>
    <row r="110" s="2" customFormat="1" customHeight="1" spans="1:65">
      <c r="A110" s="11">
        <v>107</v>
      </c>
      <c r="B110" s="55">
        <v>104533</v>
      </c>
      <c r="C110" s="55" t="s">
        <v>124</v>
      </c>
      <c r="D110" s="55" t="s">
        <v>109</v>
      </c>
      <c r="E110" s="6">
        <v>697</v>
      </c>
      <c r="F110" s="6">
        <v>800</v>
      </c>
      <c r="G110" s="6">
        <v>225</v>
      </c>
      <c r="H110" s="6">
        <f t="shared" si="56"/>
        <v>-472</v>
      </c>
      <c r="I110" s="6" t="s">
        <v>230</v>
      </c>
      <c r="J110" s="6">
        <f>G110*0.14</f>
        <v>31.5</v>
      </c>
      <c r="K110" s="6">
        <f>H110*0.05</f>
        <v>-23.6</v>
      </c>
      <c r="L110" s="6">
        <v>69</v>
      </c>
      <c r="M110" s="6">
        <v>83</v>
      </c>
      <c r="N110" s="6">
        <f>VLOOKUP(B:B,'[6]SQL Results'!$B$1:$Q$65536,16,0)</f>
        <v>28</v>
      </c>
      <c r="O110" s="6">
        <f>VLOOKUP(B:B,'[6]SQL Results'!$B$1:$P$65536,15,0)</f>
        <v>631.17</v>
      </c>
      <c r="P110" s="6">
        <f t="shared" si="57"/>
        <v>-41</v>
      </c>
      <c r="Q110" s="6" t="s">
        <v>230</v>
      </c>
      <c r="R110" s="6">
        <f>O110*0.05</f>
        <v>31.5585</v>
      </c>
      <c r="S110" s="6">
        <f>P110*1</f>
        <v>-41</v>
      </c>
      <c r="T110" s="6">
        <v>3</v>
      </c>
      <c r="U110" s="6">
        <v>4</v>
      </c>
      <c r="V110" s="6">
        <f>VLOOKUP(B:B,'[6]SQL Results'!$B$1:$V$65536,21,0)</f>
        <v>1</v>
      </c>
      <c r="W110" s="6">
        <f t="shared" si="43"/>
        <v>-2</v>
      </c>
      <c r="X110" s="6" t="s">
        <v>230</v>
      </c>
      <c r="Y110" s="6"/>
      <c r="Z110" s="6">
        <v>7</v>
      </c>
      <c r="AA110" s="6">
        <v>11</v>
      </c>
      <c r="AB110" s="6">
        <f>VLOOKUP(B:B,'[6]SQL Results'!$B$1:$AA$65536,26,0)</f>
        <v>3</v>
      </c>
      <c r="AC110" s="6">
        <f>VLOOKUP(B:B,'[6]SQL Results'!$B$1:$Z$65536,25,0)</f>
        <v>394</v>
      </c>
      <c r="AD110" s="6">
        <v>0</v>
      </c>
      <c r="AE110" s="6">
        <f t="shared" si="44"/>
        <v>394</v>
      </c>
      <c r="AF110" s="6">
        <f t="shared" si="45"/>
        <v>-4</v>
      </c>
      <c r="AG110" s="6" t="s">
        <v>230</v>
      </c>
      <c r="AH110" s="6">
        <f t="shared" si="67"/>
        <v>7.88</v>
      </c>
      <c r="AI110" s="6">
        <v>43</v>
      </c>
      <c r="AJ110" s="6">
        <v>52</v>
      </c>
      <c r="AK110" s="6">
        <f t="shared" si="46"/>
        <v>30</v>
      </c>
      <c r="AL110" s="6">
        <v>20</v>
      </c>
      <c r="AM110" s="6">
        <v>5</v>
      </c>
      <c r="AN110" s="6">
        <f>VLOOKUP(B:B,'[6]SQL Results'!$B$1:$AE$65536,30,0)</f>
        <v>1804.67</v>
      </c>
      <c r="AO110" s="6">
        <f t="shared" si="47"/>
        <v>-22</v>
      </c>
      <c r="AP110" s="6" t="s">
        <v>230</v>
      </c>
      <c r="AQ110" s="6">
        <f>AN110*0.03</f>
        <v>54.1401</v>
      </c>
      <c r="AR110" s="6">
        <v>6</v>
      </c>
      <c r="AS110" s="9">
        <v>10</v>
      </c>
      <c r="AT110" s="9">
        <v>0</v>
      </c>
      <c r="AU110" s="9">
        <v>0</v>
      </c>
      <c r="AV110" s="9">
        <f t="shared" si="48"/>
        <v>-6</v>
      </c>
      <c r="AW110" s="9" t="s">
        <v>230</v>
      </c>
      <c r="AX110" s="9">
        <f>AU110*0.04</f>
        <v>0</v>
      </c>
      <c r="AY110" s="6">
        <v>3006</v>
      </c>
      <c r="AZ110" s="6">
        <v>3360</v>
      </c>
      <c r="BA110" s="6">
        <f>VLOOKUP(B:B,'[6]SQL Results'!$B$1:$AJ$65536,35,0)</f>
        <v>375.25</v>
      </c>
      <c r="BB110" s="6">
        <f t="shared" si="49"/>
        <v>-2630.75</v>
      </c>
      <c r="BC110" s="6" t="s">
        <v>230</v>
      </c>
      <c r="BD110" s="6">
        <f>BA110*0.05</f>
        <v>18.7625</v>
      </c>
      <c r="BE110" s="6">
        <v>3</v>
      </c>
      <c r="BF110" s="6">
        <v>5</v>
      </c>
      <c r="BG110" s="6">
        <f>VLOOKUP(B:B,'[6]SQL Results'!$B$1:$AP$65536,41,0)</f>
        <v>5</v>
      </c>
      <c r="BH110" s="6">
        <f>VLOOKUP(B:B,'[6]SQL Results'!$B$1:$AO$65536,40,0)</f>
        <v>242.51</v>
      </c>
      <c r="BI110" s="6">
        <f t="shared" si="50"/>
        <v>2</v>
      </c>
      <c r="BJ110" s="6" t="s">
        <v>15</v>
      </c>
      <c r="BK110" s="6">
        <f>BH110*0.01</f>
        <v>2.4251</v>
      </c>
      <c r="BL110" s="6">
        <f t="shared" si="51"/>
        <v>146.27</v>
      </c>
      <c r="BM110" s="13">
        <f t="shared" si="52"/>
        <v>-65</v>
      </c>
    </row>
    <row r="111" s="2" customFormat="1" customHeight="1" spans="1:65">
      <c r="A111" s="11">
        <v>108</v>
      </c>
      <c r="B111" s="55">
        <v>104428</v>
      </c>
      <c r="C111" s="55" t="s">
        <v>125</v>
      </c>
      <c r="D111" s="55" t="s">
        <v>109</v>
      </c>
      <c r="E111" s="6">
        <v>697</v>
      </c>
      <c r="F111" s="6">
        <v>800</v>
      </c>
      <c r="G111" s="6">
        <v>2222.03</v>
      </c>
      <c r="H111" s="6">
        <f t="shared" si="56"/>
        <v>1525.03</v>
      </c>
      <c r="I111" s="22" t="s">
        <v>15</v>
      </c>
      <c r="J111" s="22">
        <f>G111*0.25</f>
        <v>555.5075</v>
      </c>
      <c r="K111" s="6"/>
      <c r="L111" s="6">
        <v>69</v>
      </c>
      <c r="M111" s="6">
        <v>83</v>
      </c>
      <c r="N111" s="6">
        <f>VLOOKUP(B:B,'[6]SQL Results'!$B$1:$Q$65536,16,0)</f>
        <v>94</v>
      </c>
      <c r="O111" s="6">
        <f>VLOOKUP(B:B,'[6]SQL Results'!$B$1:$P$65536,15,0)</f>
        <v>1943.31</v>
      </c>
      <c r="P111" s="6">
        <f t="shared" si="57"/>
        <v>25</v>
      </c>
      <c r="Q111" s="6" t="s">
        <v>15</v>
      </c>
      <c r="R111" s="6">
        <f>O111*0.06</f>
        <v>116.5986</v>
      </c>
      <c r="S111" s="6"/>
      <c r="T111" s="6">
        <v>3</v>
      </c>
      <c r="U111" s="6">
        <v>4</v>
      </c>
      <c r="V111" s="6">
        <v>0</v>
      </c>
      <c r="W111" s="6">
        <f t="shared" si="43"/>
        <v>-3</v>
      </c>
      <c r="X111" s="6" t="s">
        <v>230</v>
      </c>
      <c r="Y111" s="6"/>
      <c r="Z111" s="6">
        <v>7</v>
      </c>
      <c r="AA111" s="6">
        <v>11</v>
      </c>
      <c r="AB111" s="6">
        <f>VLOOKUP(B:B,'[6]SQL Results'!$B$1:$AA$65536,26,0)</f>
        <v>4</v>
      </c>
      <c r="AC111" s="6">
        <f>VLOOKUP(B:B,'[6]SQL Results'!$B$1:$Z$65536,25,0)</f>
        <v>606.3</v>
      </c>
      <c r="AD111" s="6">
        <f>VLOOKUP(B:B,[7]Sheet1!$A$1:$C$65536,3,0)</f>
        <v>366.3</v>
      </c>
      <c r="AE111" s="6">
        <f t="shared" si="44"/>
        <v>240</v>
      </c>
      <c r="AF111" s="6">
        <f t="shared" si="45"/>
        <v>-3</v>
      </c>
      <c r="AG111" s="6" t="s">
        <v>230</v>
      </c>
      <c r="AH111" s="6">
        <f t="shared" si="67"/>
        <v>4.8</v>
      </c>
      <c r="AI111" s="6">
        <v>43</v>
      </c>
      <c r="AJ111" s="6">
        <v>52</v>
      </c>
      <c r="AK111" s="6">
        <f t="shared" si="46"/>
        <v>71</v>
      </c>
      <c r="AL111" s="6">
        <v>39</v>
      </c>
      <c r="AM111" s="6">
        <v>16</v>
      </c>
      <c r="AN111" s="6">
        <f>VLOOKUP(B:B,'[6]SQL Results'!$B$1:$AE$65536,30,0)</f>
        <v>4093.22</v>
      </c>
      <c r="AO111" s="6">
        <f t="shared" si="47"/>
        <v>19</v>
      </c>
      <c r="AP111" s="6" t="s">
        <v>15</v>
      </c>
      <c r="AQ111" s="6">
        <f>AN111*0.05</f>
        <v>204.661</v>
      </c>
      <c r="AR111" s="6">
        <v>6</v>
      </c>
      <c r="AS111" s="9">
        <v>10</v>
      </c>
      <c r="AT111" s="9">
        <f>VLOOKUP(B:B,'[6]SQL Results'!$B$1:$L$65536,11,0)</f>
        <v>3</v>
      </c>
      <c r="AU111" s="9">
        <f>VLOOKUP(B:B,'[6]SQL Results'!$B$1:$K$65536,10,0)</f>
        <v>115.9</v>
      </c>
      <c r="AV111" s="9">
        <f t="shared" si="48"/>
        <v>-3</v>
      </c>
      <c r="AW111" s="9" t="s">
        <v>230</v>
      </c>
      <c r="AX111" s="9">
        <f>AU111*0.04</f>
        <v>4.636</v>
      </c>
      <c r="AY111" s="6">
        <v>1806</v>
      </c>
      <c r="AZ111" s="6">
        <v>2167</v>
      </c>
      <c r="BA111" s="6">
        <f>VLOOKUP(B:B,'[6]SQL Results'!$B$1:$AJ$65536,35,0)</f>
        <v>2462.81</v>
      </c>
      <c r="BB111" s="6">
        <f t="shared" si="49"/>
        <v>656.81</v>
      </c>
      <c r="BC111" s="6" t="s">
        <v>15</v>
      </c>
      <c r="BD111" s="6">
        <f>BA111*0.09</f>
        <v>221.6529</v>
      </c>
      <c r="BE111" s="6">
        <v>3</v>
      </c>
      <c r="BF111" s="6">
        <v>5</v>
      </c>
      <c r="BG111" s="6">
        <f>VLOOKUP(B:B,'[6]SQL Results'!$B$1:$AP$65536,41,0)</f>
        <v>3</v>
      </c>
      <c r="BH111" s="6">
        <f>VLOOKUP(B:B,'[6]SQL Results'!$B$1:$AO$65536,40,0)</f>
        <v>195</v>
      </c>
      <c r="BI111" s="6">
        <f t="shared" si="50"/>
        <v>0</v>
      </c>
      <c r="BJ111" s="6" t="s">
        <v>14</v>
      </c>
      <c r="BK111" s="6"/>
      <c r="BL111" s="6">
        <f t="shared" si="51"/>
        <v>1107.86</v>
      </c>
      <c r="BM111" s="13">
        <f t="shared" si="52"/>
        <v>0</v>
      </c>
    </row>
    <row r="112" customHeight="1" spans="1:65">
      <c r="A112" s="5"/>
      <c r="B112" s="55"/>
      <c r="C112" s="55" t="s">
        <v>215</v>
      </c>
      <c r="D112" s="55"/>
      <c r="E112" s="22">
        <f>SUM(E4:E111)</f>
        <v>187016</v>
      </c>
      <c r="F112" s="22">
        <f t="shared" ref="F112:AK112" si="69">SUM(F4:F111)</f>
        <v>208321</v>
      </c>
      <c r="G112" s="22">
        <f t="shared" si="69"/>
        <v>133920.71</v>
      </c>
      <c r="H112" s="22">
        <f t="shared" si="69"/>
        <v>-53095.29</v>
      </c>
      <c r="I112" s="22">
        <f t="shared" si="69"/>
        <v>0</v>
      </c>
      <c r="J112" s="22">
        <f t="shared" si="69"/>
        <v>25530.7529</v>
      </c>
      <c r="K112" s="22">
        <f t="shared" si="69"/>
        <v>-3721.312</v>
      </c>
      <c r="L112" s="22">
        <f t="shared" si="69"/>
        <v>12995</v>
      </c>
      <c r="M112" s="22">
        <f t="shared" si="69"/>
        <v>14630</v>
      </c>
      <c r="N112" s="22">
        <f t="shared" si="69"/>
        <v>23184.68</v>
      </c>
      <c r="O112" s="22">
        <f t="shared" si="69"/>
        <v>442841.93</v>
      </c>
      <c r="P112" s="22">
        <f t="shared" si="69"/>
        <v>10189.68</v>
      </c>
      <c r="Q112" s="22">
        <f t="shared" si="69"/>
        <v>0</v>
      </c>
      <c r="R112" s="22">
        <f t="shared" si="69"/>
        <v>25084.0083</v>
      </c>
      <c r="S112" s="22">
        <f t="shared" si="69"/>
        <v>-1397</v>
      </c>
      <c r="T112" s="22">
        <f t="shared" si="69"/>
        <v>647</v>
      </c>
      <c r="U112" s="22">
        <f t="shared" si="69"/>
        <v>786</v>
      </c>
      <c r="V112" s="22">
        <f t="shared" si="69"/>
        <v>401</v>
      </c>
      <c r="W112" s="22">
        <f t="shared" si="69"/>
        <v>-246</v>
      </c>
      <c r="X112" s="22">
        <f t="shared" si="69"/>
        <v>0</v>
      </c>
      <c r="Y112" s="22">
        <f t="shared" si="69"/>
        <v>1005</v>
      </c>
      <c r="Z112" s="22">
        <f t="shared" si="69"/>
        <v>1225</v>
      </c>
      <c r="AA112" s="22">
        <f t="shared" si="69"/>
        <v>1605</v>
      </c>
      <c r="AB112" s="22">
        <f t="shared" si="69"/>
        <v>906</v>
      </c>
      <c r="AC112" s="22">
        <f t="shared" si="69"/>
        <v>150078.18</v>
      </c>
      <c r="AD112" s="22">
        <f t="shared" si="69"/>
        <v>86006.15</v>
      </c>
      <c r="AE112" s="22">
        <f t="shared" si="69"/>
        <v>64072.03</v>
      </c>
      <c r="AF112" s="22">
        <f t="shared" si="69"/>
        <v>-319</v>
      </c>
      <c r="AG112" s="22">
        <f t="shared" si="69"/>
        <v>0</v>
      </c>
      <c r="AH112" s="22">
        <f t="shared" si="69"/>
        <v>2019.981</v>
      </c>
      <c r="AI112" s="22">
        <f t="shared" si="69"/>
        <v>8848</v>
      </c>
      <c r="AJ112" s="22">
        <f t="shared" si="69"/>
        <v>10416</v>
      </c>
      <c r="AK112" s="22">
        <f t="shared" si="69"/>
        <v>11086</v>
      </c>
      <c r="AL112" s="22">
        <f t="shared" ref="AL112:BM112" si="70">SUM(AL4:AL111)</f>
        <v>5682</v>
      </c>
      <c r="AM112" s="22">
        <f t="shared" si="70"/>
        <v>2702</v>
      </c>
      <c r="AN112" s="22">
        <f t="shared" si="70"/>
        <v>609236.03</v>
      </c>
      <c r="AO112" s="22">
        <f t="shared" si="70"/>
        <v>670</v>
      </c>
      <c r="AP112" s="22">
        <f t="shared" si="70"/>
        <v>0</v>
      </c>
      <c r="AQ112" s="22">
        <f t="shared" si="70"/>
        <v>27384.8601</v>
      </c>
      <c r="AR112" s="22">
        <f t="shared" si="70"/>
        <v>1269</v>
      </c>
      <c r="AS112" s="22">
        <f t="shared" si="70"/>
        <v>1621</v>
      </c>
      <c r="AT112" s="22">
        <f t="shared" si="70"/>
        <v>1052</v>
      </c>
      <c r="AU112" s="22">
        <f t="shared" si="70"/>
        <v>35113.4</v>
      </c>
      <c r="AV112" s="22">
        <f t="shared" si="70"/>
        <v>-217</v>
      </c>
      <c r="AW112" s="22">
        <f t="shared" si="70"/>
        <v>0</v>
      </c>
      <c r="AX112" s="22">
        <f t="shared" si="70"/>
        <v>2119.1572</v>
      </c>
      <c r="AY112" s="22">
        <f t="shared" si="70"/>
        <v>390292</v>
      </c>
      <c r="AZ112" s="22">
        <f t="shared" si="70"/>
        <v>439314</v>
      </c>
      <c r="BA112" s="22">
        <f t="shared" si="70"/>
        <v>268904.43</v>
      </c>
      <c r="BB112" s="22">
        <f t="shared" si="70"/>
        <v>-121387.57</v>
      </c>
      <c r="BC112" s="22">
        <f t="shared" si="70"/>
        <v>0</v>
      </c>
      <c r="BD112" s="22">
        <f t="shared" si="70"/>
        <v>16479.6503</v>
      </c>
      <c r="BE112" s="22">
        <f t="shared" si="70"/>
        <v>658</v>
      </c>
      <c r="BF112" s="22">
        <f t="shared" si="70"/>
        <v>885</v>
      </c>
      <c r="BG112" s="22">
        <f t="shared" si="70"/>
        <v>693</v>
      </c>
      <c r="BH112" s="22">
        <f t="shared" si="70"/>
        <v>42739.39</v>
      </c>
      <c r="BI112" s="22">
        <f t="shared" si="70"/>
        <v>35</v>
      </c>
      <c r="BJ112" s="22">
        <f t="shared" si="70"/>
        <v>0</v>
      </c>
      <c r="BK112" s="22">
        <f t="shared" si="70"/>
        <v>253.9799</v>
      </c>
      <c r="BL112" s="22">
        <f t="shared" si="70"/>
        <v>99831.78</v>
      </c>
      <c r="BM112" s="22">
        <f t="shared" si="70"/>
        <v>-5199</v>
      </c>
    </row>
    <row r="113" customHeight="1" spans="6:10">
      <c r="F113" s="23"/>
      <c r="G113" s="23"/>
      <c r="H113" s="23"/>
      <c r="I113" s="23"/>
      <c r="J113" s="23"/>
    </row>
  </sheetData>
  <mergeCells count="10">
    <mergeCell ref="A1:BM1"/>
    <mergeCell ref="E2:K2"/>
    <mergeCell ref="L2:S2"/>
    <mergeCell ref="T2:Y2"/>
    <mergeCell ref="Z2:AH2"/>
    <mergeCell ref="AI2:AQ2"/>
    <mergeCell ref="AR2:AX2"/>
    <mergeCell ref="AY2:BD2"/>
    <mergeCell ref="BE2:BK2"/>
    <mergeCell ref="BL2:B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Z24"/>
  <sheetViews>
    <sheetView workbookViewId="0">
      <selection activeCell="M23" sqref="M23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5" width="8.75" style="26" customWidth="1"/>
    <col min="6" max="6" width="17" style="26" customWidth="1"/>
    <col min="7" max="7" width="13.25" style="26" customWidth="1"/>
    <col min="8" max="8" width="26.125" style="58" customWidth="1"/>
    <col min="9" max="13" width="9" style="25"/>
    <col min="14" max="14" width="15" style="25" customWidth="1"/>
    <col min="15" max="15" width="36.75" style="25" customWidth="1"/>
    <col min="16" max="16354" width="9" style="25"/>
  </cols>
  <sheetData>
    <row r="1" ht="48" customHeight="1" spans="8:9">
      <c r="H1" s="94"/>
      <c r="I1" s="128" t="s">
        <v>235</v>
      </c>
    </row>
    <row r="2" ht="38" customHeight="1" spans="1:15">
      <c r="A2" s="28" t="s">
        <v>126</v>
      </c>
      <c r="B2" s="29"/>
      <c r="C2" s="29"/>
      <c r="D2" s="29"/>
      <c r="E2" s="29"/>
      <c r="F2" s="29"/>
      <c r="G2" s="29"/>
      <c r="H2" s="30"/>
      <c r="I2" s="65" t="s">
        <v>127</v>
      </c>
      <c r="J2" s="65"/>
      <c r="K2" s="69" t="s">
        <v>236</v>
      </c>
      <c r="L2" s="69"/>
      <c r="M2" s="69"/>
      <c r="N2" s="69"/>
      <c r="O2" s="129"/>
    </row>
    <row r="3" s="24" customFormat="1" ht="28" customHeight="1" spans="1:15">
      <c r="A3" s="33" t="s">
        <v>10</v>
      </c>
      <c r="B3" s="33" t="s">
        <v>128</v>
      </c>
      <c r="C3" s="33" t="s">
        <v>129</v>
      </c>
      <c r="D3" s="33"/>
      <c r="E3" s="33"/>
      <c r="F3" s="33" t="s">
        <v>130</v>
      </c>
      <c r="G3" s="33" t="s">
        <v>131</v>
      </c>
      <c r="H3" s="66" t="s">
        <v>132</v>
      </c>
      <c r="I3" s="65" t="s">
        <v>14</v>
      </c>
      <c r="J3" s="65" t="s">
        <v>15</v>
      </c>
      <c r="K3" s="65" t="s">
        <v>14</v>
      </c>
      <c r="L3" s="65" t="s">
        <v>15</v>
      </c>
      <c r="M3" s="65" t="s">
        <v>136</v>
      </c>
      <c r="N3" s="65" t="s">
        <v>137</v>
      </c>
      <c r="O3" s="130" t="s">
        <v>237</v>
      </c>
    </row>
    <row r="4" customHeight="1" spans="1:15">
      <c r="A4" s="35">
        <v>1</v>
      </c>
      <c r="B4" s="36" t="s">
        <v>138</v>
      </c>
      <c r="C4" s="37"/>
      <c r="D4" s="37"/>
      <c r="E4" s="37"/>
      <c r="F4" s="11" t="s">
        <v>1</v>
      </c>
      <c r="G4" s="37"/>
      <c r="H4" s="38" t="s">
        <v>139</v>
      </c>
      <c r="I4" s="39" t="s">
        <v>140</v>
      </c>
      <c r="J4" s="39" t="s">
        <v>141</v>
      </c>
      <c r="K4" s="78">
        <v>0.15</v>
      </c>
      <c r="L4" s="78">
        <v>0.25</v>
      </c>
      <c r="M4" s="78">
        <v>0.14</v>
      </c>
      <c r="N4" s="79" t="s">
        <v>142</v>
      </c>
      <c r="O4" s="129"/>
    </row>
    <row r="5" customHeight="1" spans="1:15">
      <c r="A5" s="97">
        <v>2</v>
      </c>
      <c r="B5" s="98" t="s">
        <v>2</v>
      </c>
      <c r="C5" s="98">
        <v>47683</v>
      </c>
      <c r="D5" s="98" t="s">
        <v>143</v>
      </c>
      <c r="E5" s="98" t="str">
        <f>C5&amp;D5</f>
        <v>47683,</v>
      </c>
      <c r="F5" s="98" t="s">
        <v>144</v>
      </c>
      <c r="G5" s="98" t="s">
        <v>145</v>
      </c>
      <c r="H5" s="98" t="s">
        <v>146</v>
      </c>
      <c r="I5" s="69" t="s">
        <v>147</v>
      </c>
      <c r="J5" s="69" t="s">
        <v>148</v>
      </c>
      <c r="K5" s="78">
        <v>0.05</v>
      </c>
      <c r="L5" s="78">
        <v>0.06</v>
      </c>
      <c r="M5" s="78">
        <v>0.05</v>
      </c>
      <c r="N5" s="65" t="s">
        <v>149</v>
      </c>
      <c r="O5" s="129"/>
    </row>
    <row r="6" customHeight="1" spans="1:15">
      <c r="A6" s="35"/>
      <c r="B6" s="40"/>
      <c r="C6" s="40">
        <v>171499</v>
      </c>
      <c r="D6" s="98" t="s">
        <v>143</v>
      </c>
      <c r="E6" s="98" t="str">
        <f t="shared" ref="E6:E23" si="0">C6&amp;D6</f>
        <v>171499,</v>
      </c>
      <c r="F6" s="40" t="s">
        <v>150</v>
      </c>
      <c r="G6" s="40" t="s">
        <v>151</v>
      </c>
      <c r="H6" s="40" t="s">
        <v>152</v>
      </c>
      <c r="I6" s="69"/>
      <c r="J6" s="69"/>
      <c r="K6" s="69"/>
      <c r="L6" s="69"/>
      <c r="M6" s="69"/>
      <c r="N6" s="65"/>
      <c r="O6" s="129"/>
    </row>
    <row r="7" customHeight="1" spans="1:15">
      <c r="A7" s="35"/>
      <c r="B7" s="40"/>
      <c r="C7" s="40">
        <v>58522</v>
      </c>
      <c r="D7" s="98" t="s">
        <v>143</v>
      </c>
      <c r="E7" s="98" t="str">
        <f t="shared" si="0"/>
        <v>58522,</v>
      </c>
      <c r="F7" s="40" t="s">
        <v>153</v>
      </c>
      <c r="G7" s="40" t="s">
        <v>154</v>
      </c>
      <c r="H7" s="40" t="s">
        <v>155</v>
      </c>
      <c r="I7" s="69"/>
      <c r="J7" s="69"/>
      <c r="K7" s="69"/>
      <c r="L7" s="69"/>
      <c r="M7" s="69"/>
      <c r="N7" s="65"/>
      <c r="O7" s="129"/>
    </row>
    <row r="8" customHeight="1" spans="1:15">
      <c r="A8" s="35"/>
      <c r="B8" s="40"/>
      <c r="C8" s="40">
        <v>175429</v>
      </c>
      <c r="D8" s="98" t="s">
        <v>143</v>
      </c>
      <c r="E8" s="98" t="str">
        <f t="shared" si="0"/>
        <v>175429,</v>
      </c>
      <c r="F8" s="40" t="s">
        <v>156</v>
      </c>
      <c r="G8" s="40" t="s">
        <v>157</v>
      </c>
      <c r="H8" s="40" t="s">
        <v>158</v>
      </c>
      <c r="I8" s="69"/>
      <c r="J8" s="69"/>
      <c r="K8" s="69"/>
      <c r="L8" s="69"/>
      <c r="M8" s="69"/>
      <c r="N8" s="65"/>
      <c r="O8" s="129"/>
    </row>
    <row r="9" s="57" customFormat="1" ht="44" customHeight="1" spans="1:16354">
      <c r="A9" s="35">
        <v>3</v>
      </c>
      <c r="B9" s="40" t="s">
        <v>3</v>
      </c>
      <c r="C9" s="40">
        <v>165176</v>
      </c>
      <c r="D9" s="98" t="s">
        <v>143</v>
      </c>
      <c r="E9" s="98" t="str">
        <f t="shared" si="0"/>
        <v>165176,</v>
      </c>
      <c r="F9" s="40" t="s">
        <v>159</v>
      </c>
      <c r="G9" s="40" t="s">
        <v>160</v>
      </c>
      <c r="H9" s="40" t="s">
        <v>161</v>
      </c>
      <c r="I9" s="48" t="s">
        <v>162</v>
      </c>
      <c r="J9" s="48" t="s">
        <v>163</v>
      </c>
      <c r="K9" s="80" t="s">
        <v>164</v>
      </c>
      <c r="L9" s="79" t="s">
        <v>165</v>
      </c>
      <c r="M9" s="80" t="s">
        <v>164</v>
      </c>
      <c r="N9" s="78" t="s">
        <v>166</v>
      </c>
      <c r="O9" s="130" t="s">
        <v>238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</row>
    <row r="10" ht="27" customHeight="1" spans="1:15">
      <c r="A10" s="35">
        <v>4</v>
      </c>
      <c r="B10" s="47" t="s">
        <v>4</v>
      </c>
      <c r="C10" s="47">
        <v>148955</v>
      </c>
      <c r="D10" s="98" t="s">
        <v>143</v>
      </c>
      <c r="E10" s="98" t="str">
        <f t="shared" si="0"/>
        <v>148955,</v>
      </c>
      <c r="F10" s="47" t="s">
        <v>167</v>
      </c>
      <c r="G10" s="47" t="s">
        <v>168</v>
      </c>
      <c r="H10" s="47" t="s">
        <v>169</v>
      </c>
      <c r="I10" s="48" t="s">
        <v>170</v>
      </c>
      <c r="J10" s="48" t="s">
        <v>171</v>
      </c>
      <c r="K10" s="131" t="s">
        <v>164</v>
      </c>
      <c r="L10" s="132" t="s">
        <v>172</v>
      </c>
      <c r="M10" s="131" t="s">
        <v>164</v>
      </c>
      <c r="N10" s="78" t="s">
        <v>166</v>
      </c>
      <c r="O10" s="130" t="s">
        <v>239</v>
      </c>
    </row>
    <row r="11" ht="27" customHeight="1" spans="1:15">
      <c r="A11" s="35"/>
      <c r="B11" s="47"/>
      <c r="C11" s="47">
        <v>1454</v>
      </c>
      <c r="D11" s="98" t="s">
        <v>143</v>
      </c>
      <c r="E11" s="98" t="str">
        <f t="shared" si="0"/>
        <v>1454,</v>
      </c>
      <c r="F11" s="47" t="s">
        <v>173</v>
      </c>
      <c r="G11" s="47" t="s">
        <v>174</v>
      </c>
      <c r="H11" s="47" t="s">
        <v>169</v>
      </c>
      <c r="I11" s="48"/>
      <c r="J11" s="48"/>
      <c r="K11" s="133"/>
      <c r="L11" s="134"/>
      <c r="M11" s="133"/>
      <c r="N11" s="69"/>
      <c r="O11" s="130" t="s">
        <v>240</v>
      </c>
    </row>
    <row r="12" customHeight="1" spans="1:15">
      <c r="A12" s="35"/>
      <c r="B12" s="47"/>
      <c r="C12" s="40">
        <v>63764</v>
      </c>
      <c r="D12" s="98" t="s">
        <v>143</v>
      </c>
      <c r="E12" s="98" t="str">
        <f t="shared" si="0"/>
        <v>63764,</v>
      </c>
      <c r="F12" s="40" t="s">
        <v>175</v>
      </c>
      <c r="G12" s="40" t="s">
        <v>176</v>
      </c>
      <c r="H12" s="40" t="s">
        <v>177</v>
      </c>
      <c r="I12" s="48"/>
      <c r="J12" s="48"/>
      <c r="K12" s="81">
        <v>0.03</v>
      </c>
      <c r="L12" s="82">
        <v>0.04</v>
      </c>
      <c r="M12" s="82">
        <v>0.02</v>
      </c>
      <c r="N12" s="69"/>
      <c r="O12" s="129"/>
    </row>
    <row r="13" s="25" customFormat="1" customHeight="1" spans="1:15">
      <c r="A13" s="35">
        <v>5</v>
      </c>
      <c r="B13" s="35" t="s">
        <v>5</v>
      </c>
      <c r="C13" s="49">
        <v>39103</v>
      </c>
      <c r="D13" s="98" t="s">
        <v>143</v>
      </c>
      <c r="E13" s="98" t="str">
        <f t="shared" si="0"/>
        <v>39103,</v>
      </c>
      <c r="F13" s="49" t="s">
        <v>178</v>
      </c>
      <c r="G13" s="49" t="s">
        <v>179</v>
      </c>
      <c r="H13" s="35" t="s">
        <v>180</v>
      </c>
      <c r="I13" s="69" t="s">
        <v>181</v>
      </c>
      <c r="J13" s="69" t="s">
        <v>182</v>
      </c>
      <c r="K13" s="78">
        <v>0.04</v>
      </c>
      <c r="L13" s="78">
        <v>0.05</v>
      </c>
      <c r="M13" s="78">
        <v>0.03</v>
      </c>
      <c r="N13" s="69" t="s">
        <v>166</v>
      </c>
      <c r="O13" s="129"/>
    </row>
    <row r="14" s="25" customFormat="1" customHeight="1" spans="1:15">
      <c r="A14" s="35"/>
      <c r="B14" s="35"/>
      <c r="C14" s="72">
        <v>174232</v>
      </c>
      <c r="D14" s="98" t="s">
        <v>143</v>
      </c>
      <c r="E14" s="98" t="str">
        <f t="shared" si="0"/>
        <v>174232,</v>
      </c>
      <c r="F14" s="100" t="s">
        <v>178</v>
      </c>
      <c r="G14" s="72" t="s">
        <v>183</v>
      </c>
      <c r="H14" s="74" t="s">
        <v>180</v>
      </c>
      <c r="I14" s="69"/>
      <c r="J14" s="69"/>
      <c r="K14" s="69"/>
      <c r="L14" s="69"/>
      <c r="M14" s="69"/>
      <c r="N14" s="69"/>
      <c r="O14" s="135" t="s">
        <v>241</v>
      </c>
    </row>
    <row r="15" s="25" customFormat="1" customHeight="1" spans="1:15">
      <c r="A15" s="35"/>
      <c r="B15" s="35"/>
      <c r="C15" s="49">
        <v>49939</v>
      </c>
      <c r="D15" s="98" t="s">
        <v>143</v>
      </c>
      <c r="E15" s="98" t="str">
        <f t="shared" si="0"/>
        <v>49939,</v>
      </c>
      <c r="F15" s="49" t="s">
        <v>184</v>
      </c>
      <c r="G15" s="49" t="s">
        <v>185</v>
      </c>
      <c r="H15" s="35" t="s">
        <v>155</v>
      </c>
      <c r="I15" s="69"/>
      <c r="J15" s="69"/>
      <c r="K15" s="69"/>
      <c r="L15" s="69"/>
      <c r="M15" s="69"/>
      <c r="N15" s="69"/>
      <c r="O15" s="129"/>
    </row>
    <row r="16" customHeight="1" spans="1:15">
      <c r="A16" s="35">
        <v>6</v>
      </c>
      <c r="B16" s="35" t="s">
        <v>186</v>
      </c>
      <c r="C16" s="35">
        <v>133360</v>
      </c>
      <c r="D16" s="98" t="s">
        <v>143</v>
      </c>
      <c r="E16" s="98" t="str">
        <f t="shared" si="0"/>
        <v>133360,</v>
      </c>
      <c r="F16" s="35" t="s">
        <v>187</v>
      </c>
      <c r="G16" s="35" t="s">
        <v>188</v>
      </c>
      <c r="H16" s="35" t="s">
        <v>189</v>
      </c>
      <c r="I16" s="48" t="s">
        <v>190</v>
      </c>
      <c r="J16" s="48" t="s">
        <v>191</v>
      </c>
      <c r="K16" s="78">
        <v>0.05</v>
      </c>
      <c r="L16" s="78">
        <v>0.07</v>
      </c>
      <c r="M16" s="78">
        <v>0.04</v>
      </c>
      <c r="N16" s="78" t="s">
        <v>166</v>
      </c>
      <c r="O16" s="129"/>
    </row>
    <row r="17" customHeight="1" spans="1:15">
      <c r="A17" s="35"/>
      <c r="B17" s="35"/>
      <c r="C17" s="35">
        <v>31440</v>
      </c>
      <c r="D17" s="98" t="s">
        <v>143</v>
      </c>
      <c r="E17" s="98" t="str">
        <f t="shared" si="0"/>
        <v>31440,</v>
      </c>
      <c r="F17" s="35" t="s">
        <v>192</v>
      </c>
      <c r="G17" s="35" t="s">
        <v>193</v>
      </c>
      <c r="H17" s="35" t="s">
        <v>194</v>
      </c>
      <c r="I17" s="48"/>
      <c r="J17" s="48"/>
      <c r="K17" s="69"/>
      <c r="L17" s="69"/>
      <c r="M17" s="69"/>
      <c r="N17" s="69"/>
      <c r="O17" s="129"/>
    </row>
    <row r="18" customHeight="1" spans="1:15">
      <c r="A18" s="35">
        <v>7</v>
      </c>
      <c r="B18" s="47" t="s">
        <v>195</v>
      </c>
      <c r="C18" s="49">
        <v>164949</v>
      </c>
      <c r="D18" s="98" t="s">
        <v>143</v>
      </c>
      <c r="E18" s="98" t="str">
        <f t="shared" si="0"/>
        <v>164949,</v>
      </c>
      <c r="F18" s="49" t="s">
        <v>196</v>
      </c>
      <c r="G18" s="51" t="s">
        <v>197</v>
      </c>
      <c r="H18" s="47" t="s">
        <v>198</v>
      </c>
      <c r="I18" s="55" t="s">
        <v>199</v>
      </c>
      <c r="J18" s="55" t="s">
        <v>200</v>
      </c>
      <c r="K18" s="78">
        <v>0.07</v>
      </c>
      <c r="L18" s="78">
        <v>0.09</v>
      </c>
      <c r="M18" s="78">
        <v>0.05</v>
      </c>
      <c r="N18" s="78" t="s">
        <v>166</v>
      </c>
      <c r="O18" s="129"/>
    </row>
    <row r="19" customHeight="1" spans="1:15">
      <c r="A19" s="35"/>
      <c r="B19" s="47"/>
      <c r="C19" s="49">
        <v>75138</v>
      </c>
      <c r="D19" s="98" t="s">
        <v>143</v>
      </c>
      <c r="E19" s="98" t="str">
        <f t="shared" si="0"/>
        <v>75138,</v>
      </c>
      <c r="F19" s="49" t="s">
        <v>196</v>
      </c>
      <c r="G19" s="49" t="s">
        <v>201</v>
      </c>
      <c r="H19" s="47" t="s">
        <v>198</v>
      </c>
      <c r="I19" s="55"/>
      <c r="J19" s="55"/>
      <c r="K19" s="69"/>
      <c r="L19" s="69"/>
      <c r="M19" s="69"/>
      <c r="N19" s="69"/>
      <c r="O19" s="129"/>
    </row>
    <row r="20" customHeight="1" spans="1:15">
      <c r="A20" s="35"/>
      <c r="B20" s="47"/>
      <c r="C20" s="49">
        <v>84174</v>
      </c>
      <c r="D20" s="98" t="s">
        <v>143</v>
      </c>
      <c r="E20" s="98" t="str">
        <f t="shared" si="0"/>
        <v>84174,</v>
      </c>
      <c r="F20" s="49" t="s">
        <v>202</v>
      </c>
      <c r="G20" s="49" t="s">
        <v>203</v>
      </c>
      <c r="H20" s="47" t="s">
        <v>194</v>
      </c>
      <c r="I20" s="55"/>
      <c r="J20" s="55"/>
      <c r="K20" s="69"/>
      <c r="L20" s="69"/>
      <c r="M20" s="69"/>
      <c r="N20" s="69"/>
      <c r="O20" s="129"/>
    </row>
    <row r="21" customHeight="1" spans="1:15">
      <c r="A21" s="35"/>
      <c r="B21" s="47"/>
      <c r="C21" s="49">
        <v>166880</v>
      </c>
      <c r="D21" s="98" t="s">
        <v>143</v>
      </c>
      <c r="E21" s="98" t="str">
        <f t="shared" si="0"/>
        <v>166880,</v>
      </c>
      <c r="F21" s="49" t="s">
        <v>204</v>
      </c>
      <c r="G21" s="49" t="s">
        <v>205</v>
      </c>
      <c r="H21" s="35" t="s">
        <v>206</v>
      </c>
      <c r="I21" s="55"/>
      <c r="J21" s="55"/>
      <c r="K21" s="69"/>
      <c r="L21" s="69"/>
      <c r="M21" s="69"/>
      <c r="N21" s="69"/>
      <c r="O21" s="129"/>
    </row>
    <row r="22" customHeight="1" spans="1:15">
      <c r="A22" s="35"/>
      <c r="B22" s="47"/>
      <c r="C22" s="49">
        <v>21580</v>
      </c>
      <c r="D22" s="98" t="s">
        <v>143</v>
      </c>
      <c r="E22" s="98" t="str">
        <f t="shared" si="0"/>
        <v>21580,</v>
      </c>
      <c r="F22" s="49" t="s">
        <v>207</v>
      </c>
      <c r="G22" s="49" t="s">
        <v>208</v>
      </c>
      <c r="H22" s="35" t="s">
        <v>189</v>
      </c>
      <c r="I22" s="55"/>
      <c r="J22" s="55"/>
      <c r="K22" s="69"/>
      <c r="L22" s="69"/>
      <c r="M22" s="69"/>
      <c r="N22" s="69"/>
      <c r="O22" s="129"/>
    </row>
    <row r="23" ht="49" customHeight="1" spans="1:15">
      <c r="A23" s="35">
        <v>8</v>
      </c>
      <c r="B23" s="40" t="s">
        <v>9</v>
      </c>
      <c r="C23" s="40">
        <v>119652</v>
      </c>
      <c r="D23" s="98" t="s">
        <v>143</v>
      </c>
      <c r="E23" s="98" t="str">
        <f t="shared" si="0"/>
        <v>119652,</v>
      </c>
      <c r="F23" s="56" t="s">
        <v>209</v>
      </c>
      <c r="G23" s="40" t="s">
        <v>210</v>
      </c>
      <c r="H23" s="40" t="s">
        <v>211</v>
      </c>
      <c r="I23" s="69" t="s">
        <v>212</v>
      </c>
      <c r="J23" s="69" t="s">
        <v>213</v>
      </c>
      <c r="K23" s="83" t="s">
        <v>164</v>
      </c>
      <c r="L23" s="83" t="s">
        <v>172</v>
      </c>
      <c r="M23" s="83" t="s">
        <v>164</v>
      </c>
      <c r="N23" s="69" t="s">
        <v>166</v>
      </c>
      <c r="O23" s="130" t="s">
        <v>242</v>
      </c>
    </row>
    <row r="24" s="93" customFormat="1" customHeight="1" spans="1:16354">
      <c r="A24" s="101" t="s">
        <v>243</v>
      </c>
      <c r="B24" s="102"/>
      <c r="C24" s="102"/>
      <c r="D24" s="102"/>
      <c r="E24" s="102"/>
      <c r="F24" s="102"/>
      <c r="G24" s="102"/>
      <c r="H24" s="102"/>
      <c r="I24" s="102"/>
      <c r="J24" s="102" t="s">
        <v>244</v>
      </c>
      <c r="K24" s="102"/>
      <c r="L24" s="102"/>
      <c r="M24" s="102"/>
      <c r="N24" s="102"/>
      <c r="O24" s="102" t="s">
        <v>245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  <c r="BRS24" s="103"/>
      <c r="BRT24" s="103"/>
      <c r="BRU24" s="103"/>
      <c r="BRV24" s="103"/>
      <c r="BRW24" s="103"/>
      <c r="BRX24" s="103"/>
      <c r="BRY24" s="103"/>
      <c r="BRZ24" s="103"/>
      <c r="BSA24" s="103"/>
      <c r="BSB24" s="103"/>
      <c r="BSC24" s="103"/>
      <c r="BSD24" s="103"/>
      <c r="BSE24" s="103"/>
      <c r="BSF24" s="103"/>
      <c r="BSG24" s="103"/>
      <c r="BSH24" s="103"/>
      <c r="BSI24" s="103"/>
      <c r="BSJ24" s="103"/>
      <c r="BSK24" s="103"/>
      <c r="BSL24" s="103"/>
      <c r="BSM24" s="103"/>
      <c r="BSN24" s="103"/>
      <c r="BSO24" s="103"/>
      <c r="BSP24" s="103"/>
      <c r="BSQ24" s="103"/>
      <c r="BSR24" s="103"/>
      <c r="BSS24" s="103"/>
      <c r="BST24" s="103"/>
      <c r="BSU24" s="103"/>
      <c r="BSV24" s="103"/>
      <c r="BSW24" s="103"/>
      <c r="BSX24" s="103"/>
      <c r="BSY24" s="103"/>
      <c r="BSZ24" s="103"/>
      <c r="BTA24" s="103"/>
      <c r="BTB24" s="103"/>
      <c r="BTC24" s="103"/>
      <c r="BTD24" s="103"/>
      <c r="BTE24" s="103"/>
      <c r="BTF24" s="103"/>
      <c r="BTG24" s="103"/>
      <c r="BTH24" s="103"/>
      <c r="BTI24" s="103"/>
      <c r="BTJ24" s="103"/>
      <c r="BTK24" s="103"/>
      <c r="BTL24" s="103"/>
      <c r="BTM24" s="103"/>
      <c r="BTN24" s="103"/>
      <c r="BTO24" s="103"/>
      <c r="BTP24" s="103"/>
      <c r="BTQ24" s="103"/>
      <c r="BTR24" s="103"/>
      <c r="BTS24" s="103"/>
      <c r="BTT24" s="103"/>
      <c r="BTU24" s="103"/>
      <c r="BTV24" s="103"/>
      <c r="BTW24" s="103"/>
      <c r="BTX24" s="103"/>
      <c r="BTY24" s="103"/>
      <c r="BTZ24" s="103"/>
      <c r="BUA24" s="103"/>
      <c r="BUB24" s="103"/>
      <c r="BUC24" s="103"/>
      <c r="BUD24" s="103"/>
      <c r="BUE24" s="103"/>
      <c r="BUF24" s="103"/>
      <c r="BUG24" s="103"/>
      <c r="BUH24" s="103"/>
      <c r="BUI24" s="103"/>
      <c r="BUJ24" s="103"/>
      <c r="BUK24" s="103"/>
      <c r="BUL24" s="103"/>
      <c r="BUM24" s="103"/>
      <c r="BUN24" s="103"/>
      <c r="BUO24" s="103"/>
      <c r="BUP24" s="103"/>
      <c r="BUQ24" s="103"/>
      <c r="BUR24" s="103"/>
      <c r="BUS24" s="103"/>
      <c r="BUT24" s="103"/>
      <c r="BUU24" s="103"/>
      <c r="BUV24" s="103"/>
      <c r="BUW24" s="103"/>
      <c r="BUX24" s="103"/>
      <c r="BUY24" s="103"/>
      <c r="BUZ24" s="103"/>
      <c r="BVA24" s="103"/>
      <c r="BVB24" s="103"/>
      <c r="BVC24" s="103"/>
      <c r="BVD24" s="103"/>
      <c r="BVE24" s="103"/>
      <c r="BVF24" s="103"/>
      <c r="BVG24" s="103"/>
      <c r="BVH24" s="103"/>
      <c r="BVI24" s="103"/>
      <c r="BVJ24" s="103"/>
      <c r="BVK24" s="103"/>
      <c r="BVL24" s="103"/>
      <c r="BVM24" s="103"/>
      <c r="BVN24" s="103"/>
      <c r="BVO24" s="103"/>
      <c r="BVP24" s="103"/>
      <c r="BVQ24" s="103"/>
      <c r="BVR24" s="103"/>
      <c r="BVS24" s="103"/>
      <c r="BVT24" s="103"/>
      <c r="BVU24" s="103"/>
      <c r="BVV24" s="103"/>
      <c r="BVW24" s="103"/>
      <c r="BVX24" s="103"/>
      <c r="BVY24" s="103"/>
      <c r="BVZ24" s="103"/>
      <c r="BWA24" s="103"/>
      <c r="BWB24" s="103"/>
      <c r="BWC24" s="103"/>
      <c r="BWD24" s="103"/>
      <c r="BWE24" s="103"/>
      <c r="BWF24" s="103"/>
      <c r="BWG24" s="103"/>
      <c r="BWH24" s="103"/>
      <c r="BWI24" s="103"/>
      <c r="BWJ24" s="103"/>
      <c r="BWK24" s="103"/>
      <c r="BWL24" s="103"/>
      <c r="BWM24" s="103"/>
      <c r="BWN24" s="103"/>
      <c r="BWO24" s="103"/>
      <c r="BWP24" s="103"/>
      <c r="BWQ24" s="103"/>
      <c r="BWR24" s="103"/>
      <c r="BWS24" s="103"/>
      <c r="BWT24" s="103"/>
      <c r="BWU24" s="103"/>
      <c r="BWV24" s="103"/>
      <c r="BWW24" s="103"/>
      <c r="BWX24" s="103"/>
      <c r="BWY24" s="103"/>
      <c r="BWZ24" s="103"/>
      <c r="BXA24" s="103"/>
      <c r="BXB24" s="103"/>
      <c r="BXC24" s="103"/>
      <c r="BXD24" s="103"/>
      <c r="BXE24" s="103"/>
      <c r="BXF24" s="103"/>
      <c r="BXG24" s="103"/>
      <c r="BXH24" s="103"/>
      <c r="BXI24" s="103"/>
      <c r="BXJ24" s="103"/>
      <c r="BXK24" s="103"/>
      <c r="BXL24" s="103"/>
      <c r="BXM24" s="103"/>
      <c r="BXN24" s="103"/>
      <c r="BXO24" s="103"/>
      <c r="BXP24" s="103"/>
      <c r="BXQ24" s="103"/>
      <c r="BXR24" s="103"/>
      <c r="BXS24" s="103"/>
      <c r="BXT24" s="103"/>
      <c r="BXU24" s="103"/>
      <c r="BXV24" s="103"/>
      <c r="BXW24" s="103"/>
      <c r="BXX24" s="103"/>
      <c r="BXY24" s="103"/>
      <c r="BXZ24" s="103"/>
      <c r="BYA24" s="103"/>
      <c r="BYB24" s="103"/>
      <c r="BYC24" s="103"/>
      <c r="BYD24" s="103"/>
      <c r="BYE24" s="103"/>
      <c r="BYF24" s="103"/>
      <c r="BYG24" s="103"/>
      <c r="BYH24" s="103"/>
      <c r="BYI24" s="103"/>
      <c r="BYJ24" s="103"/>
      <c r="BYK24" s="103"/>
      <c r="BYL24" s="103"/>
      <c r="BYM24" s="103"/>
      <c r="BYN24" s="103"/>
      <c r="BYO24" s="103"/>
      <c r="BYP24" s="103"/>
      <c r="BYQ24" s="103"/>
      <c r="BYR24" s="103"/>
      <c r="BYS24" s="103"/>
      <c r="BYT24" s="103"/>
      <c r="BYU24" s="103"/>
      <c r="BYV24" s="103"/>
      <c r="BYW24" s="103"/>
      <c r="BYX24" s="103"/>
      <c r="BYY24" s="103"/>
      <c r="BYZ24" s="103"/>
      <c r="BZA24" s="103"/>
      <c r="BZB24" s="103"/>
      <c r="BZC24" s="103"/>
      <c r="BZD24" s="103"/>
      <c r="BZE24" s="103"/>
      <c r="BZF24" s="103"/>
      <c r="BZG24" s="103"/>
      <c r="BZH24" s="103"/>
      <c r="BZI24" s="103"/>
      <c r="BZJ24" s="103"/>
      <c r="BZK24" s="103"/>
      <c r="BZL24" s="103"/>
      <c r="BZM24" s="103"/>
      <c r="BZN24" s="103"/>
      <c r="BZO24" s="103"/>
      <c r="BZP24" s="103"/>
      <c r="BZQ24" s="103"/>
      <c r="BZR24" s="103"/>
      <c r="BZS24" s="103"/>
      <c r="BZT24" s="103"/>
      <c r="BZU24" s="103"/>
      <c r="BZV24" s="103"/>
      <c r="BZW24" s="103"/>
      <c r="BZX24" s="103"/>
      <c r="BZY24" s="103"/>
      <c r="BZZ24" s="103"/>
      <c r="CAA24" s="103"/>
      <c r="CAB24" s="103"/>
      <c r="CAC24" s="103"/>
      <c r="CAD24" s="103"/>
      <c r="CAE24" s="103"/>
      <c r="CAF24" s="103"/>
      <c r="CAG24" s="103"/>
      <c r="CAH24" s="103"/>
      <c r="CAI24" s="103"/>
      <c r="CAJ24" s="103"/>
      <c r="CAK24" s="103"/>
      <c r="CAL24" s="103"/>
      <c r="CAM24" s="103"/>
      <c r="CAN24" s="103"/>
      <c r="CAO24" s="103"/>
      <c r="CAP24" s="103"/>
      <c r="CAQ24" s="103"/>
      <c r="CAR24" s="103"/>
      <c r="CAS24" s="103"/>
      <c r="CAT24" s="103"/>
      <c r="CAU24" s="103"/>
      <c r="CAV24" s="103"/>
      <c r="CAW24" s="103"/>
      <c r="CAX24" s="103"/>
      <c r="CAY24" s="103"/>
      <c r="CAZ24" s="103"/>
      <c r="CBA24" s="103"/>
      <c r="CBB24" s="103"/>
      <c r="CBC24" s="103"/>
      <c r="CBD24" s="103"/>
      <c r="CBE24" s="103"/>
      <c r="CBF24" s="103"/>
      <c r="CBG24" s="103"/>
      <c r="CBH24" s="103"/>
      <c r="CBI24" s="103"/>
      <c r="CBJ24" s="103"/>
      <c r="CBK24" s="103"/>
      <c r="CBL24" s="103"/>
      <c r="CBM24" s="103"/>
      <c r="CBN24" s="103"/>
      <c r="CBO24" s="103"/>
      <c r="CBP24" s="103"/>
      <c r="CBQ24" s="103"/>
      <c r="CBR24" s="103"/>
      <c r="CBS24" s="103"/>
      <c r="CBT24" s="103"/>
      <c r="CBU24" s="103"/>
      <c r="CBV24" s="103"/>
      <c r="CBW24" s="103"/>
      <c r="CBX24" s="103"/>
      <c r="CBY24" s="103"/>
      <c r="CBZ24" s="103"/>
      <c r="CCA24" s="103"/>
      <c r="CCB24" s="103"/>
      <c r="CCC24" s="103"/>
      <c r="CCD24" s="103"/>
      <c r="CCE24" s="103"/>
      <c r="CCF24" s="103"/>
      <c r="CCG24" s="103"/>
      <c r="CCH24" s="103"/>
      <c r="CCI24" s="103"/>
      <c r="CCJ24" s="103"/>
      <c r="CCK24" s="103"/>
      <c r="CCL24" s="103"/>
      <c r="CCM24" s="103"/>
      <c r="CCN24" s="103"/>
      <c r="CCO24" s="103"/>
      <c r="CCP24" s="103"/>
      <c r="CCQ24" s="103"/>
      <c r="CCR24" s="103"/>
      <c r="CCS24" s="103"/>
      <c r="CCT24" s="103"/>
      <c r="CCU24" s="103"/>
      <c r="CCV24" s="103"/>
      <c r="CCW24" s="103"/>
      <c r="CCX24" s="103"/>
      <c r="CCY24" s="103"/>
      <c r="CCZ24" s="103"/>
      <c r="CDA24" s="103"/>
      <c r="CDB24" s="103"/>
      <c r="CDC24" s="103"/>
      <c r="CDD24" s="103"/>
      <c r="CDE24" s="103"/>
      <c r="CDF24" s="103"/>
      <c r="CDG24" s="103"/>
      <c r="CDH24" s="103"/>
      <c r="CDI24" s="103"/>
      <c r="CDJ24" s="103"/>
      <c r="CDK24" s="103"/>
      <c r="CDL24" s="103"/>
      <c r="CDM24" s="103"/>
      <c r="CDN24" s="103"/>
      <c r="CDO24" s="103"/>
      <c r="CDP24" s="103"/>
      <c r="CDQ24" s="103"/>
      <c r="CDR24" s="103"/>
      <c r="CDS24" s="103"/>
      <c r="CDT24" s="103"/>
      <c r="CDU24" s="103"/>
      <c r="CDV24" s="103"/>
      <c r="CDW24" s="103"/>
      <c r="CDX24" s="103"/>
      <c r="CDY24" s="103"/>
      <c r="CDZ24" s="103"/>
      <c r="CEA24" s="103"/>
      <c r="CEB24" s="103"/>
      <c r="CEC24" s="103"/>
      <c r="CED24" s="103"/>
      <c r="CEE24" s="103"/>
      <c r="CEF24" s="103"/>
      <c r="CEG24" s="103"/>
      <c r="CEH24" s="103"/>
      <c r="CEI24" s="103"/>
      <c r="CEJ24" s="103"/>
      <c r="CEK24" s="103"/>
      <c r="CEL24" s="103"/>
      <c r="CEM24" s="103"/>
      <c r="CEN24" s="103"/>
      <c r="CEO24" s="103"/>
      <c r="CEP24" s="103"/>
      <c r="CEQ24" s="103"/>
      <c r="CER24" s="103"/>
      <c r="CES24" s="103"/>
      <c r="CET24" s="103"/>
      <c r="CEU24" s="103"/>
      <c r="CEV24" s="103"/>
      <c r="CEW24" s="103"/>
      <c r="CEX24" s="103"/>
      <c r="CEY24" s="103"/>
      <c r="CEZ24" s="103"/>
      <c r="CFA24" s="103"/>
      <c r="CFB24" s="103"/>
      <c r="CFC24" s="103"/>
      <c r="CFD24" s="103"/>
      <c r="CFE24" s="103"/>
      <c r="CFF24" s="103"/>
      <c r="CFG24" s="103"/>
      <c r="CFH24" s="103"/>
      <c r="CFI24" s="103"/>
      <c r="CFJ24" s="103"/>
      <c r="CFK24" s="103"/>
      <c r="CFL24" s="103"/>
      <c r="CFM24" s="103"/>
      <c r="CFN24" s="103"/>
      <c r="CFO24" s="103"/>
      <c r="CFP24" s="103"/>
      <c r="CFQ24" s="103"/>
      <c r="CFR24" s="103"/>
      <c r="CFS24" s="103"/>
      <c r="CFT24" s="103"/>
      <c r="CFU24" s="103"/>
      <c r="CFV24" s="103"/>
      <c r="CFW24" s="103"/>
      <c r="CFX24" s="103"/>
      <c r="CFY24" s="103"/>
      <c r="CFZ24" s="103"/>
      <c r="CGA24" s="103"/>
      <c r="CGB24" s="103"/>
      <c r="CGC24" s="103"/>
      <c r="CGD24" s="103"/>
      <c r="CGE24" s="103"/>
      <c r="CGF24" s="103"/>
      <c r="CGG24" s="103"/>
      <c r="CGH24" s="103"/>
      <c r="CGI24" s="103"/>
      <c r="CGJ24" s="103"/>
      <c r="CGK24" s="103"/>
      <c r="CGL24" s="103"/>
      <c r="CGM24" s="103"/>
      <c r="CGN24" s="103"/>
      <c r="CGO24" s="103"/>
      <c r="CGP24" s="103"/>
      <c r="CGQ24" s="103"/>
      <c r="CGR24" s="103"/>
      <c r="CGS24" s="103"/>
      <c r="CGT24" s="103"/>
      <c r="CGU24" s="103"/>
      <c r="CGV24" s="103"/>
      <c r="CGW24" s="103"/>
      <c r="CGX24" s="103"/>
      <c r="CGY24" s="103"/>
      <c r="CGZ24" s="103"/>
      <c r="CHA24" s="103"/>
      <c r="CHB24" s="103"/>
      <c r="CHC24" s="103"/>
      <c r="CHD24" s="103"/>
      <c r="CHE24" s="103"/>
      <c r="CHF24" s="103"/>
      <c r="CHG24" s="103"/>
      <c r="CHH24" s="103"/>
      <c r="CHI24" s="103"/>
      <c r="CHJ24" s="103"/>
      <c r="CHK24" s="103"/>
      <c r="CHL24" s="103"/>
      <c r="CHM24" s="103"/>
      <c r="CHN24" s="103"/>
      <c r="CHO24" s="103"/>
      <c r="CHP24" s="103"/>
      <c r="CHQ24" s="103"/>
      <c r="CHR24" s="103"/>
      <c r="CHS24" s="103"/>
      <c r="CHT24" s="103"/>
      <c r="CHU24" s="103"/>
      <c r="CHV24" s="103"/>
      <c r="CHW24" s="103"/>
      <c r="CHX24" s="103"/>
      <c r="CHY24" s="103"/>
      <c r="CHZ24" s="103"/>
      <c r="CIA24" s="103"/>
      <c r="CIB24" s="103"/>
      <c r="CIC24" s="103"/>
      <c r="CID24" s="103"/>
      <c r="CIE24" s="103"/>
      <c r="CIF24" s="103"/>
      <c r="CIG24" s="103"/>
      <c r="CIH24" s="103"/>
      <c r="CII24" s="103"/>
      <c r="CIJ24" s="103"/>
      <c r="CIK24" s="103"/>
      <c r="CIL24" s="103"/>
      <c r="CIM24" s="103"/>
      <c r="CIN24" s="103"/>
      <c r="CIO24" s="103"/>
      <c r="CIP24" s="103"/>
      <c r="CIQ24" s="103"/>
      <c r="CIR24" s="103"/>
      <c r="CIS24" s="103"/>
      <c r="CIT24" s="103"/>
      <c r="CIU24" s="103"/>
      <c r="CIV24" s="103"/>
      <c r="CIW24" s="103"/>
      <c r="CIX24" s="103"/>
      <c r="CIY24" s="103"/>
      <c r="CIZ24" s="103"/>
      <c r="CJA24" s="103"/>
      <c r="CJB24" s="103"/>
      <c r="CJC24" s="103"/>
      <c r="CJD24" s="103"/>
      <c r="CJE24" s="103"/>
      <c r="CJF24" s="103"/>
      <c r="CJG24" s="103"/>
      <c r="CJH24" s="103"/>
      <c r="CJI24" s="103"/>
      <c r="CJJ24" s="103"/>
      <c r="CJK24" s="103"/>
      <c r="CJL24" s="103"/>
      <c r="CJM24" s="103"/>
      <c r="CJN24" s="103"/>
      <c r="CJO24" s="103"/>
      <c r="CJP24" s="103"/>
      <c r="CJQ24" s="103"/>
      <c r="CJR24" s="103"/>
      <c r="CJS24" s="103"/>
      <c r="CJT24" s="103"/>
      <c r="CJU24" s="103"/>
      <c r="CJV24" s="103"/>
      <c r="CJW24" s="103"/>
      <c r="CJX24" s="103"/>
      <c r="CJY24" s="103"/>
      <c r="CJZ24" s="103"/>
      <c r="CKA24" s="103"/>
      <c r="CKB24" s="103"/>
      <c r="CKC24" s="103"/>
      <c r="CKD24" s="103"/>
      <c r="CKE24" s="103"/>
      <c r="CKF24" s="103"/>
      <c r="CKG24" s="103"/>
      <c r="CKH24" s="103"/>
      <c r="CKI24" s="103"/>
      <c r="CKJ24" s="103"/>
      <c r="CKK24" s="103"/>
      <c r="CKL24" s="103"/>
      <c r="CKM24" s="103"/>
      <c r="CKN24" s="103"/>
      <c r="CKO24" s="103"/>
      <c r="CKP24" s="103"/>
      <c r="CKQ24" s="103"/>
      <c r="CKR24" s="103"/>
      <c r="CKS24" s="103"/>
      <c r="CKT24" s="103"/>
      <c r="CKU24" s="103"/>
      <c r="CKV24" s="103"/>
      <c r="CKW24" s="103"/>
      <c r="CKX24" s="103"/>
      <c r="CKY24" s="103"/>
      <c r="CKZ24" s="103"/>
      <c r="CLA24" s="103"/>
      <c r="CLB24" s="103"/>
      <c r="CLC24" s="103"/>
      <c r="CLD24" s="103"/>
      <c r="CLE24" s="103"/>
      <c r="CLF24" s="103"/>
      <c r="CLG24" s="103"/>
      <c r="CLH24" s="103"/>
      <c r="CLI24" s="103"/>
      <c r="CLJ24" s="103"/>
      <c r="CLK24" s="103"/>
      <c r="CLL24" s="103"/>
      <c r="CLM24" s="103"/>
      <c r="CLN24" s="103"/>
      <c r="CLO24" s="103"/>
      <c r="CLP24" s="103"/>
      <c r="CLQ24" s="103"/>
      <c r="CLR24" s="103"/>
      <c r="CLS24" s="103"/>
      <c r="CLT24" s="103"/>
      <c r="CLU24" s="103"/>
      <c r="CLV24" s="103"/>
      <c r="CLW24" s="103"/>
      <c r="CLX24" s="103"/>
      <c r="CLY24" s="103"/>
      <c r="CLZ24" s="103"/>
      <c r="CMA24" s="103"/>
      <c r="CMB24" s="103"/>
      <c r="CMC24" s="103"/>
      <c r="CMD24" s="103"/>
      <c r="CME24" s="103"/>
      <c r="CMF24" s="103"/>
      <c r="CMG24" s="103"/>
      <c r="CMH24" s="103"/>
      <c r="CMI24" s="103"/>
      <c r="CMJ24" s="103"/>
      <c r="CMK24" s="103"/>
      <c r="CML24" s="103"/>
      <c r="CMM24" s="103"/>
      <c r="CMN24" s="103"/>
      <c r="CMO24" s="103"/>
      <c r="CMP24" s="103"/>
      <c r="CMQ24" s="103"/>
      <c r="CMR24" s="103"/>
      <c r="CMS24" s="103"/>
      <c r="CMT24" s="103"/>
      <c r="CMU24" s="103"/>
      <c r="CMV24" s="103"/>
      <c r="CMW24" s="103"/>
      <c r="CMX24" s="103"/>
      <c r="CMY24" s="103"/>
      <c r="CMZ24" s="103"/>
      <c r="CNA24" s="103"/>
      <c r="CNB24" s="103"/>
      <c r="CNC24" s="103"/>
      <c r="CND24" s="103"/>
      <c r="CNE24" s="103"/>
      <c r="CNF24" s="103"/>
      <c r="CNG24" s="103"/>
      <c r="CNH24" s="103"/>
      <c r="CNI24" s="103"/>
      <c r="CNJ24" s="103"/>
      <c r="CNK24" s="103"/>
      <c r="CNL24" s="103"/>
      <c r="CNM24" s="103"/>
      <c r="CNN24" s="103"/>
      <c r="CNO24" s="103"/>
      <c r="CNP24" s="103"/>
      <c r="CNQ24" s="103"/>
      <c r="CNR24" s="103"/>
      <c r="CNS24" s="103"/>
      <c r="CNT24" s="103"/>
      <c r="CNU24" s="103"/>
      <c r="CNV24" s="103"/>
      <c r="CNW24" s="103"/>
      <c r="CNX24" s="103"/>
      <c r="CNY24" s="103"/>
      <c r="CNZ24" s="103"/>
      <c r="COA24" s="103"/>
      <c r="COB24" s="103"/>
      <c r="COC24" s="103"/>
      <c r="COD24" s="103"/>
      <c r="COE24" s="103"/>
      <c r="COF24" s="103"/>
      <c r="COG24" s="103"/>
      <c r="COH24" s="103"/>
      <c r="COI24" s="103"/>
      <c r="COJ24" s="103"/>
      <c r="COK24" s="103"/>
      <c r="COL24" s="103"/>
      <c r="COM24" s="103"/>
      <c r="CON24" s="103"/>
      <c r="COO24" s="103"/>
      <c r="COP24" s="103"/>
      <c r="COQ24" s="103"/>
      <c r="COR24" s="103"/>
      <c r="COS24" s="103"/>
      <c r="COT24" s="103"/>
      <c r="COU24" s="103"/>
      <c r="COV24" s="103"/>
      <c r="COW24" s="103"/>
      <c r="COX24" s="103"/>
      <c r="COY24" s="103"/>
      <c r="COZ24" s="103"/>
      <c r="CPA24" s="103"/>
      <c r="CPB24" s="103"/>
      <c r="CPC24" s="103"/>
      <c r="CPD24" s="103"/>
      <c r="CPE24" s="103"/>
      <c r="CPF24" s="103"/>
      <c r="CPG24" s="103"/>
      <c r="CPH24" s="103"/>
      <c r="CPI24" s="103"/>
      <c r="CPJ24" s="103"/>
      <c r="CPK24" s="103"/>
      <c r="CPL24" s="103"/>
      <c r="CPM24" s="103"/>
      <c r="CPN24" s="103"/>
      <c r="CPO24" s="103"/>
      <c r="CPP24" s="103"/>
      <c r="CPQ24" s="103"/>
      <c r="CPR24" s="103"/>
      <c r="CPS24" s="103"/>
      <c r="CPT24" s="103"/>
      <c r="CPU24" s="103"/>
      <c r="CPV24" s="103"/>
      <c r="CPW24" s="103"/>
      <c r="CPX24" s="103"/>
      <c r="CPY24" s="103"/>
      <c r="CPZ24" s="103"/>
      <c r="CQA24" s="103"/>
      <c r="CQB24" s="103"/>
      <c r="CQC24" s="103"/>
      <c r="CQD24" s="103"/>
      <c r="CQE24" s="103"/>
      <c r="CQF24" s="103"/>
      <c r="CQG24" s="103"/>
      <c r="CQH24" s="103"/>
      <c r="CQI24" s="103"/>
      <c r="CQJ24" s="103"/>
      <c r="CQK24" s="103"/>
      <c r="CQL24" s="103"/>
      <c r="CQM24" s="103"/>
      <c r="CQN24" s="103"/>
      <c r="CQO24" s="103"/>
      <c r="CQP24" s="103"/>
      <c r="CQQ24" s="103"/>
      <c r="CQR24" s="103"/>
      <c r="CQS24" s="103"/>
      <c r="CQT24" s="103"/>
      <c r="CQU24" s="103"/>
      <c r="CQV24" s="103"/>
      <c r="CQW24" s="103"/>
      <c r="CQX24" s="103"/>
      <c r="CQY24" s="103"/>
      <c r="CQZ24" s="103"/>
      <c r="CRA24" s="103"/>
      <c r="CRB24" s="103"/>
      <c r="CRC24" s="103"/>
      <c r="CRD24" s="103"/>
      <c r="CRE24" s="103"/>
      <c r="CRF24" s="103"/>
      <c r="CRG24" s="103"/>
      <c r="CRH24" s="103"/>
      <c r="CRI24" s="103"/>
      <c r="CRJ24" s="103"/>
      <c r="CRK24" s="103"/>
      <c r="CRL24" s="103"/>
      <c r="CRM24" s="103"/>
      <c r="CRN24" s="103"/>
      <c r="CRO24" s="103"/>
      <c r="CRP24" s="103"/>
      <c r="CRQ24" s="103"/>
      <c r="CRR24" s="103"/>
      <c r="CRS24" s="103"/>
      <c r="CRT24" s="103"/>
      <c r="CRU24" s="103"/>
      <c r="CRV24" s="103"/>
      <c r="CRW24" s="103"/>
      <c r="CRX24" s="103"/>
      <c r="CRY24" s="103"/>
      <c r="CRZ24" s="103"/>
      <c r="CSA24" s="103"/>
      <c r="CSB24" s="103"/>
      <c r="CSC24" s="103"/>
      <c r="CSD24" s="103"/>
      <c r="CSE24" s="103"/>
      <c r="CSF24" s="103"/>
      <c r="CSG24" s="103"/>
      <c r="CSH24" s="103"/>
      <c r="CSI24" s="103"/>
      <c r="CSJ24" s="103"/>
      <c r="CSK24" s="103"/>
      <c r="CSL24" s="103"/>
      <c r="CSM24" s="103"/>
      <c r="CSN24" s="103"/>
      <c r="CSO24" s="103"/>
      <c r="CSP24" s="103"/>
      <c r="CSQ24" s="103"/>
      <c r="CSR24" s="103"/>
      <c r="CSS24" s="103"/>
      <c r="CST24" s="103"/>
      <c r="CSU24" s="103"/>
      <c r="CSV24" s="103"/>
      <c r="CSW24" s="103"/>
      <c r="CSX24" s="103"/>
      <c r="CSY24" s="103"/>
      <c r="CSZ24" s="103"/>
      <c r="CTA24" s="103"/>
      <c r="CTB24" s="103"/>
      <c r="CTC24" s="103"/>
      <c r="CTD24" s="103"/>
      <c r="CTE24" s="103"/>
      <c r="CTF24" s="103"/>
      <c r="CTG24" s="103"/>
      <c r="CTH24" s="103"/>
      <c r="CTI24" s="103"/>
      <c r="CTJ24" s="103"/>
      <c r="CTK24" s="103"/>
      <c r="CTL24" s="103"/>
      <c r="CTM24" s="103"/>
      <c r="CTN24" s="103"/>
      <c r="CTO24" s="103"/>
      <c r="CTP24" s="103"/>
      <c r="CTQ24" s="103"/>
      <c r="CTR24" s="103"/>
      <c r="CTS24" s="103"/>
      <c r="CTT24" s="103"/>
      <c r="CTU24" s="103"/>
      <c r="CTV24" s="103"/>
      <c r="CTW24" s="103"/>
      <c r="CTX24" s="103"/>
      <c r="CTY24" s="103"/>
      <c r="CTZ24" s="103"/>
      <c r="CUA24" s="103"/>
      <c r="CUB24" s="103"/>
      <c r="CUC24" s="103"/>
      <c r="CUD24" s="103"/>
      <c r="CUE24" s="103"/>
      <c r="CUF24" s="103"/>
      <c r="CUG24" s="103"/>
      <c r="CUH24" s="103"/>
      <c r="CUI24" s="103"/>
      <c r="CUJ24" s="103"/>
      <c r="CUK24" s="103"/>
      <c r="CUL24" s="103"/>
      <c r="CUM24" s="103"/>
      <c r="CUN24" s="103"/>
      <c r="CUO24" s="103"/>
      <c r="CUP24" s="103"/>
      <c r="CUQ24" s="103"/>
      <c r="CUR24" s="103"/>
      <c r="CUS24" s="103"/>
      <c r="CUT24" s="103"/>
      <c r="CUU24" s="103"/>
      <c r="CUV24" s="103"/>
      <c r="CUW24" s="103"/>
      <c r="CUX24" s="103"/>
      <c r="CUY24" s="103"/>
      <c r="CUZ24" s="103"/>
      <c r="CVA24" s="103"/>
      <c r="CVB24" s="103"/>
      <c r="CVC24" s="103"/>
      <c r="CVD24" s="103"/>
      <c r="CVE24" s="103"/>
      <c r="CVF24" s="103"/>
      <c r="CVG24" s="103"/>
      <c r="CVH24" s="103"/>
      <c r="CVI24" s="103"/>
      <c r="CVJ24" s="103"/>
      <c r="CVK24" s="103"/>
      <c r="CVL24" s="103"/>
      <c r="CVM24" s="103"/>
      <c r="CVN24" s="103"/>
      <c r="CVO24" s="103"/>
      <c r="CVP24" s="103"/>
      <c r="CVQ24" s="103"/>
      <c r="CVR24" s="103"/>
      <c r="CVS24" s="103"/>
      <c r="CVT24" s="103"/>
      <c r="CVU24" s="103"/>
      <c r="CVV24" s="103"/>
      <c r="CVW24" s="103"/>
      <c r="CVX24" s="103"/>
      <c r="CVY24" s="103"/>
      <c r="CVZ24" s="103"/>
      <c r="CWA24" s="103"/>
      <c r="CWB24" s="103"/>
      <c r="CWC24" s="103"/>
      <c r="CWD24" s="103"/>
      <c r="CWE24" s="103"/>
      <c r="CWF24" s="103"/>
      <c r="CWG24" s="103"/>
      <c r="CWH24" s="103"/>
      <c r="CWI24" s="103"/>
      <c r="CWJ24" s="103"/>
      <c r="CWK24" s="103"/>
      <c r="CWL24" s="103"/>
      <c r="CWM24" s="103"/>
      <c r="CWN24" s="103"/>
      <c r="CWO24" s="103"/>
      <c r="CWP24" s="103"/>
      <c r="CWQ24" s="103"/>
      <c r="CWR24" s="103"/>
      <c r="CWS24" s="103"/>
      <c r="CWT24" s="103"/>
      <c r="CWU24" s="103"/>
      <c r="CWV24" s="103"/>
      <c r="CWW24" s="103"/>
      <c r="CWX24" s="103"/>
      <c r="CWY24" s="103"/>
      <c r="CWZ24" s="103"/>
      <c r="CXA24" s="103"/>
      <c r="CXB24" s="103"/>
      <c r="CXC24" s="103"/>
      <c r="CXD24" s="103"/>
      <c r="CXE24" s="103"/>
      <c r="CXF24" s="103"/>
      <c r="CXG24" s="103"/>
      <c r="CXH24" s="103"/>
      <c r="CXI24" s="103"/>
      <c r="CXJ24" s="103"/>
      <c r="CXK24" s="103"/>
      <c r="CXL24" s="103"/>
      <c r="CXM24" s="103"/>
      <c r="CXN24" s="103"/>
      <c r="CXO24" s="103"/>
      <c r="CXP24" s="103"/>
      <c r="CXQ24" s="103"/>
      <c r="CXR24" s="103"/>
      <c r="CXS24" s="103"/>
      <c r="CXT24" s="103"/>
      <c r="CXU24" s="103"/>
      <c r="CXV24" s="103"/>
      <c r="CXW24" s="103"/>
      <c r="CXX24" s="103"/>
      <c r="CXY24" s="103"/>
      <c r="CXZ24" s="103"/>
      <c r="CYA24" s="103"/>
      <c r="CYB24" s="103"/>
      <c r="CYC24" s="103"/>
      <c r="CYD24" s="103"/>
      <c r="CYE24" s="103"/>
      <c r="CYF24" s="103"/>
      <c r="CYG24" s="103"/>
      <c r="CYH24" s="103"/>
      <c r="CYI24" s="103"/>
      <c r="CYJ24" s="103"/>
      <c r="CYK24" s="103"/>
      <c r="CYL24" s="103"/>
      <c r="CYM24" s="103"/>
      <c r="CYN24" s="103"/>
      <c r="CYO24" s="103"/>
      <c r="CYP24" s="103"/>
      <c r="CYQ24" s="103"/>
      <c r="CYR24" s="103"/>
      <c r="CYS24" s="103"/>
      <c r="CYT24" s="103"/>
      <c r="CYU24" s="103"/>
      <c r="CYV24" s="103"/>
      <c r="CYW24" s="103"/>
      <c r="CYX24" s="103"/>
      <c r="CYY24" s="103"/>
      <c r="CYZ24" s="103"/>
      <c r="CZA24" s="103"/>
      <c r="CZB24" s="103"/>
      <c r="CZC24" s="103"/>
      <c r="CZD24" s="103"/>
      <c r="CZE24" s="103"/>
      <c r="CZF24" s="103"/>
      <c r="CZG24" s="103"/>
      <c r="CZH24" s="103"/>
      <c r="CZI24" s="103"/>
      <c r="CZJ24" s="103"/>
      <c r="CZK24" s="103"/>
      <c r="CZL24" s="103"/>
      <c r="CZM24" s="103"/>
      <c r="CZN24" s="103"/>
      <c r="CZO24" s="103"/>
      <c r="CZP24" s="103"/>
      <c r="CZQ24" s="103"/>
      <c r="CZR24" s="103"/>
      <c r="CZS24" s="103"/>
      <c r="CZT24" s="103"/>
      <c r="CZU24" s="103"/>
      <c r="CZV24" s="103"/>
      <c r="CZW24" s="103"/>
      <c r="CZX24" s="103"/>
      <c r="CZY24" s="103"/>
      <c r="CZZ24" s="103"/>
      <c r="DAA24" s="103"/>
      <c r="DAB24" s="103"/>
      <c r="DAC24" s="103"/>
      <c r="DAD24" s="103"/>
      <c r="DAE24" s="103"/>
      <c r="DAF24" s="103"/>
      <c r="DAG24" s="103"/>
      <c r="DAH24" s="103"/>
      <c r="DAI24" s="103"/>
      <c r="DAJ24" s="103"/>
      <c r="DAK24" s="103"/>
      <c r="DAL24" s="103"/>
      <c r="DAM24" s="103"/>
      <c r="DAN24" s="103"/>
      <c r="DAO24" s="103"/>
      <c r="DAP24" s="103"/>
      <c r="DAQ24" s="103"/>
      <c r="DAR24" s="103"/>
      <c r="DAS24" s="103"/>
      <c r="DAT24" s="103"/>
      <c r="DAU24" s="103"/>
      <c r="DAV24" s="103"/>
      <c r="DAW24" s="103"/>
      <c r="DAX24" s="103"/>
      <c r="DAY24" s="103"/>
      <c r="DAZ24" s="103"/>
      <c r="DBA24" s="103"/>
      <c r="DBB24" s="103"/>
      <c r="DBC24" s="103"/>
      <c r="DBD24" s="103"/>
      <c r="DBE24" s="103"/>
      <c r="DBF24" s="103"/>
      <c r="DBG24" s="103"/>
      <c r="DBH24" s="103"/>
      <c r="DBI24" s="103"/>
      <c r="DBJ24" s="103"/>
      <c r="DBK24" s="103"/>
      <c r="DBL24" s="103"/>
      <c r="DBM24" s="103"/>
      <c r="DBN24" s="103"/>
      <c r="DBO24" s="103"/>
      <c r="DBP24" s="103"/>
      <c r="DBQ24" s="103"/>
      <c r="DBR24" s="103"/>
      <c r="DBS24" s="103"/>
      <c r="DBT24" s="103"/>
      <c r="DBU24" s="103"/>
      <c r="DBV24" s="103"/>
      <c r="DBW24" s="103"/>
      <c r="DBX24" s="103"/>
      <c r="DBY24" s="103"/>
      <c r="DBZ24" s="103"/>
      <c r="DCA24" s="103"/>
      <c r="DCB24" s="103"/>
      <c r="DCC24" s="103"/>
      <c r="DCD24" s="103"/>
      <c r="DCE24" s="103"/>
      <c r="DCF24" s="103"/>
      <c r="DCG24" s="103"/>
      <c r="DCH24" s="103"/>
      <c r="DCI24" s="103"/>
      <c r="DCJ24" s="103"/>
      <c r="DCK24" s="103"/>
      <c r="DCL24" s="103"/>
      <c r="DCM24" s="103"/>
      <c r="DCN24" s="103"/>
      <c r="DCO24" s="103"/>
      <c r="DCP24" s="103"/>
      <c r="DCQ24" s="103"/>
      <c r="DCR24" s="103"/>
      <c r="DCS24" s="103"/>
      <c r="DCT24" s="103"/>
      <c r="DCU24" s="103"/>
      <c r="DCV24" s="103"/>
      <c r="DCW24" s="103"/>
      <c r="DCX24" s="103"/>
      <c r="DCY24" s="103"/>
      <c r="DCZ24" s="103"/>
      <c r="DDA24" s="103"/>
      <c r="DDB24" s="103"/>
      <c r="DDC24" s="103"/>
      <c r="DDD24" s="103"/>
      <c r="DDE24" s="103"/>
      <c r="DDF24" s="103"/>
      <c r="DDG24" s="103"/>
      <c r="DDH24" s="103"/>
      <c r="DDI24" s="103"/>
      <c r="DDJ24" s="103"/>
      <c r="DDK24" s="103"/>
      <c r="DDL24" s="103"/>
      <c r="DDM24" s="103"/>
      <c r="DDN24" s="103"/>
      <c r="DDO24" s="103"/>
      <c r="DDP24" s="103"/>
      <c r="DDQ24" s="103"/>
      <c r="DDR24" s="103"/>
      <c r="DDS24" s="103"/>
      <c r="DDT24" s="103"/>
      <c r="DDU24" s="103"/>
      <c r="DDV24" s="103"/>
      <c r="DDW24" s="103"/>
      <c r="DDX24" s="103"/>
      <c r="DDY24" s="103"/>
      <c r="DDZ24" s="103"/>
      <c r="DEA24" s="103"/>
      <c r="DEB24" s="103"/>
      <c r="DEC24" s="103"/>
      <c r="DED24" s="103"/>
      <c r="DEE24" s="103"/>
      <c r="DEF24" s="103"/>
      <c r="DEG24" s="103"/>
      <c r="DEH24" s="103"/>
      <c r="DEI24" s="103"/>
      <c r="DEJ24" s="103"/>
      <c r="DEK24" s="103"/>
      <c r="DEL24" s="103"/>
      <c r="DEM24" s="103"/>
      <c r="DEN24" s="103"/>
      <c r="DEO24" s="103"/>
      <c r="DEP24" s="103"/>
      <c r="DEQ24" s="103"/>
      <c r="DER24" s="103"/>
      <c r="DES24" s="103"/>
      <c r="DET24" s="103"/>
      <c r="DEU24" s="103"/>
      <c r="DEV24" s="103"/>
      <c r="DEW24" s="103"/>
      <c r="DEX24" s="103"/>
      <c r="DEY24" s="103"/>
      <c r="DEZ24" s="103"/>
      <c r="DFA24" s="103"/>
      <c r="DFB24" s="103"/>
      <c r="DFC24" s="103"/>
      <c r="DFD24" s="103"/>
      <c r="DFE24" s="103"/>
      <c r="DFF24" s="103"/>
      <c r="DFG24" s="103"/>
      <c r="DFH24" s="103"/>
      <c r="DFI24" s="103"/>
      <c r="DFJ24" s="103"/>
      <c r="DFK24" s="103"/>
      <c r="DFL24" s="103"/>
      <c r="DFM24" s="103"/>
      <c r="DFN24" s="103"/>
      <c r="DFO24" s="103"/>
      <c r="DFP24" s="103"/>
      <c r="DFQ24" s="103"/>
      <c r="DFR24" s="103"/>
      <c r="DFS24" s="103"/>
      <c r="DFT24" s="103"/>
      <c r="DFU24" s="103"/>
      <c r="DFV24" s="103"/>
      <c r="DFW24" s="103"/>
      <c r="DFX24" s="103"/>
      <c r="DFY24" s="103"/>
      <c r="DFZ24" s="103"/>
      <c r="DGA24" s="103"/>
      <c r="DGB24" s="103"/>
      <c r="DGC24" s="103"/>
      <c r="DGD24" s="103"/>
      <c r="DGE24" s="103"/>
      <c r="DGF24" s="103"/>
      <c r="DGG24" s="103"/>
      <c r="DGH24" s="103"/>
      <c r="DGI24" s="103"/>
      <c r="DGJ24" s="103"/>
      <c r="DGK24" s="103"/>
      <c r="DGL24" s="103"/>
      <c r="DGM24" s="103"/>
      <c r="DGN24" s="103"/>
      <c r="DGO24" s="103"/>
      <c r="DGP24" s="103"/>
      <c r="DGQ24" s="103"/>
      <c r="DGR24" s="103"/>
      <c r="DGS24" s="103"/>
      <c r="DGT24" s="103"/>
      <c r="DGU24" s="103"/>
      <c r="DGV24" s="103"/>
      <c r="DGW24" s="103"/>
      <c r="DGX24" s="103"/>
      <c r="DGY24" s="103"/>
      <c r="DGZ24" s="103"/>
      <c r="DHA24" s="103"/>
      <c r="DHB24" s="103"/>
      <c r="DHC24" s="103"/>
      <c r="DHD24" s="103"/>
      <c r="DHE24" s="103"/>
      <c r="DHF24" s="103"/>
      <c r="DHG24" s="103"/>
      <c r="DHH24" s="103"/>
      <c r="DHI24" s="103"/>
      <c r="DHJ24" s="103"/>
      <c r="DHK24" s="103"/>
      <c r="DHL24" s="103"/>
      <c r="DHM24" s="103"/>
      <c r="DHN24" s="103"/>
      <c r="DHO24" s="103"/>
      <c r="DHP24" s="103"/>
      <c r="DHQ24" s="103"/>
      <c r="DHR24" s="103"/>
      <c r="DHS24" s="103"/>
      <c r="DHT24" s="103"/>
      <c r="DHU24" s="103"/>
      <c r="DHV24" s="103"/>
      <c r="DHW24" s="103"/>
      <c r="DHX24" s="103"/>
      <c r="DHY24" s="103"/>
      <c r="DHZ24" s="103"/>
      <c r="DIA24" s="103"/>
      <c r="DIB24" s="103"/>
      <c r="DIC24" s="103"/>
      <c r="DID24" s="103"/>
      <c r="DIE24" s="103"/>
      <c r="DIF24" s="103"/>
      <c r="DIG24" s="103"/>
      <c r="DIH24" s="103"/>
      <c r="DII24" s="103"/>
      <c r="DIJ24" s="103"/>
      <c r="DIK24" s="103"/>
      <c r="DIL24" s="103"/>
      <c r="DIM24" s="103"/>
      <c r="DIN24" s="103"/>
      <c r="DIO24" s="103"/>
      <c r="DIP24" s="103"/>
      <c r="DIQ24" s="103"/>
      <c r="DIR24" s="103"/>
      <c r="DIS24" s="103"/>
      <c r="DIT24" s="103"/>
      <c r="DIU24" s="103"/>
      <c r="DIV24" s="103"/>
      <c r="DIW24" s="103"/>
      <c r="DIX24" s="103"/>
      <c r="DIY24" s="103"/>
      <c r="DIZ24" s="103"/>
      <c r="DJA24" s="103"/>
      <c r="DJB24" s="103"/>
      <c r="DJC24" s="103"/>
      <c r="DJD24" s="103"/>
      <c r="DJE24" s="103"/>
      <c r="DJF24" s="103"/>
      <c r="DJG24" s="103"/>
      <c r="DJH24" s="103"/>
      <c r="DJI24" s="103"/>
      <c r="DJJ24" s="103"/>
      <c r="DJK24" s="103"/>
      <c r="DJL24" s="103"/>
      <c r="DJM24" s="103"/>
      <c r="DJN24" s="103"/>
      <c r="DJO24" s="103"/>
      <c r="DJP24" s="103"/>
      <c r="DJQ24" s="103"/>
      <c r="DJR24" s="103"/>
      <c r="DJS24" s="103"/>
      <c r="DJT24" s="103"/>
      <c r="DJU24" s="103"/>
      <c r="DJV24" s="103"/>
      <c r="DJW24" s="103"/>
      <c r="DJX24" s="103"/>
      <c r="DJY24" s="103"/>
      <c r="DJZ24" s="103"/>
      <c r="DKA24" s="103"/>
      <c r="DKB24" s="103"/>
      <c r="DKC24" s="103"/>
      <c r="DKD24" s="103"/>
      <c r="DKE24" s="103"/>
      <c r="DKF24" s="103"/>
      <c r="DKG24" s="103"/>
      <c r="DKH24" s="103"/>
      <c r="DKI24" s="103"/>
      <c r="DKJ24" s="103"/>
      <c r="DKK24" s="103"/>
      <c r="DKL24" s="103"/>
      <c r="DKM24" s="103"/>
      <c r="DKN24" s="103"/>
      <c r="DKO24" s="103"/>
      <c r="DKP24" s="103"/>
      <c r="DKQ24" s="103"/>
      <c r="DKR24" s="103"/>
      <c r="DKS24" s="103"/>
      <c r="DKT24" s="103"/>
      <c r="DKU24" s="103"/>
      <c r="DKV24" s="103"/>
      <c r="DKW24" s="103"/>
      <c r="DKX24" s="103"/>
      <c r="DKY24" s="103"/>
      <c r="DKZ24" s="103"/>
      <c r="DLA24" s="103"/>
      <c r="DLB24" s="103"/>
      <c r="DLC24" s="103"/>
      <c r="DLD24" s="103"/>
      <c r="DLE24" s="103"/>
      <c r="DLF24" s="103"/>
      <c r="DLG24" s="103"/>
      <c r="DLH24" s="103"/>
      <c r="DLI24" s="103"/>
      <c r="DLJ24" s="103"/>
      <c r="DLK24" s="103"/>
      <c r="DLL24" s="103"/>
      <c r="DLM24" s="103"/>
      <c r="DLN24" s="103"/>
      <c r="DLO24" s="103"/>
      <c r="DLP24" s="103"/>
      <c r="DLQ24" s="103"/>
      <c r="DLR24" s="103"/>
      <c r="DLS24" s="103"/>
      <c r="DLT24" s="103"/>
      <c r="DLU24" s="103"/>
      <c r="DLV24" s="103"/>
      <c r="DLW24" s="103"/>
      <c r="DLX24" s="103"/>
      <c r="DLY24" s="103"/>
      <c r="DLZ24" s="103"/>
      <c r="DMA24" s="103"/>
      <c r="DMB24" s="103"/>
      <c r="DMC24" s="103"/>
      <c r="DMD24" s="103"/>
      <c r="DME24" s="103"/>
      <c r="DMF24" s="103"/>
      <c r="DMG24" s="103"/>
      <c r="DMH24" s="103"/>
      <c r="DMI24" s="103"/>
      <c r="DMJ24" s="103"/>
      <c r="DMK24" s="103"/>
      <c r="DML24" s="103"/>
      <c r="DMM24" s="103"/>
      <c r="DMN24" s="103"/>
      <c r="DMO24" s="103"/>
      <c r="DMP24" s="103"/>
      <c r="DMQ24" s="103"/>
      <c r="DMR24" s="103"/>
      <c r="DMS24" s="103"/>
      <c r="DMT24" s="103"/>
      <c r="DMU24" s="103"/>
      <c r="DMV24" s="103"/>
      <c r="DMW24" s="103"/>
      <c r="DMX24" s="103"/>
      <c r="DMY24" s="103"/>
      <c r="DMZ24" s="103"/>
      <c r="DNA24" s="103"/>
      <c r="DNB24" s="103"/>
      <c r="DNC24" s="103"/>
      <c r="DND24" s="103"/>
      <c r="DNE24" s="103"/>
      <c r="DNF24" s="103"/>
      <c r="DNG24" s="103"/>
      <c r="DNH24" s="103"/>
      <c r="DNI24" s="103"/>
      <c r="DNJ24" s="103"/>
      <c r="DNK24" s="103"/>
      <c r="DNL24" s="103"/>
      <c r="DNM24" s="103"/>
      <c r="DNN24" s="103"/>
      <c r="DNO24" s="103"/>
      <c r="DNP24" s="103"/>
      <c r="DNQ24" s="103"/>
      <c r="DNR24" s="103"/>
      <c r="DNS24" s="103"/>
      <c r="DNT24" s="103"/>
      <c r="DNU24" s="103"/>
      <c r="DNV24" s="103"/>
      <c r="DNW24" s="103"/>
      <c r="DNX24" s="103"/>
      <c r="DNY24" s="103"/>
      <c r="DNZ24" s="103"/>
      <c r="DOA24" s="103"/>
      <c r="DOB24" s="103"/>
      <c r="DOC24" s="103"/>
      <c r="DOD24" s="103"/>
      <c r="DOE24" s="103"/>
      <c r="DOF24" s="103"/>
      <c r="DOG24" s="103"/>
      <c r="DOH24" s="103"/>
      <c r="DOI24" s="103"/>
      <c r="DOJ24" s="103"/>
      <c r="DOK24" s="103"/>
      <c r="DOL24" s="103"/>
      <c r="DOM24" s="103"/>
      <c r="DON24" s="103"/>
      <c r="DOO24" s="103"/>
      <c r="DOP24" s="103"/>
      <c r="DOQ24" s="103"/>
      <c r="DOR24" s="103"/>
      <c r="DOS24" s="103"/>
      <c r="DOT24" s="103"/>
      <c r="DOU24" s="103"/>
      <c r="DOV24" s="103"/>
      <c r="DOW24" s="103"/>
      <c r="DOX24" s="103"/>
      <c r="DOY24" s="103"/>
      <c r="DOZ24" s="103"/>
      <c r="DPA24" s="103"/>
      <c r="DPB24" s="103"/>
      <c r="DPC24" s="103"/>
      <c r="DPD24" s="103"/>
      <c r="DPE24" s="103"/>
      <c r="DPF24" s="103"/>
      <c r="DPG24" s="103"/>
      <c r="DPH24" s="103"/>
      <c r="DPI24" s="103"/>
      <c r="DPJ24" s="103"/>
      <c r="DPK24" s="103"/>
      <c r="DPL24" s="103"/>
      <c r="DPM24" s="103"/>
      <c r="DPN24" s="103"/>
      <c r="DPO24" s="103"/>
      <c r="DPP24" s="103"/>
      <c r="DPQ24" s="103"/>
      <c r="DPR24" s="103"/>
      <c r="DPS24" s="103"/>
      <c r="DPT24" s="103"/>
      <c r="DPU24" s="103"/>
      <c r="DPV24" s="103"/>
      <c r="DPW24" s="103"/>
      <c r="DPX24" s="103"/>
      <c r="DPY24" s="103"/>
      <c r="DPZ24" s="103"/>
      <c r="DQA24" s="103"/>
      <c r="DQB24" s="103"/>
      <c r="DQC24" s="103"/>
      <c r="DQD24" s="103"/>
      <c r="DQE24" s="103"/>
      <c r="DQF24" s="103"/>
      <c r="DQG24" s="103"/>
      <c r="DQH24" s="103"/>
      <c r="DQI24" s="103"/>
      <c r="DQJ24" s="103"/>
      <c r="DQK24" s="103"/>
      <c r="DQL24" s="103"/>
      <c r="DQM24" s="103"/>
      <c r="DQN24" s="103"/>
      <c r="DQO24" s="103"/>
      <c r="DQP24" s="103"/>
      <c r="DQQ24" s="103"/>
      <c r="DQR24" s="103"/>
      <c r="DQS24" s="103"/>
      <c r="DQT24" s="103"/>
      <c r="DQU24" s="103"/>
      <c r="DQV24" s="103"/>
      <c r="DQW24" s="103"/>
      <c r="DQX24" s="103"/>
      <c r="DQY24" s="103"/>
      <c r="DQZ24" s="103"/>
      <c r="DRA24" s="103"/>
      <c r="DRB24" s="103"/>
      <c r="DRC24" s="103"/>
      <c r="DRD24" s="103"/>
      <c r="DRE24" s="103"/>
      <c r="DRF24" s="103"/>
      <c r="DRG24" s="103"/>
      <c r="DRH24" s="103"/>
      <c r="DRI24" s="103"/>
      <c r="DRJ24" s="103"/>
      <c r="DRK24" s="103"/>
      <c r="DRL24" s="103"/>
      <c r="DRM24" s="103"/>
      <c r="DRN24" s="103"/>
      <c r="DRO24" s="103"/>
      <c r="DRP24" s="103"/>
      <c r="DRQ24" s="103"/>
      <c r="DRR24" s="103"/>
      <c r="DRS24" s="103"/>
      <c r="DRT24" s="103"/>
      <c r="DRU24" s="103"/>
      <c r="DRV24" s="103"/>
      <c r="DRW24" s="103"/>
      <c r="DRX24" s="103"/>
      <c r="DRY24" s="103"/>
      <c r="DRZ24" s="103"/>
      <c r="DSA24" s="103"/>
      <c r="DSB24" s="103"/>
      <c r="DSC24" s="103"/>
      <c r="DSD24" s="103"/>
      <c r="DSE24" s="103"/>
      <c r="DSF24" s="103"/>
      <c r="DSG24" s="103"/>
      <c r="DSH24" s="103"/>
      <c r="DSI24" s="103"/>
      <c r="DSJ24" s="103"/>
      <c r="DSK24" s="103"/>
      <c r="DSL24" s="103"/>
      <c r="DSM24" s="103"/>
      <c r="DSN24" s="103"/>
      <c r="DSO24" s="103"/>
      <c r="DSP24" s="103"/>
      <c r="DSQ24" s="103"/>
      <c r="DSR24" s="103"/>
      <c r="DSS24" s="103"/>
      <c r="DST24" s="103"/>
      <c r="DSU24" s="103"/>
      <c r="DSV24" s="103"/>
      <c r="DSW24" s="103"/>
      <c r="DSX24" s="103"/>
      <c r="DSY24" s="103"/>
      <c r="DSZ24" s="103"/>
      <c r="DTA24" s="103"/>
      <c r="DTB24" s="103"/>
      <c r="DTC24" s="103"/>
      <c r="DTD24" s="103"/>
      <c r="DTE24" s="103"/>
      <c r="DTF24" s="103"/>
      <c r="DTG24" s="103"/>
      <c r="DTH24" s="103"/>
      <c r="DTI24" s="103"/>
      <c r="DTJ24" s="103"/>
      <c r="DTK24" s="103"/>
      <c r="DTL24" s="103"/>
      <c r="DTM24" s="103"/>
      <c r="DTN24" s="103"/>
      <c r="DTO24" s="103"/>
      <c r="DTP24" s="103"/>
      <c r="DTQ24" s="103"/>
      <c r="DTR24" s="103"/>
      <c r="DTS24" s="103"/>
      <c r="DTT24" s="103"/>
      <c r="DTU24" s="103"/>
      <c r="DTV24" s="103"/>
      <c r="DTW24" s="103"/>
      <c r="DTX24" s="103"/>
      <c r="DTY24" s="103"/>
      <c r="DTZ24" s="103"/>
      <c r="DUA24" s="103"/>
      <c r="DUB24" s="103"/>
      <c r="DUC24" s="103"/>
      <c r="DUD24" s="103"/>
      <c r="DUE24" s="103"/>
      <c r="DUF24" s="103"/>
      <c r="DUG24" s="103"/>
      <c r="DUH24" s="103"/>
      <c r="DUI24" s="103"/>
      <c r="DUJ24" s="103"/>
      <c r="DUK24" s="103"/>
      <c r="DUL24" s="103"/>
      <c r="DUM24" s="103"/>
      <c r="DUN24" s="103"/>
      <c r="DUO24" s="103"/>
      <c r="DUP24" s="103"/>
      <c r="DUQ24" s="103"/>
      <c r="DUR24" s="103"/>
      <c r="DUS24" s="103"/>
      <c r="DUT24" s="103"/>
      <c r="DUU24" s="103"/>
      <c r="DUV24" s="103"/>
      <c r="DUW24" s="103"/>
      <c r="DUX24" s="103"/>
      <c r="DUY24" s="103"/>
      <c r="DUZ24" s="103"/>
      <c r="DVA24" s="103"/>
      <c r="DVB24" s="103"/>
      <c r="DVC24" s="103"/>
      <c r="DVD24" s="103"/>
      <c r="DVE24" s="103"/>
      <c r="DVF24" s="103"/>
      <c r="DVG24" s="103"/>
      <c r="DVH24" s="103"/>
      <c r="DVI24" s="103"/>
      <c r="DVJ24" s="103"/>
      <c r="DVK24" s="103"/>
      <c r="DVL24" s="103"/>
      <c r="DVM24" s="103"/>
      <c r="DVN24" s="103"/>
      <c r="DVO24" s="103"/>
      <c r="DVP24" s="103"/>
      <c r="DVQ24" s="103"/>
      <c r="DVR24" s="103"/>
      <c r="DVS24" s="103"/>
      <c r="DVT24" s="103"/>
      <c r="DVU24" s="103"/>
      <c r="DVV24" s="103"/>
      <c r="DVW24" s="103"/>
      <c r="DVX24" s="103"/>
      <c r="DVY24" s="103"/>
      <c r="DVZ24" s="103"/>
      <c r="DWA24" s="103"/>
      <c r="DWB24" s="103"/>
      <c r="DWC24" s="103"/>
      <c r="DWD24" s="103"/>
      <c r="DWE24" s="103"/>
      <c r="DWF24" s="103"/>
      <c r="DWG24" s="103"/>
      <c r="DWH24" s="103"/>
      <c r="DWI24" s="103"/>
      <c r="DWJ24" s="103"/>
      <c r="DWK24" s="103"/>
      <c r="DWL24" s="103"/>
      <c r="DWM24" s="103"/>
      <c r="DWN24" s="103"/>
      <c r="DWO24" s="103"/>
      <c r="DWP24" s="103"/>
      <c r="DWQ24" s="103"/>
      <c r="DWR24" s="103"/>
      <c r="DWS24" s="103"/>
      <c r="DWT24" s="103"/>
      <c r="DWU24" s="103"/>
      <c r="DWV24" s="103"/>
      <c r="DWW24" s="103"/>
      <c r="DWX24" s="103"/>
      <c r="DWY24" s="103"/>
      <c r="DWZ24" s="103"/>
      <c r="DXA24" s="103"/>
      <c r="DXB24" s="103"/>
      <c r="DXC24" s="103"/>
      <c r="DXD24" s="103"/>
      <c r="DXE24" s="103"/>
      <c r="DXF24" s="103"/>
      <c r="DXG24" s="103"/>
      <c r="DXH24" s="103"/>
      <c r="DXI24" s="103"/>
      <c r="DXJ24" s="103"/>
      <c r="DXK24" s="103"/>
      <c r="DXL24" s="103"/>
      <c r="DXM24" s="103"/>
      <c r="DXN24" s="103"/>
      <c r="DXO24" s="103"/>
      <c r="DXP24" s="103"/>
      <c r="DXQ24" s="103"/>
      <c r="DXR24" s="103"/>
      <c r="DXS24" s="103"/>
      <c r="DXT24" s="103"/>
      <c r="DXU24" s="103"/>
      <c r="DXV24" s="103"/>
      <c r="DXW24" s="103"/>
      <c r="DXX24" s="103"/>
      <c r="DXY24" s="103"/>
      <c r="DXZ24" s="103"/>
      <c r="DYA24" s="103"/>
      <c r="DYB24" s="103"/>
      <c r="DYC24" s="103"/>
      <c r="DYD24" s="103"/>
      <c r="DYE24" s="103"/>
      <c r="DYF24" s="103"/>
      <c r="DYG24" s="103"/>
      <c r="DYH24" s="103"/>
      <c r="DYI24" s="103"/>
      <c r="DYJ24" s="103"/>
      <c r="DYK24" s="103"/>
      <c r="DYL24" s="103"/>
      <c r="DYM24" s="103"/>
      <c r="DYN24" s="103"/>
      <c r="DYO24" s="103"/>
      <c r="DYP24" s="103"/>
      <c r="DYQ24" s="103"/>
      <c r="DYR24" s="103"/>
      <c r="DYS24" s="103"/>
      <c r="DYT24" s="103"/>
      <c r="DYU24" s="103"/>
      <c r="DYV24" s="103"/>
      <c r="DYW24" s="103"/>
      <c r="DYX24" s="103"/>
      <c r="DYY24" s="103"/>
      <c r="DYZ24" s="103"/>
      <c r="DZA24" s="103"/>
      <c r="DZB24" s="103"/>
      <c r="DZC24" s="103"/>
      <c r="DZD24" s="103"/>
      <c r="DZE24" s="103"/>
      <c r="DZF24" s="103"/>
      <c r="DZG24" s="103"/>
      <c r="DZH24" s="103"/>
      <c r="DZI24" s="103"/>
      <c r="DZJ24" s="103"/>
      <c r="DZK24" s="103"/>
      <c r="DZL24" s="103"/>
      <c r="DZM24" s="103"/>
      <c r="DZN24" s="103"/>
      <c r="DZO24" s="103"/>
      <c r="DZP24" s="103"/>
      <c r="DZQ24" s="103"/>
      <c r="DZR24" s="103"/>
      <c r="DZS24" s="103"/>
      <c r="DZT24" s="103"/>
      <c r="DZU24" s="103"/>
      <c r="DZV24" s="103"/>
      <c r="DZW24" s="103"/>
      <c r="DZX24" s="103"/>
      <c r="DZY24" s="103"/>
      <c r="DZZ24" s="103"/>
      <c r="EAA24" s="103"/>
      <c r="EAB24" s="103"/>
      <c r="EAC24" s="103"/>
      <c r="EAD24" s="103"/>
      <c r="EAE24" s="103"/>
      <c r="EAF24" s="103"/>
      <c r="EAG24" s="103"/>
      <c r="EAH24" s="103"/>
      <c r="EAI24" s="103"/>
      <c r="EAJ24" s="103"/>
      <c r="EAK24" s="103"/>
      <c r="EAL24" s="103"/>
      <c r="EAM24" s="103"/>
      <c r="EAN24" s="103"/>
      <c r="EAO24" s="103"/>
      <c r="EAP24" s="103"/>
      <c r="EAQ24" s="103"/>
      <c r="EAR24" s="103"/>
      <c r="EAS24" s="103"/>
      <c r="EAT24" s="103"/>
      <c r="EAU24" s="103"/>
      <c r="EAV24" s="103"/>
      <c r="EAW24" s="103"/>
      <c r="EAX24" s="103"/>
      <c r="EAY24" s="103"/>
      <c r="EAZ24" s="103"/>
      <c r="EBA24" s="103"/>
      <c r="EBB24" s="103"/>
      <c r="EBC24" s="103"/>
      <c r="EBD24" s="103"/>
      <c r="EBE24" s="103"/>
      <c r="EBF24" s="103"/>
      <c r="EBG24" s="103"/>
      <c r="EBH24" s="103"/>
      <c r="EBI24" s="103"/>
      <c r="EBJ24" s="103"/>
      <c r="EBK24" s="103"/>
      <c r="EBL24" s="103"/>
      <c r="EBM24" s="103"/>
      <c r="EBN24" s="103"/>
      <c r="EBO24" s="103"/>
      <c r="EBP24" s="103"/>
      <c r="EBQ24" s="103"/>
      <c r="EBR24" s="103"/>
      <c r="EBS24" s="103"/>
      <c r="EBT24" s="103"/>
      <c r="EBU24" s="103"/>
      <c r="EBV24" s="103"/>
      <c r="EBW24" s="103"/>
      <c r="EBX24" s="103"/>
      <c r="EBY24" s="103"/>
      <c r="EBZ24" s="103"/>
      <c r="ECA24" s="103"/>
      <c r="ECB24" s="103"/>
      <c r="ECC24" s="103"/>
      <c r="ECD24" s="103"/>
      <c r="ECE24" s="103"/>
      <c r="ECF24" s="103"/>
      <c r="ECG24" s="103"/>
      <c r="ECH24" s="103"/>
      <c r="ECI24" s="103"/>
      <c r="ECJ24" s="103"/>
      <c r="ECK24" s="103"/>
      <c r="ECL24" s="103"/>
      <c r="ECM24" s="103"/>
      <c r="ECN24" s="103"/>
      <c r="ECO24" s="103"/>
      <c r="ECP24" s="103"/>
      <c r="ECQ24" s="103"/>
      <c r="ECR24" s="103"/>
      <c r="ECS24" s="103"/>
      <c r="ECT24" s="103"/>
      <c r="ECU24" s="103"/>
      <c r="ECV24" s="103"/>
      <c r="ECW24" s="103"/>
      <c r="ECX24" s="103"/>
      <c r="ECY24" s="103"/>
      <c r="ECZ24" s="103"/>
      <c r="EDA24" s="103"/>
      <c r="EDB24" s="103"/>
      <c r="EDC24" s="103"/>
      <c r="EDD24" s="103"/>
      <c r="EDE24" s="103"/>
      <c r="EDF24" s="103"/>
      <c r="EDG24" s="103"/>
      <c r="EDH24" s="103"/>
      <c r="EDI24" s="103"/>
      <c r="EDJ24" s="103"/>
      <c r="EDK24" s="103"/>
      <c r="EDL24" s="103"/>
      <c r="EDM24" s="103"/>
      <c r="EDN24" s="103"/>
      <c r="EDO24" s="103"/>
      <c r="EDP24" s="103"/>
      <c r="EDQ24" s="103"/>
      <c r="EDR24" s="103"/>
      <c r="EDS24" s="103"/>
      <c r="EDT24" s="103"/>
      <c r="EDU24" s="103"/>
      <c r="EDV24" s="103"/>
      <c r="EDW24" s="103"/>
      <c r="EDX24" s="103"/>
      <c r="EDY24" s="103"/>
      <c r="EDZ24" s="103"/>
      <c r="EEA24" s="103"/>
      <c r="EEB24" s="103"/>
      <c r="EEC24" s="103"/>
      <c r="EED24" s="103"/>
      <c r="EEE24" s="103"/>
      <c r="EEF24" s="103"/>
      <c r="EEG24" s="103"/>
      <c r="EEH24" s="103"/>
      <c r="EEI24" s="103"/>
      <c r="EEJ24" s="103"/>
      <c r="EEK24" s="103"/>
      <c r="EEL24" s="103"/>
      <c r="EEM24" s="103"/>
      <c r="EEN24" s="103"/>
      <c r="EEO24" s="103"/>
      <c r="EEP24" s="103"/>
      <c r="EEQ24" s="103"/>
      <c r="EER24" s="103"/>
      <c r="EES24" s="103"/>
      <c r="EET24" s="103"/>
      <c r="EEU24" s="103"/>
      <c r="EEV24" s="103"/>
      <c r="EEW24" s="103"/>
      <c r="EEX24" s="103"/>
      <c r="EEY24" s="103"/>
      <c r="EEZ24" s="103"/>
      <c r="EFA24" s="103"/>
      <c r="EFB24" s="103"/>
      <c r="EFC24" s="103"/>
      <c r="EFD24" s="103"/>
      <c r="EFE24" s="103"/>
      <c r="EFF24" s="103"/>
      <c r="EFG24" s="103"/>
      <c r="EFH24" s="103"/>
      <c r="EFI24" s="103"/>
      <c r="EFJ24" s="103"/>
      <c r="EFK24" s="103"/>
      <c r="EFL24" s="103"/>
      <c r="EFM24" s="103"/>
      <c r="EFN24" s="103"/>
      <c r="EFO24" s="103"/>
      <c r="EFP24" s="103"/>
      <c r="EFQ24" s="103"/>
      <c r="EFR24" s="103"/>
      <c r="EFS24" s="103"/>
      <c r="EFT24" s="103"/>
      <c r="EFU24" s="103"/>
      <c r="EFV24" s="103"/>
      <c r="EFW24" s="103"/>
      <c r="EFX24" s="103"/>
      <c r="EFY24" s="103"/>
      <c r="EFZ24" s="103"/>
      <c r="EGA24" s="103"/>
      <c r="EGB24" s="103"/>
      <c r="EGC24" s="103"/>
      <c r="EGD24" s="103"/>
      <c r="EGE24" s="103"/>
      <c r="EGF24" s="103"/>
      <c r="EGG24" s="103"/>
      <c r="EGH24" s="103"/>
      <c r="EGI24" s="103"/>
      <c r="EGJ24" s="103"/>
      <c r="EGK24" s="103"/>
      <c r="EGL24" s="103"/>
      <c r="EGM24" s="103"/>
      <c r="EGN24" s="103"/>
      <c r="EGO24" s="103"/>
      <c r="EGP24" s="103"/>
      <c r="EGQ24" s="103"/>
      <c r="EGR24" s="103"/>
      <c r="EGS24" s="103"/>
      <c r="EGT24" s="103"/>
      <c r="EGU24" s="103"/>
      <c r="EGV24" s="103"/>
      <c r="EGW24" s="103"/>
      <c r="EGX24" s="103"/>
      <c r="EGY24" s="103"/>
      <c r="EGZ24" s="103"/>
      <c r="EHA24" s="103"/>
      <c r="EHB24" s="103"/>
      <c r="EHC24" s="103"/>
      <c r="EHD24" s="103"/>
      <c r="EHE24" s="103"/>
      <c r="EHF24" s="103"/>
      <c r="EHG24" s="103"/>
      <c r="EHH24" s="103"/>
      <c r="EHI24" s="103"/>
      <c r="EHJ24" s="103"/>
      <c r="EHK24" s="103"/>
      <c r="EHL24" s="103"/>
      <c r="EHM24" s="103"/>
      <c r="EHN24" s="103"/>
      <c r="EHO24" s="103"/>
      <c r="EHP24" s="103"/>
      <c r="EHQ24" s="103"/>
      <c r="EHR24" s="103"/>
      <c r="EHS24" s="103"/>
      <c r="EHT24" s="103"/>
      <c r="EHU24" s="103"/>
      <c r="EHV24" s="103"/>
      <c r="EHW24" s="103"/>
      <c r="EHX24" s="103"/>
      <c r="EHY24" s="103"/>
      <c r="EHZ24" s="103"/>
      <c r="EIA24" s="103"/>
      <c r="EIB24" s="103"/>
      <c r="EIC24" s="103"/>
      <c r="EID24" s="103"/>
      <c r="EIE24" s="103"/>
      <c r="EIF24" s="103"/>
      <c r="EIG24" s="103"/>
      <c r="EIH24" s="103"/>
      <c r="EII24" s="103"/>
      <c r="EIJ24" s="103"/>
      <c r="EIK24" s="103"/>
      <c r="EIL24" s="103"/>
      <c r="EIM24" s="103"/>
      <c r="EIN24" s="103"/>
      <c r="EIO24" s="103"/>
      <c r="EIP24" s="103"/>
      <c r="EIQ24" s="103"/>
      <c r="EIR24" s="103"/>
      <c r="EIS24" s="103"/>
      <c r="EIT24" s="103"/>
      <c r="EIU24" s="103"/>
      <c r="EIV24" s="103"/>
      <c r="EIW24" s="103"/>
      <c r="EIX24" s="103"/>
      <c r="EIY24" s="103"/>
      <c r="EIZ24" s="103"/>
      <c r="EJA24" s="103"/>
      <c r="EJB24" s="103"/>
      <c r="EJC24" s="103"/>
      <c r="EJD24" s="103"/>
      <c r="EJE24" s="103"/>
      <c r="EJF24" s="103"/>
      <c r="EJG24" s="103"/>
      <c r="EJH24" s="103"/>
      <c r="EJI24" s="103"/>
      <c r="EJJ24" s="103"/>
      <c r="EJK24" s="103"/>
      <c r="EJL24" s="103"/>
      <c r="EJM24" s="103"/>
      <c r="EJN24" s="103"/>
      <c r="EJO24" s="103"/>
      <c r="EJP24" s="103"/>
      <c r="EJQ24" s="103"/>
      <c r="EJR24" s="103"/>
      <c r="EJS24" s="103"/>
      <c r="EJT24" s="103"/>
      <c r="EJU24" s="103"/>
      <c r="EJV24" s="103"/>
      <c r="EJW24" s="103"/>
      <c r="EJX24" s="103"/>
      <c r="EJY24" s="103"/>
      <c r="EJZ24" s="103"/>
      <c r="EKA24" s="103"/>
      <c r="EKB24" s="103"/>
      <c r="EKC24" s="103"/>
      <c r="EKD24" s="103"/>
      <c r="EKE24" s="103"/>
      <c r="EKF24" s="103"/>
      <c r="EKG24" s="103"/>
      <c r="EKH24" s="103"/>
      <c r="EKI24" s="103"/>
      <c r="EKJ24" s="103"/>
      <c r="EKK24" s="103"/>
      <c r="EKL24" s="103"/>
      <c r="EKM24" s="103"/>
      <c r="EKN24" s="103"/>
      <c r="EKO24" s="103"/>
      <c r="EKP24" s="103"/>
      <c r="EKQ24" s="103"/>
      <c r="EKR24" s="103"/>
      <c r="EKS24" s="103"/>
      <c r="EKT24" s="103"/>
      <c r="EKU24" s="103"/>
      <c r="EKV24" s="103"/>
      <c r="EKW24" s="103"/>
      <c r="EKX24" s="103"/>
      <c r="EKY24" s="103"/>
      <c r="EKZ24" s="103"/>
      <c r="ELA24" s="103"/>
      <c r="ELB24" s="103"/>
      <c r="ELC24" s="103"/>
      <c r="ELD24" s="103"/>
      <c r="ELE24" s="103"/>
      <c r="ELF24" s="103"/>
      <c r="ELG24" s="103"/>
      <c r="ELH24" s="103"/>
      <c r="ELI24" s="103"/>
      <c r="ELJ24" s="103"/>
      <c r="ELK24" s="103"/>
      <c r="ELL24" s="103"/>
      <c r="ELM24" s="103"/>
      <c r="ELN24" s="103"/>
      <c r="ELO24" s="103"/>
      <c r="ELP24" s="103"/>
      <c r="ELQ24" s="103"/>
      <c r="ELR24" s="103"/>
      <c r="ELS24" s="103"/>
      <c r="ELT24" s="103"/>
      <c r="ELU24" s="103"/>
      <c r="ELV24" s="103"/>
      <c r="ELW24" s="103"/>
      <c r="ELX24" s="103"/>
      <c r="ELY24" s="103"/>
      <c r="ELZ24" s="103"/>
      <c r="EMA24" s="103"/>
      <c r="EMB24" s="103"/>
      <c r="EMC24" s="103"/>
      <c r="EMD24" s="103"/>
      <c r="EME24" s="103"/>
      <c r="EMF24" s="103"/>
      <c r="EMG24" s="103"/>
      <c r="EMH24" s="103"/>
      <c r="EMI24" s="103"/>
      <c r="EMJ24" s="103"/>
      <c r="EMK24" s="103"/>
      <c r="EML24" s="103"/>
      <c r="EMM24" s="103"/>
      <c r="EMN24" s="103"/>
      <c r="EMO24" s="103"/>
      <c r="EMP24" s="103"/>
      <c r="EMQ24" s="103"/>
      <c r="EMR24" s="103"/>
      <c r="EMS24" s="103"/>
      <c r="EMT24" s="103"/>
      <c r="EMU24" s="103"/>
      <c r="EMV24" s="103"/>
      <c r="EMW24" s="103"/>
      <c r="EMX24" s="103"/>
      <c r="EMY24" s="103"/>
      <c r="EMZ24" s="103"/>
      <c r="ENA24" s="103"/>
      <c r="ENB24" s="103"/>
      <c r="ENC24" s="103"/>
      <c r="END24" s="103"/>
      <c r="ENE24" s="103"/>
      <c r="ENF24" s="103"/>
      <c r="ENG24" s="103"/>
      <c r="ENH24" s="103"/>
      <c r="ENI24" s="103"/>
      <c r="ENJ24" s="103"/>
      <c r="ENK24" s="103"/>
      <c r="ENL24" s="103"/>
      <c r="ENM24" s="103"/>
      <c r="ENN24" s="103"/>
      <c r="ENO24" s="103"/>
      <c r="ENP24" s="103"/>
      <c r="ENQ24" s="103"/>
      <c r="ENR24" s="103"/>
      <c r="ENS24" s="103"/>
      <c r="ENT24" s="103"/>
      <c r="ENU24" s="103"/>
      <c r="ENV24" s="103"/>
      <c r="ENW24" s="103"/>
      <c r="ENX24" s="103"/>
      <c r="ENY24" s="103"/>
      <c r="ENZ24" s="103"/>
      <c r="EOA24" s="103"/>
      <c r="EOB24" s="103"/>
      <c r="EOC24" s="103"/>
      <c r="EOD24" s="103"/>
      <c r="EOE24" s="103"/>
      <c r="EOF24" s="103"/>
      <c r="EOG24" s="103"/>
      <c r="EOH24" s="103"/>
      <c r="EOI24" s="103"/>
      <c r="EOJ24" s="103"/>
      <c r="EOK24" s="103"/>
      <c r="EOL24" s="103"/>
      <c r="EOM24" s="103"/>
      <c r="EON24" s="103"/>
      <c r="EOO24" s="103"/>
      <c r="EOP24" s="103"/>
      <c r="EOQ24" s="103"/>
      <c r="EOR24" s="103"/>
      <c r="EOS24" s="103"/>
      <c r="EOT24" s="103"/>
      <c r="EOU24" s="103"/>
      <c r="EOV24" s="103"/>
      <c r="EOW24" s="103"/>
      <c r="EOX24" s="103"/>
      <c r="EOY24" s="103"/>
      <c r="EOZ24" s="103"/>
      <c r="EPA24" s="103"/>
      <c r="EPB24" s="103"/>
      <c r="EPC24" s="103"/>
      <c r="EPD24" s="103"/>
      <c r="EPE24" s="103"/>
      <c r="EPF24" s="103"/>
      <c r="EPG24" s="103"/>
      <c r="EPH24" s="103"/>
      <c r="EPI24" s="103"/>
      <c r="EPJ24" s="103"/>
      <c r="EPK24" s="103"/>
      <c r="EPL24" s="103"/>
      <c r="EPM24" s="103"/>
      <c r="EPN24" s="103"/>
      <c r="EPO24" s="103"/>
      <c r="EPP24" s="103"/>
      <c r="EPQ24" s="103"/>
      <c r="EPR24" s="103"/>
      <c r="EPS24" s="103"/>
      <c r="EPT24" s="103"/>
      <c r="EPU24" s="103"/>
      <c r="EPV24" s="103"/>
      <c r="EPW24" s="103"/>
      <c r="EPX24" s="103"/>
      <c r="EPY24" s="103"/>
      <c r="EPZ24" s="103"/>
      <c r="EQA24" s="103"/>
      <c r="EQB24" s="103"/>
      <c r="EQC24" s="103"/>
      <c r="EQD24" s="103"/>
      <c r="EQE24" s="103"/>
      <c r="EQF24" s="103"/>
      <c r="EQG24" s="103"/>
      <c r="EQH24" s="103"/>
      <c r="EQI24" s="103"/>
      <c r="EQJ24" s="103"/>
      <c r="EQK24" s="103"/>
      <c r="EQL24" s="103"/>
      <c r="EQM24" s="103"/>
      <c r="EQN24" s="103"/>
      <c r="EQO24" s="103"/>
      <c r="EQP24" s="103"/>
      <c r="EQQ24" s="103"/>
      <c r="EQR24" s="103"/>
      <c r="EQS24" s="103"/>
      <c r="EQT24" s="103"/>
      <c r="EQU24" s="103"/>
      <c r="EQV24" s="103"/>
      <c r="EQW24" s="103"/>
      <c r="EQX24" s="103"/>
      <c r="EQY24" s="103"/>
      <c r="EQZ24" s="103"/>
      <c r="ERA24" s="103"/>
      <c r="ERB24" s="103"/>
      <c r="ERC24" s="103"/>
      <c r="ERD24" s="103"/>
      <c r="ERE24" s="103"/>
      <c r="ERF24" s="103"/>
      <c r="ERG24" s="103"/>
      <c r="ERH24" s="103"/>
      <c r="ERI24" s="103"/>
      <c r="ERJ24" s="103"/>
      <c r="ERK24" s="103"/>
      <c r="ERL24" s="103"/>
      <c r="ERM24" s="103"/>
      <c r="ERN24" s="103"/>
      <c r="ERO24" s="103"/>
      <c r="ERP24" s="103"/>
      <c r="ERQ24" s="103"/>
      <c r="ERR24" s="103"/>
      <c r="ERS24" s="103"/>
      <c r="ERT24" s="103"/>
      <c r="ERU24" s="103"/>
      <c r="ERV24" s="103"/>
      <c r="ERW24" s="103"/>
      <c r="ERX24" s="103"/>
      <c r="ERY24" s="103"/>
      <c r="ERZ24" s="103"/>
      <c r="ESA24" s="103"/>
      <c r="ESB24" s="103"/>
      <c r="ESC24" s="103"/>
      <c r="ESD24" s="103"/>
      <c r="ESE24" s="103"/>
      <c r="ESF24" s="103"/>
      <c r="ESG24" s="103"/>
      <c r="ESH24" s="103"/>
      <c r="ESI24" s="103"/>
      <c r="ESJ24" s="103"/>
      <c r="ESK24" s="103"/>
      <c r="ESL24" s="103"/>
      <c r="ESM24" s="103"/>
      <c r="ESN24" s="103"/>
      <c r="ESO24" s="103"/>
      <c r="ESP24" s="103"/>
      <c r="ESQ24" s="103"/>
      <c r="ESR24" s="103"/>
      <c r="ESS24" s="103"/>
      <c r="EST24" s="103"/>
      <c r="ESU24" s="103"/>
      <c r="ESV24" s="103"/>
      <c r="ESW24" s="103"/>
      <c r="ESX24" s="103"/>
      <c r="ESY24" s="103"/>
      <c r="ESZ24" s="103"/>
      <c r="ETA24" s="103"/>
      <c r="ETB24" s="103"/>
      <c r="ETC24" s="103"/>
      <c r="ETD24" s="103"/>
      <c r="ETE24" s="103"/>
      <c r="ETF24" s="103"/>
      <c r="ETG24" s="103"/>
      <c r="ETH24" s="103"/>
      <c r="ETI24" s="103"/>
      <c r="ETJ24" s="103"/>
      <c r="ETK24" s="103"/>
      <c r="ETL24" s="103"/>
      <c r="ETM24" s="103"/>
      <c r="ETN24" s="103"/>
      <c r="ETO24" s="103"/>
      <c r="ETP24" s="103"/>
      <c r="ETQ24" s="103"/>
      <c r="ETR24" s="103"/>
      <c r="ETS24" s="103"/>
      <c r="ETT24" s="103"/>
      <c r="ETU24" s="103"/>
      <c r="ETV24" s="103"/>
      <c r="ETW24" s="103"/>
      <c r="ETX24" s="103"/>
      <c r="ETY24" s="103"/>
      <c r="ETZ24" s="103"/>
      <c r="EUA24" s="103"/>
      <c r="EUB24" s="103"/>
      <c r="EUC24" s="103"/>
      <c r="EUD24" s="103"/>
      <c r="EUE24" s="103"/>
      <c r="EUF24" s="103"/>
      <c r="EUG24" s="103"/>
      <c r="EUH24" s="103"/>
      <c r="EUI24" s="103"/>
      <c r="EUJ24" s="103"/>
      <c r="EUK24" s="103"/>
      <c r="EUL24" s="103"/>
      <c r="EUM24" s="103"/>
      <c r="EUN24" s="103"/>
      <c r="EUO24" s="103"/>
      <c r="EUP24" s="103"/>
      <c r="EUQ24" s="103"/>
      <c r="EUR24" s="103"/>
      <c r="EUS24" s="103"/>
      <c r="EUT24" s="103"/>
      <c r="EUU24" s="103"/>
      <c r="EUV24" s="103"/>
      <c r="EUW24" s="103"/>
      <c r="EUX24" s="103"/>
      <c r="EUY24" s="103"/>
      <c r="EUZ24" s="103"/>
      <c r="EVA24" s="103"/>
      <c r="EVB24" s="103"/>
      <c r="EVC24" s="103"/>
      <c r="EVD24" s="103"/>
      <c r="EVE24" s="103"/>
      <c r="EVF24" s="103"/>
      <c r="EVG24" s="103"/>
      <c r="EVH24" s="103"/>
      <c r="EVI24" s="103"/>
      <c r="EVJ24" s="103"/>
      <c r="EVK24" s="103"/>
      <c r="EVL24" s="103"/>
      <c r="EVM24" s="103"/>
      <c r="EVN24" s="103"/>
      <c r="EVO24" s="103"/>
      <c r="EVP24" s="103"/>
      <c r="EVQ24" s="103"/>
      <c r="EVR24" s="103"/>
      <c r="EVS24" s="103"/>
      <c r="EVT24" s="103"/>
      <c r="EVU24" s="103"/>
      <c r="EVV24" s="103"/>
      <c r="EVW24" s="103"/>
      <c r="EVX24" s="103"/>
      <c r="EVY24" s="103"/>
      <c r="EVZ24" s="103"/>
      <c r="EWA24" s="103"/>
      <c r="EWB24" s="103"/>
      <c r="EWC24" s="103"/>
      <c r="EWD24" s="103"/>
      <c r="EWE24" s="103"/>
      <c r="EWF24" s="103"/>
      <c r="EWG24" s="103"/>
      <c r="EWH24" s="103"/>
      <c r="EWI24" s="103"/>
      <c r="EWJ24" s="103"/>
      <c r="EWK24" s="103"/>
      <c r="EWL24" s="103"/>
      <c r="EWM24" s="103"/>
      <c r="EWN24" s="103"/>
      <c r="EWO24" s="103"/>
      <c r="EWP24" s="103"/>
      <c r="EWQ24" s="103"/>
      <c r="EWR24" s="103"/>
      <c r="EWS24" s="103"/>
      <c r="EWT24" s="103"/>
      <c r="EWU24" s="103"/>
      <c r="EWV24" s="103"/>
      <c r="EWW24" s="103"/>
      <c r="EWX24" s="103"/>
      <c r="EWY24" s="103"/>
      <c r="EWZ24" s="103"/>
      <c r="EXA24" s="103"/>
      <c r="EXB24" s="103"/>
      <c r="EXC24" s="103"/>
      <c r="EXD24" s="103"/>
      <c r="EXE24" s="103"/>
      <c r="EXF24" s="103"/>
      <c r="EXG24" s="103"/>
      <c r="EXH24" s="103"/>
      <c r="EXI24" s="103"/>
      <c r="EXJ24" s="103"/>
      <c r="EXK24" s="103"/>
      <c r="EXL24" s="103"/>
      <c r="EXM24" s="103"/>
      <c r="EXN24" s="103"/>
      <c r="EXO24" s="103"/>
      <c r="EXP24" s="103"/>
      <c r="EXQ24" s="103"/>
      <c r="EXR24" s="103"/>
      <c r="EXS24" s="103"/>
      <c r="EXT24" s="103"/>
      <c r="EXU24" s="103"/>
      <c r="EXV24" s="103"/>
      <c r="EXW24" s="103"/>
      <c r="EXX24" s="103"/>
      <c r="EXY24" s="103"/>
      <c r="EXZ24" s="103"/>
      <c r="EYA24" s="103"/>
      <c r="EYB24" s="103"/>
      <c r="EYC24" s="103"/>
      <c r="EYD24" s="103"/>
      <c r="EYE24" s="103"/>
      <c r="EYF24" s="103"/>
      <c r="EYG24" s="103"/>
      <c r="EYH24" s="103"/>
      <c r="EYI24" s="103"/>
      <c r="EYJ24" s="103"/>
      <c r="EYK24" s="103"/>
      <c r="EYL24" s="103"/>
      <c r="EYM24" s="103"/>
      <c r="EYN24" s="103"/>
      <c r="EYO24" s="103"/>
      <c r="EYP24" s="103"/>
      <c r="EYQ24" s="103"/>
      <c r="EYR24" s="103"/>
      <c r="EYS24" s="103"/>
      <c r="EYT24" s="103"/>
      <c r="EYU24" s="103"/>
      <c r="EYV24" s="103"/>
      <c r="EYW24" s="103"/>
      <c r="EYX24" s="103"/>
      <c r="EYY24" s="103"/>
      <c r="EYZ24" s="103"/>
      <c r="EZA24" s="103"/>
      <c r="EZB24" s="103"/>
      <c r="EZC24" s="103"/>
      <c r="EZD24" s="103"/>
      <c r="EZE24" s="103"/>
      <c r="EZF24" s="103"/>
      <c r="EZG24" s="103"/>
      <c r="EZH24" s="103"/>
      <c r="EZI24" s="103"/>
      <c r="EZJ24" s="103"/>
      <c r="EZK24" s="103"/>
      <c r="EZL24" s="103"/>
      <c r="EZM24" s="103"/>
      <c r="EZN24" s="103"/>
      <c r="EZO24" s="103"/>
      <c r="EZP24" s="103"/>
      <c r="EZQ24" s="103"/>
      <c r="EZR24" s="103"/>
      <c r="EZS24" s="103"/>
      <c r="EZT24" s="103"/>
      <c r="EZU24" s="103"/>
      <c r="EZV24" s="103"/>
      <c r="EZW24" s="103"/>
      <c r="EZX24" s="103"/>
      <c r="EZY24" s="103"/>
      <c r="EZZ24" s="103"/>
      <c r="FAA24" s="103"/>
      <c r="FAB24" s="103"/>
      <c r="FAC24" s="103"/>
      <c r="FAD24" s="103"/>
      <c r="FAE24" s="103"/>
      <c r="FAF24" s="103"/>
      <c r="FAG24" s="103"/>
      <c r="FAH24" s="103"/>
      <c r="FAI24" s="103"/>
      <c r="FAJ24" s="103"/>
      <c r="FAK24" s="103"/>
      <c r="FAL24" s="103"/>
      <c r="FAM24" s="103"/>
      <c r="FAN24" s="103"/>
      <c r="FAO24" s="103"/>
      <c r="FAP24" s="103"/>
      <c r="FAQ24" s="103"/>
      <c r="FAR24" s="103"/>
      <c r="FAS24" s="103"/>
      <c r="FAT24" s="103"/>
      <c r="FAU24" s="103"/>
      <c r="FAV24" s="103"/>
      <c r="FAW24" s="103"/>
      <c r="FAX24" s="103"/>
      <c r="FAY24" s="103"/>
      <c r="FAZ24" s="103"/>
      <c r="FBA24" s="103"/>
      <c r="FBB24" s="103"/>
      <c r="FBC24" s="103"/>
      <c r="FBD24" s="103"/>
      <c r="FBE24" s="103"/>
      <c r="FBF24" s="103"/>
      <c r="FBG24" s="103"/>
      <c r="FBH24" s="103"/>
      <c r="FBI24" s="103"/>
      <c r="FBJ24" s="103"/>
      <c r="FBK24" s="103"/>
      <c r="FBL24" s="103"/>
      <c r="FBM24" s="103"/>
      <c r="FBN24" s="103"/>
      <c r="FBO24" s="103"/>
      <c r="FBP24" s="103"/>
      <c r="FBQ24" s="103"/>
      <c r="FBR24" s="103"/>
      <c r="FBS24" s="103"/>
      <c r="FBT24" s="103"/>
      <c r="FBU24" s="103"/>
      <c r="FBV24" s="103"/>
      <c r="FBW24" s="103"/>
      <c r="FBX24" s="103"/>
      <c r="FBY24" s="103"/>
      <c r="FBZ24" s="103"/>
      <c r="FCA24" s="103"/>
      <c r="FCB24" s="103"/>
      <c r="FCC24" s="103"/>
      <c r="FCD24" s="103"/>
      <c r="FCE24" s="103"/>
      <c r="FCF24" s="103"/>
      <c r="FCG24" s="103"/>
      <c r="FCH24" s="103"/>
      <c r="FCI24" s="103"/>
      <c r="FCJ24" s="103"/>
      <c r="FCK24" s="103"/>
      <c r="FCL24" s="103"/>
      <c r="FCM24" s="103"/>
      <c r="FCN24" s="103"/>
      <c r="FCO24" s="103"/>
      <c r="FCP24" s="103"/>
      <c r="FCQ24" s="103"/>
      <c r="FCR24" s="103"/>
      <c r="FCS24" s="103"/>
      <c r="FCT24" s="103"/>
      <c r="FCU24" s="103"/>
      <c r="FCV24" s="103"/>
      <c r="FCW24" s="103"/>
      <c r="FCX24" s="103"/>
      <c r="FCY24" s="103"/>
      <c r="FCZ24" s="103"/>
      <c r="FDA24" s="103"/>
      <c r="FDB24" s="103"/>
      <c r="FDC24" s="103"/>
      <c r="FDD24" s="103"/>
      <c r="FDE24" s="103"/>
      <c r="FDF24" s="103"/>
      <c r="FDG24" s="103"/>
      <c r="FDH24" s="103"/>
      <c r="FDI24" s="103"/>
      <c r="FDJ24" s="103"/>
      <c r="FDK24" s="103"/>
      <c r="FDL24" s="103"/>
      <c r="FDM24" s="103"/>
      <c r="FDN24" s="103"/>
      <c r="FDO24" s="103"/>
      <c r="FDP24" s="103"/>
      <c r="FDQ24" s="103"/>
      <c r="FDR24" s="103"/>
      <c r="FDS24" s="103"/>
      <c r="FDT24" s="103"/>
      <c r="FDU24" s="103"/>
      <c r="FDV24" s="103"/>
      <c r="FDW24" s="103"/>
      <c r="FDX24" s="103"/>
      <c r="FDY24" s="103"/>
      <c r="FDZ24" s="103"/>
      <c r="FEA24" s="103"/>
      <c r="FEB24" s="103"/>
      <c r="FEC24" s="103"/>
      <c r="FED24" s="103"/>
      <c r="FEE24" s="103"/>
      <c r="FEF24" s="103"/>
      <c r="FEG24" s="103"/>
      <c r="FEH24" s="103"/>
      <c r="FEI24" s="103"/>
      <c r="FEJ24" s="103"/>
      <c r="FEK24" s="103"/>
      <c r="FEL24" s="103"/>
      <c r="FEM24" s="103"/>
      <c r="FEN24" s="103"/>
      <c r="FEO24" s="103"/>
      <c r="FEP24" s="103"/>
      <c r="FEQ24" s="103"/>
      <c r="FER24" s="103"/>
      <c r="FES24" s="103"/>
      <c r="FET24" s="103"/>
      <c r="FEU24" s="103"/>
      <c r="FEV24" s="103"/>
      <c r="FEW24" s="103"/>
      <c r="FEX24" s="103"/>
      <c r="FEY24" s="103"/>
      <c r="FEZ24" s="103"/>
      <c r="FFA24" s="103"/>
      <c r="FFB24" s="103"/>
      <c r="FFC24" s="103"/>
      <c r="FFD24" s="103"/>
      <c r="FFE24" s="103"/>
      <c r="FFF24" s="103"/>
      <c r="FFG24" s="103"/>
      <c r="FFH24" s="103"/>
      <c r="FFI24" s="103"/>
      <c r="FFJ24" s="103"/>
      <c r="FFK24" s="103"/>
      <c r="FFL24" s="103"/>
      <c r="FFM24" s="103"/>
      <c r="FFN24" s="103"/>
      <c r="FFO24" s="103"/>
      <c r="FFP24" s="103"/>
      <c r="FFQ24" s="103"/>
      <c r="FFR24" s="103"/>
      <c r="FFS24" s="103"/>
      <c r="FFT24" s="103"/>
      <c r="FFU24" s="103"/>
      <c r="FFV24" s="103"/>
      <c r="FFW24" s="103"/>
      <c r="FFX24" s="103"/>
      <c r="FFY24" s="103"/>
      <c r="FFZ24" s="103"/>
      <c r="FGA24" s="103"/>
      <c r="FGB24" s="103"/>
      <c r="FGC24" s="103"/>
      <c r="FGD24" s="103"/>
      <c r="FGE24" s="103"/>
      <c r="FGF24" s="103"/>
      <c r="FGG24" s="103"/>
      <c r="FGH24" s="103"/>
      <c r="FGI24" s="103"/>
      <c r="FGJ24" s="103"/>
      <c r="FGK24" s="103"/>
      <c r="FGL24" s="103"/>
      <c r="FGM24" s="103"/>
      <c r="FGN24" s="103"/>
      <c r="FGO24" s="103"/>
      <c r="FGP24" s="103"/>
      <c r="FGQ24" s="103"/>
      <c r="FGR24" s="103"/>
      <c r="FGS24" s="103"/>
      <c r="FGT24" s="103"/>
      <c r="FGU24" s="103"/>
      <c r="FGV24" s="103"/>
      <c r="FGW24" s="103"/>
      <c r="FGX24" s="103"/>
      <c r="FGY24" s="103"/>
      <c r="FGZ24" s="103"/>
      <c r="FHA24" s="103"/>
      <c r="FHB24" s="103"/>
      <c r="FHC24" s="103"/>
      <c r="FHD24" s="103"/>
      <c r="FHE24" s="103"/>
      <c r="FHF24" s="103"/>
      <c r="FHG24" s="103"/>
      <c r="FHH24" s="103"/>
      <c r="FHI24" s="103"/>
      <c r="FHJ24" s="103"/>
      <c r="FHK24" s="103"/>
      <c r="FHL24" s="103"/>
      <c r="FHM24" s="103"/>
      <c r="FHN24" s="103"/>
      <c r="FHO24" s="103"/>
      <c r="FHP24" s="103"/>
      <c r="FHQ24" s="103"/>
      <c r="FHR24" s="103"/>
      <c r="FHS24" s="103"/>
      <c r="FHT24" s="103"/>
      <c r="FHU24" s="103"/>
      <c r="FHV24" s="103"/>
      <c r="FHW24" s="103"/>
      <c r="FHX24" s="103"/>
      <c r="FHY24" s="103"/>
      <c r="FHZ24" s="103"/>
      <c r="FIA24" s="103"/>
      <c r="FIB24" s="103"/>
      <c r="FIC24" s="103"/>
      <c r="FID24" s="103"/>
      <c r="FIE24" s="103"/>
      <c r="FIF24" s="103"/>
      <c r="FIG24" s="103"/>
      <c r="FIH24" s="103"/>
      <c r="FII24" s="103"/>
      <c r="FIJ24" s="103"/>
      <c r="FIK24" s="103"/>
      <c r="FIL24" s="103"/>
      <c r="FIM24" s="103"/>
      <c r="FIN24" s="103"/>
      <c r="FIO24" s="103"/>
      <c r="FIP24" s="103"/>
      <c r="FIQ24" s="103"/>
      <c r="FIR24" s="103"/>
      <c r="FIS24" s="103"/>
      <c r="FIT24" s="103"/>
      <c r="FIU24" s="103"/>
      <c r="FIV24" s="103"/>
      <c r="FIW24" s="103"/>
      <c r="FIX24" s="103"/>
      <c r="FIY24" s="103"/>
      <c r="FIZ24" s="103"/>
      <c r="FJA24" s="103"/>
      <c r="FJB24" s="103"/>
      <c r="FJC24" s="103"/>
      <c r="FJD24" s="103"/>
      <c r="FJE24" s="103"/>
      <c r="FJF24" s="103"/>
      <c r="FJG24" s="103"/>
      <c r="FJH24" s="103"/>
      <c r="FJI24" s="103"/>
      <c r="FJJ24" s="103"/>
      <c r="FJK24" s="103"/>
      <c r="FJL24" s="103"/>
      <c r="FJM24" s="103"/>
      <c r="FJN24" s="103"/>
      <c r="FJO24" s="103"/>
      <c r="FJP24" s="103"/>
      <c r="FJQ24" s="103"/>
      <c r="FJR24" s="103"/>
      <c r="FJS24" s="103"/>
      <c r="FJT24" s="103"/>
      <c r="FJU24" s="103"/>
      <c r="FJV24" s="103"/>
      <c r="FJW24" s="103"/>
      <c r="FJX24" s="103"/>
      <c r="FJY24" s="103"/>
      <c r="FJZ24" s="103"/>
      <c r="FKA24" s="103"/>
      <c r="FKB24" s="103"/>
      <c r="FKC24" s="103"/>
      <c r="FKD24" s="103"/>
      <c r="FKE24" s="103"/>
      <c r="FKF24" s="103"/>
      <c r="FKG24" s="103"/>
      <c r="FKH24" s="103"/>
      <c r="FKI24" s="103"/>
      <c r="FKJ24" s="103"/>
      <c r="FKK24" s="103"/>
      <c r="FKL24" s="103"/>
      <c r="FKM24" s="103"/>
      <c r="FKN24" s="103"/>
      <c r="FKO24" s="103"/>
      <c r="FKP24" s="103"/>
      <c r="FKQ24" s="103"/>
      <c r="FKR24" s="103"/>
      <c r="FKS24" s="103"/>
      <c r="FKT24" s="103"/>
      <c r="FKU24" s="103"/>
      <c r="FKV24" s="103"/>
      <c r="FKW24" s="103"/>
      <c r="FKX24" s="103"/>
      <c r="FKY24" s="103"/>
      <c r="FKZ24" s="103"/>
      <c r="FLA24" s="103"/>
      <c r="FLB24" s="103"/>
      <c r="FLC24" s="103"/>
      <c r="FLD24" s="103"/>
      <c r="FLE24" s="103"/>
      <c r="FLF24" s="103"/>
      <c r="FLG24" s="103"/>
      <c r="FLH24" s="103"/>
      <c r="FLI24" s="103"/>
      <c r="FLJ24" s="103"/>
      <c r="FLK24" s="103"/>
      <c r="FLL24" s="103"/>
      <c r="FLM24" s="103"/>
      <c r="FLN24" s="103"/>
      <c r="FLO24" s="103"/>
      <c r="FLP24" s="103"/>
      <c r="FLQ24" s="103"/>
      <c r="FLR24" s="103"/>
      <c r="FLS24" s="103"/>
      <c r="FLT24" s="103"/>
      <c r="FLU24" s="103"/>
      <c r="FLV24" s="103"/>
      <c r="FLW24" s="103"/>
      <c r="FLX24" s="103"/>
      <c r="FLY24" s="103"/>
      <c r="FLZ24" s="103"/>
      <c r="FMA24" s="103"/>
      <c r="FMB24" s="103"/>
      <c r="FMC24" s="103"/>
      <c r="FMD24" s="103"/>
      <c r="FME24" s="103"/>
      <c r="FMF24" s="103"/>
      <c r="FMG24" s="103"/>
      <c r="FMH24" s="103"/>
      <c r="FMI24" s="103"/>
      <c r="FMJ24" s="103"/>
      <c r="FMK24" s="103"/>
      <c r="FML24" s="103"/>
      <c r="FMM24" s="103"/>
      <c r="FMN24" s="103"/>
      <c r="FMO24" s="103"/>
      <c r="FMP24" s="103"/>
      <c r="FMQ24" s="103"/>
      <c r="FMR24" s="103"/>
      <c r="FMS24" s="103"/>
      <c r="FMT24" s="103"/>
      <c r="FMU24" s="103"/>
      <c r="FMV24" s="103"/>
      <c r="FMW24" s="103"/>
      <c r="FMX24" s="103"/>
      <c r="FMY24" s="103"/>
      <c r="FMZ24" s="103"/>
      <c r="FNA24" s="103"/>
      <c r="FNB24" s="103"/>
      <c r="FNC24" s="103"/>
      <c r="FND24" s="103"/>
      <c r="FNE24" s="103"/>
      <c r="FNF24" s="103"/>
      <c r="FNG24" s="103"/>
      <c r="FNH24" s="103"/>
      <c r="FNI24" s="103"/>
      <c r="FNJ24" s="103"/>
      <c r="FNK24" s="103"/>
      <c r="FNL24" s="103"/>
      <c r="FNM24" s="103"/>
      <c r="FNN24" s="103"/>
      <c r="FNO24" s="103"/>
      <c r="FNP24" s="103"/>
      <c r="FNQ24" s="103"/>
      <c r="FNR24" s="103"/>
      <c r="FNS24" s="103"/>
      <c r="FNT24" s="103"/>
      <c r="FNU24" s="103"/>
      <c r="FNV24" s="103"/>
      <c r="FNW24" s="103"/>
      <c r="FNX24" s="103"/>
      <c r="FNY24" s="103"/>
      <c r="FNZ24" s="103"/>
      <c r="FOA24" s="103"/>
      <c r="FOB24" s="103"/>
      <c r="FOC24" s="103"/>
      <c r="FOD24" s="103"/>
      <c r="FOE24" s="103"/>
      <c r="FOF24" s="103"/>
      <c r="FOG24" s="103"/>
      <c r="FOH24" s="103"/>
      <c r="FOI24" s="103"/>
      <c r="FOJ24" s="103"/>
      <c r="FOK24" s="103"/>
      <c r="FOL24" s="103"/>
      <c r="FOM24" s="103"/>
      <c r="FON24" s="103"/>
      <c r="FOO24" s="103"/>
      <c r="FOP24" s="103"/>
      <c r="FOQ24" s="103"/>
      <c r="FOR24" s="103"/>
      <c r="FOS24" s="103"/>
      <c r="FOT24" s="103"/>
      <c r="FOU24" s="103"/>
      <c r="FOV24" s="103"/>
      <c r="FOW24" s="103"/>
      <c r="FOX24" s="103"/>
      <c r="FOY24" s="103"/>
      <c r="FOZ24" s="103"/>
      <c r="FPA24" s="103"/>
      <c r="FPB24" s="103"/>
      <c r="FPC24" s="103"/>
      <c r="FPD24" s="103"/>
      <c r="FPE24" s="103"/>
      <c r="FPF24" s="103"/>
      <c r="FPG24" s="103"/>
      <c r="FPH24" s="103"/>
      <c r="FPI24" s="103"/>
      <c r="FPJ24" s="103"/>
      <c r="FPK24" s="103"/>
      <c r="FPL24" s="103"/>
      <c r="FPM24" s="103"/>
      <c r="FPN24" s="103"/>
      <c r="FPO24" s="103"/>
      <c r="FPP24" s="103"/>
      <c r="FPQ24" s="103"/>
      <c r="FPR24" s="103"/>
      <c r="FPS24" s="103"/>
      <c r="FPT24" s="103"/>
      <c r="FPU24" s="103"/>
      <c r="FPV24" s="103"/>
      <c r="FPW24" s="103"/>
      <c r="FPX24" s="103"/>
      <c r="FPY24" s="103"/>
      <c r="FPZ24" s="103"/>
      <c r="FQA24" s="103"/>
      <c r="FQB24" s="103"/>
      <c r="FQC24" s="103"/>
      <c r="FQD24" s="103"/>
      <c r="FQE24" s="103"/>
      <c r="FQF24" s="103"/>
      <c r="FQG24" s="103"/>
      <c r="FQH24" s="103"/>
      <c r="FQI24" s="103"/>
      <c r="FQJ24" s="103"/>
      <c r="FQK24" s="103"/>
      <c r="FQL24" s="103"/>
      <c r="FQM24" s="103"/>
      <c r="FQN24" s="103"/>
      <c r="FQO24" s="103"/>
      <c r="FQP24" s="103"/>
      <c r="FQQ24" s="103"/>
      <c r="FQR24" s="103"/>
      <c r="FQS24" s="103"/>
      <c r="FQT24" s="103"/>
      <c r="FQU24" s="103"/>
      <c r="FQV24" s="103"/>
      <c r="FQW24" s="103"/>
      <c r="FQX24" s="103"/>
      <c r="FQY24" s="103"/>
      <c r="FQZ24" s="103"/>
      <c r="FRA24" s="103"/>
      <c r="FRB24" s="103"/>
      <c r="FRC24" s="103"/>
      <c r="FRD24" s="103"/>
      <c r="FRE24" s="103"/>
      <c r="FRF24" s="103"/>
      <c r="FRG24" s="103"/>
      <c r="FRH24" s="103"/>
      <c r="FRI24" s="103"/>
      <c r="FRJ24" s="103"/>
      <c r="FRK24" s="103"/>
      <c r="FRL24" s="103"/>
      <c r="FRM24" s="103"/>
      <c r="FRN24" s="103"/>
      <c r="FRO24" s="103"/>
      <c r="FRP24" s="103"/>
      <c r="FRQ24" s="103"/>
      <c r="FRR24" s="103"/>
      <c r="FRS24" s="103"/>
      <c r="FRT24" s="103"/>
      <c r="FRU24" s="103"/>
      <c r="FRV24" s="103"/>
      <c r="FRW24" s="103"/>
      <c r="FRX24" s="103"/>
      <c r="FRY24" s="103"/>
      <c r="FRZ24" s="103"/>
      <c r="FSA24" s="103"/>
      <c r="FSB24" s="103"/>
      <c r="FSC24" s="103"/>
      <c r="FSD24" s="103"/>
      <c r="FSE24" s="103"/>
      <c r="FSF24" s="103"/>
      <c r="FSG24" s="103"/>
      <c r="FSH24" s="103"/>
      <c r="FSI24" s="103"/>
      <c r="FSJ24" s="103"/>
      <c r="FSK24" s="103"/>
      <c r="FSL24" s="103"/>
      <c r="FSM24" s="103"/>
      <c r="FSN24" s="103"/>
      <c r="FSO24" s="103"/>
      <c r="FSP24" s="103"/>
      <c r="FSQ24" s="103"/>
      <c r="FSR24" s="103"/>
      <c r="FSS24" s="103"/>
      <c r="FST24" s="103"/>
      <c r="FSU24" s="103"/>
      <c r="FSV24" s="103"/>
      <c r="FSW24" s="103"/>
      <c r="FSX24" s="103"/>
      <c r="FSY24" s="103"/>
      <c r="FSZ24" s="103"/>
      <c r="FTA24" s="103"/>
      <c r="FTB24" s="103"/>
      <c r="FTC24" s="103"/>
      <c r="FTD24" s="103"/>
      <c r="FTE24" s="103"/>
      <c r="FTF24" s="103"/>
      <c r="FTG24" s="103"/>
      <c r="FTH24" s="103"/>
      <c r="FTI24" s="103"/>
      <c r="FTJ24" s="103"/>
      <c r="FTK24" s="103"/>
      <c r="FTL24" s="103"/>
      <c r="FTM24" s="103"/>
      <c r="FTN24" s="103"/>
      <c r="FTO24" s="103"/>
      <c r="FTP24" s="103"/>
      <c r="FTQ24" s="103"/>
      <c r="FTR24" s="103"/>
      <c r="FTS24" s="103"/>
      <c r="FTT24" s="103"/>
      <c r="FTU24" s="103"/>
      <c r="FTV24" s="103"/>
      <c r="FTW24" s="103"/>
      <c r="FTX24" s="103"/>
      <c r="FTY24" s="103"/>
      <c r="FTZ24" s="103"/>
      <c r="FUA24" s="103"/>
      <c r="FUB24" s="103"/>
      <c r="FUC24" s="103"/>
      <c r="FUD24" s="103"/>
      <c r="FUE24" s="103"/>
      <c r="FUF24" s="103"/>
      <c r="FUG24" s="103"/>
      <c r="FUH24" s="103"/>
      <c r="FUI24" s="103"/>
      <c r="FUJ24" s="103"/>
      <c r="FUK24" s="103"/>
      <c r="FUL24" s="103"/>
      <c r="FUM24" s="103"/>
      <c r="FUN24" s="103"/>
      <c r="FUO24" s="103"/>
      <c r="FUP24" s="103"/>
      <c r="FUQ24" s="103"/>
      <c r="FUR24" s="103"/>
      <c r="FUS24" s="103"/>
      <c r="FUT24" s="103"/>
      <c r="FUU24" s="103"/>
      <c r="FUV24" s="103"/>
      <c r="FUW24" s="103"/>
      <c r="FUX24" s="103"/>
      <c r="FUY24" s="103"/>
      <c r="FUZ24" s="103"/>
      <c r="FVA24" s="103"/>
      <c r="FVB24" s="103"/>
      <c r="FVC24" s="103"/>
      <c r="FVD24" s="103"/>
      <c r="FVE24" s="103"/>
      <c r="FVF24" s="103"/>
      <c r="FVG24" s="103"/>
      <c r="FVH24" s="103"/>
      <c r="FVI24" s="103"/>
      <c r="FVJ24" s="103"/>
      <c r="FVK24" s="103"/>
      <c r="FVL24" s="103"/>
      <c r="FVM24" s="103"/>
      <c r="FVN24" s="103"/>
      <c r="FVO24" s="103"/>
      <c r="FVP24" s="103"/>
      <c r="FVQ24" s="103"/>
      <c r="FVR24" s="103"/>
      <c r="FVS24" s="103"/>
      <c r="FVT24" s="103"/>
      <c r="FVU24" s="103"/>
      <c r="FVV24" s="103"/>
      <c r="FVW24" s="103"/>
      <c r="FVX24" s="103"/>
      <c r="FVY24" s="103"/>
      <c r="FVZ24" s="103"/>
      <c r="FWA24" s="103"/>
      <c r="FWB24" s="103"/>
      <c r="FWC24" s="103"/>
      <c r="FWD24" s="103"/>
      <c r="FWE24" s="103"/>
      <c r="FWF24" s="103"/>
      <c r="FWG24" s="103"/>
      <c r="FWH24" s="103"/>
      <c r="FWI24" s="103"/>
      <c r="FWJ24" s="103"/>
      <c r="FWK24" s="103"/>
      <c r="FWL24" s="103"/>
      <c r="FWM24" s="103"/>
      <c r="FWN24" s="103"/>
      <c r="FWO24" s="103"/>
      <c r="FWP24" s="103"/>
      <c r="FWQ24" s="103"/>
      <c r="FWR24" s="103"/>
      <c r="FWS24" s="103"/>
      <c r="FWT24" s="103"/>
      <c r="FWU24" s="103"/>
      <c r="FWV24" s="103"/>
      <c r="FWW24" s="103"/>
      <c r="FWX24" s="103"/>
      <c r="FWY24" s="103"/>
      <c r="FWZ24" s="103"/>
      <c r="FXA24" s="103"/>
      <c r="FXB24" s="103"/>
      <c r="FXC24" s="103"/>
      <c r="FXD24" s="103"/>
      <c r="FXE24" s="103"/>
      <c r="FXF24" s="103"/>
      <c r="FXG24" s="103"/>
      <c r="FXH24" s="103"/>
      <c r="FXI24" s="103"/>
      <c r="FXJ24" s="103"/>
      <c r="FXK24" s="103"/>
      <c r="FXL24" s="103"/>
      <c r="FXM24" s="103"/>
      <c r="FXN24" s="103"/>
      <c r="FXO24" s="103"/>
      <c r="FXP24" s="103"/>
      <c r="FXQ24" s="103"/>
      <c r="FXR24" s="103"/>
      <c r="FXS24" s="103"/>
      <c r="FXT24" s="103"/>
      <c r="FXU24" s="103"/>
      <c r="FXV24" s="103"/>
      <c r="FXW24" s="103"/>
      <c r="FXX24" s="103"/>
      <c r="FXY24" s="103"/>
      <c r="FXZ24" s="103"/>
      <c r="FYA24" s="103"/>
      <c r="FYB24" s="103"/>
      <c r="FYC24" s="103"/>
      <c r="FYD24" s="103"/>
      <c r="FYE24" s="103"/>
      <c r="FYF24" s="103"/>
      <c r="FYG24" s="103"/>
      <c r="FYH24" s="103"/>
      <c r="FYI24" s="103"/>
      <c r="FYJ24" s="103"/>
      <c r="FYK24" s="103"/>
      <c r="FYL24" s="103"/>
      <c r="FYM24" s="103"/>
      <c r="FYN24" s="103"/>
      <c r="FYO24" s="103"/>
      <c r="FYP24" s="103"/>
      <c r="FYQ24" s="103"/>
      <c r="FYR24" s="103"/>
      <c r="FYS24" s="103"/>
      <c r="FYT24" s="103"/>
      <c r="FYU24" s="103"/>
      <c r="FYV24" s="103"/>
      <c r="FYW24" s="103"/>
      <c r="FYX24" s="103"/>
      <c r="FYY24" s="103"/>
      <c r="FYZ24" s="103"/>
      <c r="FZA24" s="103"/>
      <c r="FZB24" s="103"/>
      <c r="FZC24" s="103"/>
      <c r="FZD24" s="103"/>
      <c r="FZE24" s="103"/>
      <c r="FZF24" s="103"/>
      <c r="FZG24" s="103"/>
      <c r="FZH24" s="103"/>
      <c r="FZI24" s="103"/>
      <c r="FZJ24" s="103"/>
      <c r="FZK24" s="103"/>
      <c r="FZL24" s="103"/>
      <c r="FZM24" s="103"/>
      <c r="FZN24" s="103"/>
      <c r="FZO24" s="103"/>
      <c r="FZP24" s="103"/>
      <c r="FZQ24" s="103"/>
      <c r="FZR24" s="103"/>
      <c r="FZS24" s="103"/>
      <c r="FZT24" s="103"/>
      <c r="FZU24" s="103"/>
      <c r="FZV24" s="103"/>
      <c r="FZW24" s="103"/>
      <c r="FZX24" s="103"/>
      <c r="FZY24" s="103"/>
      <c r="FZZ24" s="103"/>
      <c r="GAA24" s="103"/>
      <c r="GAB24" s="103"/>
      <c r="GAC24" s="103"/>
      <c r="GAD24" s="103"/>
      <c r="GAE24" s="103"/>
      <c r="GAF24" s="103"/>
      <c r="GAG24" s="103"/>
      <c r="GAH24" s="103"/>
      <c r="GAI24" s="103"/>
      <c r="GAJ24" s="103"/>
      <c r="GAK24" s="103"/>
      <c r="GAL24" s="103"/>
      <c r="GAM24" s="103"/>
      <c r="GAN24" s="103"/>
      <c r="GAO24" s="103"/>
      <c r="GAP24" s="103"/>
      <c r="GAQ24" s="103"/>
      <c r="GAR24" s="103"/>
      <c r="GAS24" s="103"/>
      <c r="GAT24" s="103"/>
      <c r="GAU24" s="103"/>
      <c r="GAV24" s="103"/>
      <c r="GAW24" s="103"/>
      <c r="GAX24" s="103"/>
      <c r="GAY24" s="103"/>
      <c r="GAZ24" s="103"/>
      <c r="GBA24" s="103"/>
      <c r="GBB24" s="103"/>
      <c r="GBC24" s="103"/>
      <c r="GBD24" s="103"/>
      <c r="GBE24" s="103"/>
      <c r="GBF24" s="103"/>
      <c r="GBG24" s="103"/>
      <c r="GBH24" s="103"/>
      <c r="GBI24" s="103"/>
      <c r="GBJ24" s="103"/>
      <c r="GBK24" s="103"/>
      <c r="GBL24" s="103"/>
      <c r="GBM24" s="103"/>
      <c r="GBN24" s="103"/>
      <c r="GBO24" s="103"/>
      <c r="GBP24" s="103"/>
      <c r="GBQ24" s="103"/>
      <c r="GBR24" s="103"/>
      <c r="GBS24" s="103"/>
      <c r="GBT24" s="103"/>
      <c r="GBU24" s="103"/>
      <c r="GBV24" s="103"/>
      <c r="GBW24" s="103"/>
      <c r="GBX24" s="103"/>
      <c r="GBY24" s="103"/>
      <c r="GBZ24" s="103"/>
      <c r="GCA24" s="103"/>
      <c r="GCB24" s="103"/>
      <c r="GCC24" s="103"/>
      <c r="GCD24" s="103"/>
      <c r="GCE24" s="103"/>
      <c r="GCF24" s="103"/>
      <c r="GCG24" s="103"/>
      <c r="GCH24" s="103"/>
      <c r="GCI24" s="103"/>
      <c r="GCJ24" s="103"/>
      <c r="GCK24" s="103"/>
      <c r="GCL24" s="103"/>
      <c r="GCM24" s="103"/>
      <c r="GCN24" s="103"/>
      <c r="GCO24" s="103"/>
      <c r="GCP24" s="103"/>
      <c r="GCQ24" s="103"/>
      <c r="GCR24" s="103"/>
      <c r="GCS24" s="103"/>
      <c r="GCT24" s="103"/>
      <c r="GCU24" s="103"/>
      <c r="GCV24" s="103"/>
      <c r="GCW24" s="103"/>
      <c r="GCX24" s="103"/>
      <c r="GCY24" s="103"/>
      <c r="GCZ24" s="103"/>
      <c r="GDA24" s="103"/>
      <c r="GDB24" s="103"/>
      <c r="GDC24" s="103"/>
      <c r="GDD24" s="103"/>
      <c r="GDE24" s="103"/>
      <c r="GDF24" s="103"/>
      <c r="GDG24" s="103"/>
      <c r="GDH24" s="103"/>
      <c r="GDI24" s="103"/>
      <c r="GDJ24" s="103"/>
      <c r="GDK24" s="103"/>
      <c r="GDL24" s="103"/>
      <c r="GDM24" s="103"/>
      <c r="GDN24" s="103"/>
      <c r="GDO24" s="103"/>
      <c r="GDP24" s="103"/>
      <c r="GDQ24" s="103"/>
      <c r="GDR24" s="103"/>
      <c r="GDS24" s="103"/>
      <c r="GDT24" s="103"/>
      <c r="GDU24" s="103"/>
      <c r="GDV24" s="103"/>
      <c r="GDW24" s="103"/>
      <c r="GDX24" s="103"/>
      <c r="GDY24" s="103"/>
      <c r="GDZ24" s="103"/>
      <c r="GEA24" s="103"/>
      <c r="GEB24" s="103"/>
      <c r="GEC24" s="103"/>
      <c r="GED24" s="103"/>
      <c r="GEE24" s="103"/>
      <c r="GEF24" s="103"/>
      <c r="GEG24" s="103"/>
      <c r="GEH24" s="103"/>
      <c r="GEI24" s="103"/>
      <c r="GEJ24" s="103"/>
      <c r="GEK24" s="103"/>
      <c r="GEL24" s="103"/>
      <c r="GEM24" s="103"/>
      <c r="GEN24" s="103"/>
      <c r="GEO24" s="103"/>
      <c r="GEP24" s="103"/>
      <c r="GEQ24" s="103"/>
      <c r="GER24" s="103"/>
      <c r="GES24" s="103"/>
      <c r="GET24" s="103"/>
      <c r="GEU24" s="103"/>
      <c r="GEV24" s="103"/>
      <c r="GEW24" s="103"/>
      <c r="GEX24" s="103"/>
      <c r="GEY24" s="103"/>
      <c r="GEZ24" s="103"/>
      <c r="GFA24" s="103"/>
      <c r="GFB24" s="103"/>
      <c r="GFC24" s="103"/>
      <c r="GFD24" s="103"/>
      <c r="GFE24" s="103"/>
      <c r="GFF24" s="103"/>
      <c r="GFG24" s="103"/>
      <c r="GFH24" s="103"/>
      <c r="GFI24" s="103"/>
      <c r="GFJ24" s="103"/>
      <c r="GFK24" s="103"/>
      <c r="GFL24" s="103"/>
      <c r="GFM24" s="103"/>
      <c r="GFN24" s="103"/>
      <c r="GFO24" s="103"/>
      <c r="GFP24" s="103"/>
      <c r="GFQ24" s="103"/>
      <c r="GFR24" s="103"/>
      <c r="GFS24" s="103"/>
      <c r="GFT24" s="103"/>
      <c r="GFU24" s="103"/>
      <c r="GFV24" s="103"/>
      <c r="GFW24" s="103"/>
      <c r="GFX24" s="103"/>
      <c r="GFY24" s="103"/>
      <c r="GFZ24" s="103"/>
      <c r="GGA24" s="103"/>
      <c r="GGB24" s="103"/>
      <c r="GGC24" s="103"/>
      <c r="GGD24" s="103"/>
      <c r="GGE24" s="103"/>
      <c r="GGF24" s="103"/>
      <c r="GGG24" s="103"/>
      <c r="GGH24" s="103"/>
      <c r="GGI24" s="103"/>
      <c r="GGJ24" s="103"/>
      <c r="GGK24" s="103"/>
      <c r="GGL24" s="103"/>
      <c r="GGM24" s="103"/>
      <c r="GGN24" s="103"/>
      <c r="GGO24" s="103"/>
      <c r="GGP24" s="103"/>
      <c r="GGQ24" s="103"/>
      <c r="GGR24" s="103"/>
      <c r="GGS24" s="103"/>
      <c r="GGT24" s="103"/>
      <c r="GGU24" s="103"/>
      <c r="GGV24" s="103"/>
      <c r="GGW24" s="103"/>
      <c r="GGX24" s="103"/>
      <c r="GGY24" s="103"/>
      <c r="GGZ24" s="103"/>
      <c r="GHA24" s="103"/>
      <c r="GHB24" s="103"/>
      <c r="GHC24" s="103"/>
      <c r="GHD24" s="103"/>
      <c r="GHE24" s="103"/>
      <c r="GHF24" s="103"/>
      <c r="GHG24" s="103"/>
      <c r="GHH24" s="103"/>
      <c r="GHI24" s="103"/>
      <c r="GHJ24" s="103"/>
      <c r="GHK24" s="103"/>
      <c r="GHL24" s="103"/>
      <c r="GHM24" s="103"/>
      <c r="GHN24" s="103"/>
      <c r="GHO24" s="103"/>
      <c r="GHP24" s="103"/>
      <c r="GHQ24" s="103"/>
      <c r="GHR24" s="103"/>
      <c r="GHS24" s="103"/>
      <c r="GHT24" s="103"/>
      <c r="GHU24" s="103"/>
      <c r="GHV24" s="103"/>
      <c r="GHW24" s="103"/>
      <c r="GHX24" s="103"/>
      <c r="GHY24" s="103"/>
      <c r="GHZ24" s="103"/>
      <c r="GIA24" s="103"/>
      <c r="GIB24" s="103"/>
      <c r="GIC24" s="103"/>
      <c r="GID24" s="103"/>
      <c r="GIE24" s="103"/>
      <c r="GIF24" s="103"/>
      <c r="GIG24" s="103"/>
      <c r="GIH24" s="103"/>
      <c r="GII24" s="103"/>
      <c r="GIJ24" s="103"/>
      <c r="GIK24" s="103"/>
      <c r="GIL24" s="103"/>
      <c r="GIM24" s="103"/>
      <c r="GIN24" s="103"/>
      <c r="GIO24" s="103"/>
      <c r="GIP24" s="103"/>
      <c r="GIQ24" s="103"/>
      <c r="GIR24" s="103"/>
      <c r="GIS24" s="103"/>
      <c r="GIT24" s="103"/>
      <c r="GIU24" s="103"/>
      <c r="GIV24" s="103"/>
      <c r="GIW24" s="103"/>
      <c r="GIX24" s="103"/>
      <c r="GIY24" s="103"/>
      <c r="GIZ24" s="103"/>
      <c r="GJA24" s="103"/>
      <c r="GJB24" s="103"/>
      <c r="GJC24" s="103"/>
      <c r="GJD24" s="103"/>
      <c r="GJE24" s="103"/>
      <c r="GJF24" s="103"/>
      <c r="GJG24" s="103"/>
      <c r="GJH24" s="103"/>
      <c r="GJI24" s="103"/>
      <c r="GJJ24" s="103"/>
      <c r="GJK24" s="103"/>
      <c r="GJL24" s="103"/>
      <c r="GJM24" s="103"/>
      <c r="GJN24" s="103"/>
      <c r="GJO24" s="103"/>
      <c r="GJP24" s="103"/>
      <c r="GJQ24" s="103"/>
      <c r="GJR24" s="103"/>
      <c r="GJS24" s="103"/>
      <c r="GJT24" s="103"/>
      <c r="GJU24" s="103"/>
      <c r="GJV24" s="103"/>
      <c r="GJW24" s="103"/>
      <c r="GJX24" s="103"/>
      <c r="GJY24" s="103"/>
      <c r="GJZ24" s="103"/>
      <c r="GKA24" s="103"/>
      <c r="GKB24" s="103"/>
      <c r="GKC24" s="103"/>
      <c r="GKD24" s="103"/>
      <c r="GKE24" s="103"/>
      <c r="GKF24" s="103"/>
      <c r="GKG24" s="103"/>
      <c r="GKH24" s="103"/>
      <c r="GKI24" s="103"/>
      <c r="GKJ24" s="103"/>
      <c r="GKK24" s="103"/>
      <c r="GKL24" s="103"/>
      <c r="GKM24" s="103"/>
      <c r="GKN24" s="103"/>
      <c r="GKO24" s="103"/>
      <c r="GKP24" s="103"/>
      <c r="GKQ24" s="103"/>
      <c r="GKR24" s="103"/>
      <c r="GKS24" s="103"/>
      <c r="GKT24" s="103"/>
      <c r="GKU24" s="103"/>
      <c r="GKV24" s="103"/>
      <c r="GKW24" s="103"/>
      <c r="GKX24" s="103"/>
      <c r="GKY24" s="103"/>
      <c r="GKZ24" s="103"/>
      <c r="GLA24" s="103"/>
      <c r="GLB24" s="103"/>
      <c r="GLC24" s="103"/>
      <c r="GLD24" s="103"/>
      <c r="GLE24" s="103"/>
      <c r="GLF24" s="103"/>
      <c r="GLG24" s="103"/>
      <c r="GLH24" s="103"/>
      <c r="GLI24" s="103"/>
      <c r="GLJ24" s="103"/>
      <c r="GLK24" s="103"/>
      <c r="GLL24" s="103"/>
      <c r="GLM24" s="103"/>
      <c r="GLN24" s="103"/>
      <c r="GLO24" s="103"/>
      <c r="GLP24" s="103"/>
      <c r="GLQ24" s="103"/>
      <c r="GLR24" s="103"/>
      <c r="GLS24" s="103"/>
      <c r="GLT24" s="103"/>
      <c r="GLU24" s="103"/>
      <c r="GLV24" s="103"/>
      <c r="GLW24" s="103"/>
      <c r="GLX24" s="103"/>
      <c r="GLY24" s="103"/>
      <c r="GLZ24" s="103"/>
      <c r="GMA24" s="103"/>
      <c r="GMB24" s="103"/>
      <c r="GMC24" s="103"/>
      <c r="GMD24" s="103"/>
      <c r="GME24" s="103"/>
      <c r="GMF24" s="103"/>
      <c r="GMG24" s="103"/>
      <c r="GMH24" s="103"/>
      <c r="GMI24" s="103"/>
      <c r="GMJ24" s="103"/>
      <c r="GMK24" s="103"/>
      <c r="GML24" s="103"/>
      <c r="GMM24" s="103"/>
      <c r="GMN24" s="103"/>
      <c r="GMO24" s="103"/>
      <c r="GMP24" s="103"/>
      <c r="GMQ24" s="103"/>
      <c r="GMR24" s="103"/>
      <c r="GMS24" s="103"/>
      <c r="GMT24" s="103"/>
      <c r="GMU24" s="103"/>
      <c r="GMV24" s="103"/>
      <c r="GMW24" s="103"/>
      <c r="GMX24" s="103"/>
      <c r="GMY24" s="103"/>
      <c r="GMZ24" s="103"/>
      <c r="GNA24" s="103"/>
      <c r="GNB24" s="103"/>
      <c r="GNC24" s="103"/>
      <c r="GND24" s="103"/>
      <c r="GNE24" s="103"/>
      <c r="GNF24" s="103"/>
      <c r="GNG24" s="103"/>
      <c r="GNH24" s="103"/>
      <c r="GNI24" s="103"/>
      <c r="GNJ24" s="103"/>
      <c r="GNK24" s="103"/>
      <c r="GNL24" s="103"/>
      <c r="GNM24" s="103"/>
      <c r="GNN24" s="103"/>
      <c r="GNO24" s="103"/>
      <c r="GNP24" s="103"/>
      <c r="GNQ24" s="103"/>
      <c r="GNR24" s="103"/>
      <c r="GNS24" s="103"/>
      <c r="GNT24" s="103"/>
      <c r="GNU24" s="103"/>
      <c r="GNV24" s="103"/>
      <c r="GNW24" s="103"/>
      <c r="GNX24" s="103"/>
      <c r="GNY24" s="103"/>
      <c r="GNZ24" s="103"/>
      <c r="GOA24" s="103"/>
      <c r="GOB24" s="103"/>
      <c r="GOC24" s="103"/>
      <c r="GOD24" s="103"/>
      <c r="GOE24" s="103"/>
      <c r="GOF24" s="103"/>
      <c r="GOG24" s="103"/>
      <c r="GOH24" s="103"/>
      <c r="GOI24" s="103"/>
      <c r="GOJ24" s="103"/>
      <c r="GOK24" s="103"/>
      <c r="GOL24" s="103"/>
      <c r="GOM24" s="103"/>
      <c r="GON24" s="103"/>
      <c r="GOO24" s="103"/>
      <c r="GOP24" s="103"/>
      <c r="GOQ24" s="103"/>
      <c r="GOR24" s="103"/>
      <c r="GOS24" s="103"/>
      <c r="GOT24" s="103"/>
      <c r="GOU24" s="103"/>
      <c r="GOV24" s="103"/>
      <c r="GOW24" s="103"/>
      <c r="GOX24" s="103"/>
      <c r="GOY24" s="103"/>
      <c r="GOZ24" s="103"/>
      <c r="GPA24" s="103"/>
      <c r="GPB24" s="103"/>
      <c r="GPC24" s="103"/>
      <c r="GPD24" s="103"/>
      <c r="GPE24" s="103"/>
      <c r="GPF24" s="103"/>
      <c r="GPG24" s="103"/>
      <c r="GPH24" s="103"/>
      <c r="GPI24" s="103"/>
      <c r="GPJ24" s="103"/>
      <c r="GPK24" s="103"/>
      <c r="GPL24" s="103"/>
      <c r="GPM24" s="103"/>
      <c r="GPN24" s="103"/>
      <c r="GPO24" s="103"/>
      <c r="GPP24" s="103"/>
      <c r="GPQ24" s="103"/>
      <c r="GPR24" s="103"/>
      <c r="GPS24" s="103"/>
      <c r="GPT24" s="103"/>
      <c r="GPU24" s="103"/>
      <c r="GPV24" s="103"/>
      <c r="GPW24" s="103"/>
      <c r="GPX24" s="103"/>
      <c r="GPY24" s="103"/>
      <c r="GPZ24" s="103"/>
      <c r="GQA24" s="103"/>
      <c r="GQB24" s="103"/>
      <c r="GQC24" s="103"/>
      <c r="GQD24" s="103"/>
      <c r="GQE24" s="103"/>
      <c r="GQF24" s="103"/>
      <c r="GQG24" s="103"/>
      <c r="GQH24" s="103"/>
      <c r="GQI24" s="103"/>
      <c r="GQJ24" s="103"/>
      <c r="GQK24" s="103"/>
      <c r="GQL24" s="103"/>
      <c r="GQM24" s="103"/>
      <c r="GQN24" s="103"/>
      <c r="GQO24" s="103"/>
      <c r="GQP24" s="103"/>
      <c r="GQQ24" s="103"/>
      <c r="GQR24" s="103"/>
      <c r="GQS24" s="103"/>
      <c r="GQT24" s="103"/>
      <c r="GQU24" s="103"/>
      <c r="GQV24" s="103"/>
      <c r="GQW24" s="103"/>
      <c r="GQX24" s="103"/>
      <c r="GQY24" s="103"/>
      <c r="GQZ24" s="103"/>
      <c r="GRA24" s="103"/>
      <c r="GRB24" s="103"/>
      <c r="GRC24" s="103"/>
      <c r="GRD24" s="103"/>
      <c r="GRE24" s="103"/>
      <c r="GRF24" s="103"/>
      <c r="GRG24" s="103"/>
      <c r="GRH24" s="103"/>
      <c r="GRI24" s="103"/>
      <c r="GRJ24" s="103"/>
      <c r="GRK24" s="103"/>
      <c r="GRL24" s="103"/>
      <c r="GRM24" s="103"/>
      <c r="GRN24" s="103"/>
      <c r="GRO24" s="103"/>
      <c r="GRP24" s="103"/>
      <c r="GRQ24" s="103"/>
      <c r="GRR24" s="103"/>
      <c r="GRS24" s="103"/>
      <c r="GRT24" s="103"/>
      <c r="GRU24" s="103"/>
      <c r="GRV24" s="103"/>
      <c r="GRW24" s="103"/>
      <c r="GRX24" s="103"/>
      <c r="GRY24" s="103"/>
      <c r="GRZ24" s="103"/>
      <c r="GSA24" s="103"/>
      <c r="GSB24" s="103"/>
      <c r="GSC24" s="103"/>
      <c r="GSD24" s="103"/>
      <c r="GSE24" s="103"/>
      <c r="GSF24" s="103"/>
      <c r="GSG24" s="103"/>
      <c r="GSH24" s="103"/>
      <c r="GSI24" s="103"/>
      <c r="GSJ24" s="103"/>
      <c r="GSK24" s="103"/>
      <c r="GSL24" s="103"/>
      <c r="GSM24" s="103"/>
      <c r="GSN24" s="103"/>
      <c r="GSO24" s="103"/>
      <c r="GSP24" s="103"/>
      <c r="GSQ24" s="103"/>
      <c r="GSR24" s="103"/>
      <c r="GSS24" s="103"/>
      <c r="GST24" s="103"/>
      <c r="GSU24" s="103"/>
      <c r="GSV24" s="103"/>
      <c r="GSW24" s="103"/>
      <c r="GSX24" s="103"/>
      <c r="GSY24" s="103"/>
      <c r="GSZ24" s="103"/>
      <c r="GTA24" s="103"/>
      <c r="GTB24" s="103"/>
      <c r="GTC24" s="103"/>
      <c r="GTD24" s="103"/>
      <c r="GTE24" s="103"/>
      <c r="GTF24" s="103"/>
      <c r="GTG24" s="103"/>
      <c r="GTH24" s="103"/>
      <c r="GTI24" s="103"/>
      <c r="GTJ24" s="103"/>
      <c r="GTK24" s="103"/>
      <c r="GTL24" s="103"/>
      <c r="GTM24" s="103"/>
      <c r="GTN24" s="103"/>
      <c r="GTO24" s="103"/>
      <c r="GTP24" s="103"/>
      <c r="GTQ24" s="103"/>
      <c r="GTR24" s="103"/>
      <c r="GTS24" s="103"/>
      <c r="GTT24" s="103"/>
      <c r="GTU24" s="103"/>
      <c r="GTV24" s="103"/>
      <c r="GTW24" s="103"/>
      <c r="GTX24" s="103"/>
      <c r="GTY24" s="103"/>
      <c r="GTZ24" s="103"/>
      <c r="GUA24" s="103"/>
      <c r="GUB24" s="103"/>
      <c r="GUC24" s="103"/>
      <c r="GUD24" s="103"/>
      <c r="GUE24" s="103"/>
      <c r="GUF24" s="103"/>
      <c r="GUG24" s="103"/>
      <c r="GUH24" s="103"/>
      <c r="GUI24" s="103"/>
      <c r="GUJ24" s="103"/>
      <c r="GUK24" s="103"/>
      <c r="GUL24" s="103"/>
      <c r="GUM24" s="103"/>
      <c r="GUN24" s="103"/>
      <c r="GUO24" s="103"/>
      <c r="GUP24" s="103"/>
      <c r="GUQ24" s="103"/>
      <c r="GUR24" s="103"/>
      <c r="GUS24" s="103"/>
      <c r="GUT24" s="103"/>
      <c r="GUU24" s="103"/>
      <c r="GUV24" s="103"/>
      <c r="GUW24" s="103"/>
      <c r="GUX24" s="103"/>
      <c r="GUY24" s="103"/>
      <c r="GUZ24" s="103"/>
      <c r="GVA24" s="103"/>
      <c r="GVB24" s="103"/>
      <c r="GVC24" s="103"/>
      <c r="GVD24" s="103"/>
      <c r="GVE24" s="103"/>
      <c r="GVF24" s="103"/>
      <c r="GVG24" s="103"/>
      <c r="GVH24" s="103"/>
      <c r="GVI24" s="103"/>
      <c r="GVJ24" s="103"/>
      <c r="GVK24" s="103"/>
      <c r="GVL24" s="103"/>
      <c r="GVM24" s="103"/>
      <c r="GVN24" s="103"/>
      <c r="GVO24" s="103"/>
      <c r="GVP24" s="103"/>
      <c r="GVQ24" s="103"/>
      <c r="GVR24" s="103"/>
      <c r="GVS24" s="103"/>
      <c r="GVT24" s="103"/>
      <c r="GVU24" s="103"/>
      <c r="GVV24" s="103"/>
      <c r="GVW24" s="103"/>
      <c r="GVX24" s="103"/>
      <c r="GVY24" s="103"/>
      <c r="GVZ24" s="103"/>
      <c r="GWA24" s="103"/>
      <c r="GWB24" s="103"/>
      <c r="GWC24" s="103"/>
      <c r="GWD24" s="103"/>
      <c r="GWE24" s="103"/>
      <c r="GWF24" s="103"/>
      <c r="GWG24" s="103"/>
      <c r="GWH24" s="103"/>
      <c r="GWI24" s="103"/>
      <c r="GWJ24" s="103"/>
      <c r="GWK24" s="103"/>
      <c r="GWL24" s="103"/>
      <c r="GWM24" s="103"/>
      <c r="GWN24" s="103"/>
      <c r="GWO24" s="103"/>
      <c r="GWP24" s="103"/>
      <c r="GWQ24" s="103"/>
      <c r="GWR24" s="103"/>
      <c r="GWS24" s="103"/>
      <c r="GWT24" s="103"/>
      <c r="GWU24" s="103"/>
      <c r="GWV24" s="103"/>
      <c r="GWW24" s="103"/>
      <c r="GWX24" s="103"/>
      <c r="GWY24" s="103"/>
      <c r="GWZ24" s="103"/>
      <c r="GXA24" s="103"/>
      <c r="GXB24" s="103"/>
      <c r="GXC24" s="103"/>
      <c r="GXD24" s="103"/>
      <c r="GXE24" s="103"/>
      <c r="GXF24" s="103"/>
      <c r="GXG24" s="103"/>
      <c r="GXH24" s="103"/>
      <c r="GXI24" s="103"/>
      <c r="GXJ24" s="103"/>
      <c r="GXK24" s="103"/>
      <c r="GXL24" s="103"/>
      <c r="GXM24" s="103"/>
      <c r="GXN24" s="103"/>
      <c r="GXO24" s="103"/>
      <c r="GXP24" s="103"/>
      <c r="GXQ24" s="103"/>
      <c r="GXR24" s="103"/>
      <c r="GXS24" s="103"/>
      <c r="GXT24" s="103"/>
      <c r="GXU24" s="103"/>
      <c r="GXV24" s="103"/>
      <c r="GXW24" s="103"/>
      <c r="GXX24" s="103"/>
      <c r="GXY24" s="103"/>
      <c r="GXZ24" s="103"/>
      <c r="GYA24" s="103"/>
      <c r="GYB24" s="103"/>
      <c r="GYC24" s="103"/>
      <c r="GYD24" s="103"/>
      <c r="GYE24" s="103"/>
      <c r="GYF24" s="103"/>
      <c r="GYG24" s="103"/>
      <c r="GYH24" s="103"/>
      <c r="GYI24" s="103"/>
      <c r="GYJ24" s="103"/>
      <c r="GYK24" s="103"/>
      <c r="GYL24" s="103"/>
      <c r="GYM24" s="103"/>
      <c r="GYN24" s="103"/>
      <c r="GYO24" s="103"/>
      <c r="GYP24" s="103"/>
      <c r="GYQ24" s="103"/>
      <c r="GYR24" s="103"/>
      <c r="GYS24" s="103"/>
      <c r="GYT24" s="103"/>
      <c r="GYU24" s="103"/>
      <c r="GYV24" s="103"/>
      <c r="GYW24" s="103"/>
      <c r="GYX24" s="103"/>
      <c r="GYY24" s="103"/>
      <c r="GYZ24" s="103"/>
      <c r="GZA24" s="103"/>
      <c r="GZB24" s="103"/>
      <c r="GZC24" s="103"/>
      <c r="GZD24" s="103"/>
      <c r="GZE24" s="103"/>
      <c r="GZF24" s="103"/>
      <c r="GZG24" s="103"/>
      <c r="GZH24" s="103"/>
      <c r="GZI24" s="103"/>
      <c r="GZJ24" s="103"/>
      <c r="GZK24" s="103"/>
      <c r="GZL24" s="103"/>
      <c r="GZM24" s="103"/>
      <c r="GZN24" s="103"/>
      <c r="GZO24" s="103"/>
      <c r="GZP24" s="103"/>
      <c r="GZQ24" s="103"/>
      <c r="GZR24" s="103"/>
      <c r="GZS24" s="103"/>
      <c r="GZT24" s="103"/>
      <c r="GZU24" s="103"/>
      <c r="GZV24" s="103"/>
      <c r="GZW24" s="103"/>
      <c r="GZX24" s="103"/>
      <c r="GZY24" s="103"/>
      <c r="GZZ24" s="103"/>
      <c r="HAA24" s="103"/>
      <c r="HAB24" s="103"/>
      <c r="HAC24" s="103"/>
      <c r="HAD24" s="103"/>
      <c r="HAE24" s="103"/>
      <c r="HAF24" s="103"/>
      <c r="HAG24" s="103"/>
      <c r="HAH24" s="103"/>
      <c r="HAI24" s="103"/>
      <c r="HAJ24" s="103"/>
      <c r="HAK24" s="103"/>
      <c r="HAL24" s="103"/>
      <c r="HAM24" s="103"/>
      <c r="HAN24" s="103"/>
      <c r="HAO24" s="103"/>
      <c r="HAP24" s="103"/>
      <c r="HAQ24" s="103"/>
      <c r="HAR24" s="103"/>
      <c r="HAS24" s="103"/>
      <c r="HAT24" s="103"/>
      <c r="HAU24" s="103"/>
      <c r="HAV24" s="103"/>
      <c r="HAW24" s="103"/>
      <c r="HAX24" s="103"/>
      <c r="HAY24" s="103"/>
      <c r="HAZ24" s="103"/>
      <c r="HBA24" s="103"/>
      <c r="HBB24" s="103"/>
      <c r="HBC24" s="103"/>
      <c r="HBD24" s="103"/>
      <c r="HBE24" s="103"/>
      <c r="HBF24" s="103"/>
      <c r="HBG24" s="103"/>
      <c r="HBH24" s="103"/>
      <c r="HBI24" s="103"/>
      <c r="HBJ24" s="103"/>
      <c r="HBK24" s="103"/>
      <c r="HBL24" s="103"/>
      <c r="HBM24" s="103"/>
      <c r="HBN24" s="103"/>
      <c r="HBO24" s="103"/>
      <c r="HBP24" s="103"/>
      <c r="HBQ24" s="103"/>
      <c r="HBR24" s="103"/>
      <c r="HBS24" s="103"/>
      <c r="HBT24" s="103"/>
      <c r="HBU24" s="103"/>
      <c r="HBV24" s="103"/>
      <c r="HBW24" s="103"/>
      <c r="HBX24" s="103"/>
      <c r="HBY24" s="103"/>
      <c r="HBZ24" s="103"/>
      <c r="HCA24" s="103"/>
      <c r="HCB24" s="103"/>
      <c r="HCC24" s="103"/>
      <c r="HCD24" s="103"/>
      <c r="HCE24" s="103"/>
      <c r="HCF24" s="103"/>
      <c r="HCG24" s="103"/>
      <c r="HCH24" s="103"/>
      <c r="HCI24" s="103"/>
      <c r="HCJ24" s="103"/>
      <c r="HCK24" s="103"/>
      <c r="HCL24" s="103"/>
      <c r="HCM24" s="103"/>
      <c r="HCN24" s="103"/>
      <c r="HCO24" s="103"/>
      <c r="HCP24" s="103"/>
      <c r="HCQ24" s="103"/>
      <c r="HCR24" s="103"/>
      <c r="HCS24" s="103"/>
      <c r="HCT24" s="103"/>
      <c r="HCU24" s="103"/>
      <c r="HCV24" s="103"/>
      <c r="HCW24" s="103"/>
      <c r="HCX24" s="103"/>
      <c r="HCY24" s="103"/>
      <c r="HCZ24" s="103"/>
      <c r="HDA24" s="103"/>
      <c r="HDB24" s="103"/>
      <c r="HDC24" s="103"/>
      <c r="HDD24" s="103"/>
      <c r="HDE24" s="103"/>
      <c r="HDF24" s="103"/>
      <c r="HDG24" s="103"/>
      <c r="HDH24" s="103"/>
      <c r="HDI24" s="103"/>
      <c r="HDJ24" s="103"/>
      <c r="HDK24" s="103"/>
      <c r="HDL24" s="103"/>
      <c r="HDM24" s="103"/>
      <c r="HDN24" s="103"/>
      <c r="HDO24" s="103"/>
      <c r="HDP24" s="103"/>
      <c r="HDQ24" s="103"/>
      <c r="HDR24" s="103"/>
      <c r="HDS24" s="103"/>
      <c r="HDT24" s="103"/>
      <c r="HDU24" s="103"/>
      <c r="HDV24" s="103"/>
      <c r="HDW24" s="103"/>
      <c r="HDX24" s="103"/>
      <c r="HDY24" s="103"/>
      <c r="HDZ24" s="103"/>
      <c r="HEA24" s="103"/>
      <c r="HEB24" s="103"/>
      <c r="HEC24" s="103"/>
      <c r="HED24" s="103"/>
      <c r="HEE24" s="103"/>
      <c r="HEF24" s="103"/>
      <c r="HEG24" s="103"/>
      <c r="HEH24" s="103"/>
      <c r="HEI24" s="103"/>
      <c r="HEJ24" s="103"/>
      <c r="HEK24" s="103"/>
      <c r="HEL24" s="103"/>
      <c r="HEM24" s="103"/>
      <c r="HEN24" s="103"/>
      <c r="HEO24" s="103"/>
      <c r="HEP24" s="103"/>
      <c r="HEQ24" s="103"/>
      <c r="HER24" s="103"/>
      <c r="HES24" s="103"/>
      <c r="HET24" s="103"/>
      <c r="HEU24" s="103"/>
      <c r="HEV24" s="103"/>
      <c r="HEW24" s="103"/>
      <c r="HEX24" s="103"/>
      <c r="HEY24" s="103"/>
      <c r="HEZ24" s="103"/>
      <c r="HFA24" s="103"/>
      <c r="HFB24" s="103"/>
      <c r="HFC24" s="103"/>
      <c r="HFD24" s="103"/>
      <c r="HFE24" s="103"/>
      <c r="HFF24" s="103"/>
      <c r="HFG24" s="103"/>
      <c r="HFH24" s="103"/>
      <c r="HFI24" s="103"/>
      <c r="HFJ24" s="103"/>
      <c r="HFK24" s="103"/>
      <c r="HFL24" s="103"/>
      <c r="HFM24" s="103"/>
      <c r="HFN24" s="103"/>
      <c r="HFO24" s="103"/>
      <c r="HFP24" s="103"/>
      <c r="HFQ24" s="103"/>
      <c r="HFR24" s="103"/>
      <c r="HFS24" s="103"/>
      <c r="HFT24" s="103"/>
      <c r="HFU24" s="103"/>
      <c r="HFV24" s="103"/>
      <c r="HFW24" s="103"/>
      <c r="HFX24" s="103"/>
      <c r="HFY24" s="103"/>
      <c r="HFZ24" s="103"/>
      <c r="HGA24" s="103"/>
      <c r="HGB24" s="103"/>
      <c r="HGC24" s="103"/>
      <c r="HGD24" s="103"/>
      <c r="HGE24" s="103"/>
      <c r="HGF24" s="103"/>
      <c r="HGG24" s="103"/>
      <c r="HGH24" s="103"/>
      <c r="HGI24" s="103"/>
      <c r="HGJ24" s="103"/>
      <c r="HGK24" s="103"/>
      <c r="HGL24" s="103"/>
      <c r="HGM24" s="103"/>
      <c r="HGN24" s="103"/>
      <c r="HGO24" s="103"/>
      <c r="HGP24" s="103"/>
      <c r="HGQ24" s="103"/>
      <c r="HGR24" s="103"/>
      <c r="HGS24" s="103"/>
      <c r="HGT24" s="103"/>
      <c r="HGU24" s="103"/>
      <c r="HGV24" s="103"/>
      <c r="HGW24" s="103"/>
      <c r="HGX24" s="103"/>
      <c r="HGY24" s="103"/>
      <c r="HGZ24" s="103"/>
      <c r="HHA24" s="103"/>
      <c r="HHB24" s="103"/>
      <c r="HHC24" s="103"/>
      <c r="HHD24" s="103"/>
      <c r="HHE24" s="103"/>
      <c r="HHF24" s="103"/>
      <c r="HHG24" s="103"/>
      <c r="HHH24" s="103"/>
      <c r="HHI24" s="103"/>
      <c r="HHJ24" s="103"/>
      <c r="HHK24" s="103"/>
      <c r="HHL24" s="103"/>
      <c r="HHM24" s="103"/>
      <c r="HHN24" s="103"/>
      <c r="HHO24" s="103"/>
      <c r="HHP24" s="103"/>
      <c r="HHQ24" s="103"/>
      <c r="HHR24" s="103"/>
      <c r="HHS24" s="103"/>
      <c r="HHT24" s="103"/>
      <c r="HHU24" s="103"/>
      <c r="HHV24" s="103"/>
      <c r="HHW24" s="103"/>
      <c r="HHX24" s="103"/>
      <c r="HHY24" s="103"/>
      <c r="HHZ24" s="103"/>
      <c r="HIA24" s="103"/>
      <c r="HIB24" s="103"/>
      <c r="HIC24" s="103"/>
      <c r="HID24" s="103"/>
      <c r="HIE24" s="103"/>
      <c r="HIF24" s="103"/>
      <c r="HIG24" s="103"/>
      <c r="HIH24" s="103"/>
      <c r="HII24" s="103"/>
      <c r="HIJ24" s="103"/>
      <c r="HIK24" s="103"/>
      <c r="HIL24" s="103"/>
      <c r="HIM24" s="103"/>
      <c r="HIN24" s="103"/>
      <c r="HIO24" s="103"/>
      <c r="HIP24" s="103"/>
      <c r="HIQ24" s="103"/>
      <c r="HIR24" s="103"/>
      <c r="HIS24" s="103"/>
      <c r="HIT24" s="103"/>
      <c r="HIU24" s="103"/>
      <c r="HIV24" s="103"/>
      <c r="HIW24" s="103"/>
      <c r="HIX24" s="103"/>
      <c r="HIY24" s="103"/>
      <c r="HIZ24" s="103"/>
      <c r="HJA24" s="103"/>
      <c r="HJB24" s="103"/>
      <c r="HJC24" s="103"/>
      <c r="HJD24" s="103"/>
      <c r="HJE24" s="103"/>
      <c r="HJF24" s="103"/>
      <c r="HJG24" s="103"/>
      <c r="HJH24" s="103"/>
      <c r="HJI24" s="103"/>
      <c r="HJJ24" s="103"/>
      <c r="HJK24" s="103"/>
      <c r="HJL24" s="103"/>
      <c r="HJM24" s="103"/>
      <c r="HJN24" s="103"/>
      <c r="HJO24" s="103"/>
      <c r="HJP24" s="103"/>
      <c r="HJQ24" s="103"/>
      <c r="HJR24" s="103"/>
      <c r="HJS24" s="103"/>
      <c r="HJT24" s="103"/>
      <c r="HJU24" s="103"/>
      <c r="HJV24" s="103"/>
      <c r="HJW24" s="103"/>
      <c r="HJX24" s="103"/>
      <c r="HJY24" s="103"/>
      <c r="HJZ24" s="103"/>
      <c r="HKA24" s="103"/>
      <c r="HKB24" s="103"/>
      <c r="HKC24" s="103"/>
      <c r="HKD24" s="103"/>
      <c r="HKE24" s="103"/>
      <c r="HKF24" s="103"/>
      <c r="HKG24" s="103"/>
      <c r="HKH24" s="103"/>
      <c r="HKI24" s="103"/>
      <c r="HKJ24" s="103"/>
      <c r="HKK24" s="103"/>
      <c r="HKL24" s="103"/>
      <c r="HKM24" s="103"/>
      <c r="HKN24" s="103"/>
      <c r="HKO24" s="103"/>
      <c r="HKP24" s="103"/>
      <c r="HKQ24" s="103"/>
      <c r="HKR24" s="103"/>
      <c r="HKS24" s="103"/>
      <c r="HKT24" s="103"/>
      <c r="HKU24" s="103"/>
      <c r="HKV24" s="103"/>
      <c r="HKW24" s="103"/>
      <c r="HKX24" s="103"/>
      <c r="HKY24" s="103"/>
      <c r="HKZ24" s="103"/>
      <c r="HLA24" s="103"/>
      <c r="HLB24" s="103"/>
      <c r="HLC24" s="103"/>
      <c r="HLD24" s="103"/>
      <c r="HLE24" s="103"/>
      <c r="HLF24" s="103"/>
      <c r="HLG24" s="103"/>
      <c r="HLH24" s="103"/>
      <c r="HLI24" s="103"/>
      <c r="HLJ24" s="103"/>
      <c r="HLK24" s="103"/>
      <c r="HLL24" s="103"/>
      <c r="HLM24" s="103"/>
      <c r="HLN24" s="103"/>
      <c r="HLO24" s="103"/>
      <c r="HLP24" s="103"/>
      <c r="HLQ24" s="103"/>
      <c r="HLR24" s="103"/>
      <c r="HLS24" s="103"/>
      <c r="HLT24" s="103"/>
      <c r="HLU24" s="103"/>
      <c r="HLV24" s="103"/>
      <c r="HLW24" s="103"/>
      <c r="HLX24" s="103"/>
      <c r="HLY24" s="103"/>
      <c r="HLZ24" s="103"/>
      <c r="HMA24" s="103"/>
      <c r="HMB24" s="103"/>
      <c r="HMC24" s="103"/>
      <c r="HMD24" s="103"/>
      <c r="HME24" s="103"/>
      <c r="HMF24" s="103"/>
      <c r="HMG24" s="103"/>
      <c r="HMH24" s="103"/>
      <c r="HMI24" s="103"/>
      <c r="HMJ24" s="103"/>
      <c r="HMK24" s="103"/>
      <c r="HML24" s="103"/>
      <c r="HMM24" s="103"/>
      <c r="HMN24" s="103"/>
      <c r="HMO24" s="103"/>
      <c r="HMP24" s="103"/>
      <c r="HMQ24" s="103"/>
      <c r="HMR24" s="103"/>
      <c r="HMS24" s="103"/>
      <c r="HMT24" s="103"/>
      <c r="HMU24" s="103"/>
      <c r="HMV24" s="103"/>
      <c r="HMW24" s="103"/>
      <c r="HMX24" s="103"/>
      <c r="HMY24" s="103"/>
      <c r="HMZ24" s="103"/>
      <c r="HNA24" s="103"/>
      <c r="HNB24" s="103"/>
      <c r="HNC24" s="103"/>
      <c r="HND24" s="103"/>
      <c r="HNE24" s="103"/>
      <c r="HNF24" s="103"/>
      <c r="HNG24" s="103"/>
      <c r="HNH24" s="103"/>
      <c r="HNI24" s="103"/>
      <c r="HNJ24" s="103"/>
      <c r="HNK24" s="103"/>
      <c r="HNL24" s="103"/>
      <c r="HNM24" s="103"/>
      <c r="HNN24" s="103"/>
      <c r="HNO24" s="103"/>
      <c r="HNP24" s="103"/>
      <c r="HNQ24" s="103"/>
      <c r="HNR24" s="103"/>
      <c r="HNS24" s="103"/>
      <c r="HNT24" s="103"/>
      <c r="HNU24" s="103"/>
      <c r="HNV24" s="103"/>
      <c r="HNW24" s="103"/>
      <c r="HNX24" s="103"/>
      <c r="HNY24" s="103"/>
      <c r="HNZ24" s="103"/>
      <c r="HOA24" s="103"/>
      <c r="HOB24" s="103"/>
      <c r="HOC24" s="103"/>
      <c r="HOD24" s="103"/>
      <c r="HOE24" s="103"/>
      <c r="HOF24" s="103"/>
      <c r="HOG24" s="103"/>
      <c r="HOH24" s="103"/>
      <c r="HOI24" s="103"/>
      <c r="HOJ24" s="103"/>
      <c r="HOK24" s="103"/>
      <c r="HOL24" s="103"/>
      <c r="HOM24" s="103"/>
      <c r="HON24" s="103"/>
      <c r="HOO24" s="103"/>
      <c r="HOP24" s="103"/>
      <c r="HOQ24" s="103"/>
      <c r="HOR24" s="103"/>
      <c r="HOS24" s="103"/>
      <c r="HOT24" s="103"/>
      <c r="HOU24" s="103"/>
      <c r="HOV24" s="103"/>
      <c r="HOW24" s="103"/>
      <c r="HOX24" s="103"/>
      <c r="HOY24" s="103"/>
      <c r="HOZ24" s="103"/>
      <c r="HPA24" s="103"/>
      <c r="HPB24" s="103"/>
      <c r="HPC24" s="103"/>
      <c r="HPD24" s="103"/>
      <c r="HPE24" s="103"/>
      <c r="HPF24" s="103"/>
      <c r="HPG24" s="103"/>
      <c r="HPH24" s="103"/>
      <c r="HPI24" s="103"/>
      <c r="HPJ24" s="103"/>
      <c r="HPK24" s="103"/>
      <c r="HPL24" s="103"/>
      <c r="HPM24" s="103"/>
      <c r="HPN24" s="103"/>
      <c r="HPO24" s="103"/>
      <c r="HPP24" s="103"/>
      <c r="HPQ24" s="103"/>
      <c r="HPR24" s="103"/>
      <c r="HPS24" s="103"/>
      <c r="HPT24" s="103"/>
      <c r="HPU24" s="103"/>
      <c r="HPV24" s="103"/>
      <c r="HPW24" s="103"/>
      <c r="HPX24" s="103"/>
      <c r="HPY24" s="103"/>
      <c r="HPZ24" s="103"/>
      <c r="HQA24" s="103"/>
      <c r="HQB24" s="103"/>
      <c r="HQC24" s="103"/>
      <c r="HQD24" s="103"/>
      <c r="HQE24" s="103"/>
      <c r="HQF24" s="103"/>
      <c r="HQG24" s="103"/>
      <c r="HQH24" s="103"/>
      <c r="HQI24" s="103"/>
      <c r="HQJ24" s="103"/>
      <c r="HQK24" s="103"/>
      <c r="HQL24" s="103"/>
      <c r="HQM24" s="103"/>
      <c r="HQN24" s="103"/>
      <c r="HQO24" s="103"/>
      <c r="HQP24" s="103"/>
      <c r="HQQ24" s="103"/>
      <c r="HQR24" s="103"/>
      <c r="HQS24" s="103"/>
      <c r="HQT24" s="103"/>
      <c r="HQU24" s="103"/>
      <c r="HQV24" s="103"/>
      <c r="HQW24" s="103"/>
      <c r="HQX24" s="103"/>
      <c r="HQY24" s="103"/>
      <c r="HQZ24" s="103"/>
      <c r="HRA24" s="103"/>
      <c r="HRB24" s="103"/>
      <c r="HRC24" s="103"/>
      <c r="HRD24" s="103"/>
      <c r="HRE24" s="103"/>
      <c r="HRF24" s="103"/>
      <c r="HRG24" s="103"/>
      <c r="HRH24" s="103"/>
      <c r="HRI24" s="103"/>
      <c r="HRJ24" s="103"/>
      <c r="HRK24" s="103"/>
      <c r="HRL24" s="103"/>
      <c r="HRM24" s="103"/>
      <c r="HRN24" s="103"/>
      <c r="HRO24" s="103"/>
      <c r="HRP24" s="103"/>
      <c r="HRQ24" s="103"/>
      <c r="HRR24" s="103"/>
      <c r="HRS24" s="103"/>
      <c r="HRT24" s="103"/>
      <c r="HRU24" s="103"/>
      <c r="HRV24" s="103"/>
      <c r="HRW24" s="103"/>
      <c r="HRX24" s="103"/>
      <c r="HRY24" s="103"/>
      <c r="HRZ24" s="103"/>
      <c r="HSA24" s="103"/>
      <c r="HSB24" s="103"/>
      <c r="HSC24" s="103"/>
      <c r="HSD24" s="103"/>
      <c r="HSE24" s="103"/>
      <c r="HSF24" s="103"/>
      <c r="HSG24" s="103"/>
      <c r="HSH24" s="103"/>
      <c r="HSI24" s="103"/>
      <c r="HSJ24" s="103"/>
      <c r="HSK24" s="103"/>
      <c r="HSL24" s="103"/>
      <c r="HSM24" s="103"/>
      <c r="HSN24" s="103"/>
      <c r="HSO24" s="103"/>
      <c r="HSP24" s="103"/>
      <c r="HSQ24" s="103"/>
      <c r="HSR24" s="103"/>
      <c r="HSS24" s="103"/>
      <c r="HST24" s="103"/>
      <c r="HSU24" s="103"/>
      <c r="HSV24" s="103"/>
      <c r="HSW24" s="103"/>
      <c r="HSX24" s="103"/>
      <c r="HSY24" s="103"/>
      <c r="HSZ24" s="103"/>
      <c r="HTA24" s="103"/>
      <c r="HTB24" s="103"/>
      <c r="HTC24" s="103"/>
      <c r="HTD24" s="103"/>
      <c r="HTE24" s="103"/>
      <c r="HTF24" s="103"/>
      <c r="HTG24" s="103"/>
      <c r="HTH24" s="103"/>
      <c r="HTI24" s="103"/>
      <c r="HTJ24" s="103"/>
      <c r="HTK24" s="103"/>
      <c r="HTL24" s="103"/>
      <c r="HTM24" s="103"/>
      <c r="HTN24" s="103"/>
      <c r="HTO24" s="103"/>
      <c r="HTP24" s="103"/>
      <c r="HTQ24" s="103"/>
      <c r="HTR24" s="103"/>
      <c r="HTS24" s="103"/>
      <c r="HTT24" s="103"/>
      <c r="HTU24" s="103"/>
      <c r="HTV24" s="103"/>
      <c r="HTW24" s="103"/>
      <c r="HTX24" s="103"/>
      <c r="HTY24" s="103"/>
      <c r="HTZ24" s="103"/>
      <c r="HUA24" s="103"/>
      <c r="HUB24" s="103"/>
      <c r="HUC24" s="103"/>
      <c r="HUD24" s="103"/>
      <c r="HUE24" s="103"/>
      <c r="HUF24" s="103"/>
      <c r="HUG24" s="103"/>
      <c r="HUH24" s="103"/>
      <c r="HUI24" s="103"/>
      <c r="HUJ24" s="103"/>
      <c r="HUK24" s="103"/>
      <c r="HUL24" s="103"/>
      <c r="HUM24" s="103"/>
      <c r="HUN24" s="103"/>
      <c r="HUO24" s="103"/>
      <c r="HUP24" s="103"/>
      <c r="HUQ24" s="103"/>
      <c r="HUR24" s="103"/>
      <c r="HUS24" s="103"/>
      <c r="HUT24" s="103"/>
      <c r="HUU24" s="103"/>
      <c r="HUV24" s="103"/>
      <c r="HUW24" s="103"/>
      <c r="HUX24" s="103"/>
      <c r="HUY24" s="103"/>
      <c r="HUZ24" s="103"/>
      <c r="HVA24" s="103"/>
      <c r="HVB24" s="103"/>
      <c r="HVC24" s="103"/>
      <c r="HVD24" s="103"/>
      <c r="HVE24" s="103"/>
      <c r="HVF24" s="103"/>
      <c r="HVG24" s="103"/>
      <c r="HVH24" s="103"/>
      <c r="HVI24" s="103"/>
      <c r="HVJ24" s="103"/>
      <c r="HVK24" s="103"/>
      <c r="HVL24" s="103"/>
      <c r="HVM24" s="103"/>
      <c r="HVN24" s="103"/>
      <c r="HVO24" s="103"/>
      <c r="HVP24" s="103"/>
      <c r="HVQ24" s="103"/>
      <c r="HVR24" s="103"/>
      <c r="HVS24" s="103"/>
      <c r="HVT24" s="103"/>
      <c r="HVU24" s="103"/>
      <c r="HVV24" s="103"/>
      <c r="HVW24" s="103"/>
      <c r="HVX24" s="103"/>
      <c r="HVY24" s="103"/>
      <c r="HVZ24" s="103"/>
      <c r="HWA24" s="103"/>
      <c r="HWB24" s="103"/>
      <c r="HWC24" s="103"/>
      <c r="HWD24" s="103"/>
      <c r="HWE24" s="103"/>
      <c r="HWF24" s="103"/>
      <c r="HWG24" s="103"/>
      <c r="HWH24" s="103"/>
      <c r="HWI24" s="103"/>
      <c r="HWJ24" s="103"/>
      <c r="HWK24" s="103"/>
      <c r="HWL24" s="103"/>
      <c r="HWM24" s="103"/>
      <c r="HWN24" s="103"/>
      <c r="HWO24" s="103"/>
      <c r="HWP24" s="103"/>
      <c r="HWQ24" s="103"/>
      <c r="HWR24" s="103"/>
      <c r="HWS24" s="103"/>
      <c r="HWT24" s="103"/>
      <c r="HWU24" s="103"/>
      <c r="HWV24" s="103"/>
      <c r="HWW24" s="103"/>
      <c r="HWX24" s="103"/>
      <c r="HWY24" s="103"/>
      <c r="HWZ24" s="103"/>
      <c r="HXA24" s="103"/>
      <c r="HXB24" s="103"/>
      <c r="HXC24" s="103"/>
      <c r="HXD24" s="103"/>
      <c r="HXE24" s="103"/>
      <c r="HXF24" s="103"/>
      <c r="HXG24" s="103"/>
      <c r="HXH24" s="103"/>
      <c r="HXI24" s="103"/>
      <c r="HXJ24" s="103"/>
      <c r="HXK24" s="103"/>
      <c r="HXL24" s="103"/>
      <c r="HXM24" s="103"/>
      <c r="HXN24" s="103"/>
      <c r="HXO24" s="103"/>
      <c r="HXP24" s="103"/>
      <c r="HXQ24" s="103"/>
      <c r="HXR24" s="103"/>
      <c r="HXS24" s="103"/>
      <c r="HXT24" s="103"/>
      <c r="HXU24" s="103"/>
      <c r="HXV24" s="103"/>
      <c r="HXW24" s="103"/>
      <c r="HXX24" s="103"/>
      <c r="HXY24" s="103"/>
      <c r="HXZ24" s="103"/>
      <c r="HYA24" s="103"/>
      <c r="HYB24" s="103"/>
      <c r="HYC24" s="103"/>
      <c r="HYD24" s="103"/>
      <c r="HYE24" s="103"/>
      <c r="HYF24" s="103"/>
      <c r="HYG24" s="103"/>
      <c r="HYH24" s="103"/>
      <c r="HYI24" s="103"/>
      <c r="HYJ24" s="103"/>
      <c r="HYK24" s="103"/>
      <c r="HYL24" s="103"/>
      <c r="HYM24" s="103"/>
      <c r="HYN24" s="103"/>
      <c r="HYO24" s="103"/>
      <c r="HYP24" s="103"/>
      <c r="HYQ24" s="103"/>
      <c r="HYR24" s="103"/>
      <c r="HYS24" s="103"/>
      <c r="HYT24" s="103"/>
      <c r="HYU24" s="103"/>
      <c r="HYV24" s="103"/>
      <c r="HYW24" s="103"/>
      <c r="HYX24" s="103"/>
      <c r="HYY24" s="103"/>
      <c r="HYZ24" s="103"/>
      <c r="HZA24" s="103"/>
      <c r="HZB24" s="103"/>
      <c r="HZC24" s="103"/>
      <c r="HZD24" s="103"/>
      <c r="HZE24" s="103"/>
      <c r="HZF24" s="103"/>
      <c r="HZG24" s="103"/>
      <c r="HZH24" s="103"/>
      <c r="HZI24" s="103"/>
      <c r="HZJ24" s="103"/>
      <c r="HZK24" s="103"/>
      <c r="HZL24" s="103"/>
      <c r="HZM24" s="103"/>
      <c r="HZN24" s="103"/>
      <c r="HZO24" s="103"/>
      <c r="HZP24" s="103"/>
      <c r="HZQ24" s="103"/>
      <c r="HZR24" s="103"/>
      <c r="HZS24" s="103"/>
      <c r="HZT24" s="103"/>
      <c r="HZU24" s="103"/>
      <c r="HZV24" s="103"/>
      <c r="HZW24" s="103"/>
      <c r="HZX24" s="103"/>
      <c r="HZY24" s="103"/>
      <c r="HZZ24" s="103"/>
      <c r="IAA24" s="103"/>
      <c r="IAB24" s="103"/>
      <c r="IAC24" s="103"/>
      <c r="IAD24" s="103"/>
      <c r="IAE24" s="103"/>
      <c r="IAF24" s="103"/>
      <c r="IAG24" s="103"/>
      <c r="IAH24" s="103"/>
      <c r="IAI24" s="103"/>
      <c r="IAJ24" s="103"/>
      <c r="IAK24" s="103"/>
      <c r="IAL24" s="103"/>
      <c r="IAM24" s="103"/>
      <c r="IAN24" s="103"/>
      <c r="IAO24" s="103"/>
      <c r="IAP24" s="103"/>
      <c r="IAQ24" s="103"/>
      <c r="IAR24" s="103"/>
      <c r="IAS24" s="103"/>
      <c r="IAT24" s="103"/>
      <c r="IAU24" s="103"/>
      <c r="IAV24" s="103"/>
      <c r="IAW24" s="103"/>
      <c r="IAX24" s="103"/>
      <c r="IAY24" s="103"/>
      <c r="IAZ24" s="103"/>
      <c r="IBA24" s="103"/>
      <c r="IBB24" s="103"/>
      <c r="IBC24" s="103"/>
      <c r="IBD24" s="103"/>
      <c r="IBE24" s="103"/>
      <c r="IBF24" s="103"/>
      <c r="IBG24" s="103"/>
      <c r="IBH24" s="103"/>
      <c r="IBI24" s="103"/>
      <c r="IBJ24" s="103"/>
      <c r="IBK24" s="103"/>
      <c r="IBL24" s="103"/>
      <c r="IBM24" s="103"/>
      <c r="IBN24" s="103"/>
      <c r="IBO24" s="103"/>
      <c r="IBP24" s="103"/>
      <c r="IBQ24" s="103"/>
      <c r="IBR24" s="103"/>
      <c r="IBS24" s="103"/>
      <c r="IBT24" s="103"/>
      <c r="IBU24" s="103"/>
      <c r="IBV24" s="103"/>
      <c r="IBW24" s="103"/>
      <c r="IBX24" s="103"/>
      <c r="IBY24" s="103"/>
      <c r="IBZ24" s="103"/>
      <c r="ICA24" s="103"/>
      <c r="ICB24" s="103"/>
      <c r="ICC24" s="103"/>
      <c r="ICD24" s="103"/>
      <c r="ICE24" s="103"/>
      <c r="ICF24" s="103"/>
      <c r="ICG24" s="103"/>
      <c r="ICH24" s="103"/>
      <c r="ICI24" s="103"/>
      <c r="ICJ24" s="103"/>
      <c r="ICK24" s="103"/>
      <c r="ICL24" s="103"/>
      <c r="ICM24" s="103"/>
      <c r="ICN24" s="103"/>
      <c r="ICO24" s="103"/>
      <c r="ICP24" s="103"/>
      <c r="ICQ24" s="103"/>
      <c r="ICR24" s="103"/>
      <c r="ICS24" s="103"/>
      <c r="ICT24" s="103"/>
      <c r="ICU24" s="103"/>
      <c r="ICV24" s="103"/>
      <c r="ICW24" s="103"/>
      <c r="ICX24" s="103"/>
      <c r="ICY24" s="103"/>
      <c r="ICZ24" s="103"/>
      <c r="IDA24" s="103"/>
      <c r="IDB24" s="103"/>
      <c r="IDC24" s="103"/>
      <c r="IDD24" s="103"/>
      <c r="IDE24" s="103"/>
      <c r="IDF24" s="103"/>
      <c r="IDG24" s="103"/>
      <c r="IDH24" s="103"/>
      <c r="IDI24" s="103"/>
      <c r="IDJ24" s="103"/>
      <c r="IDK24" s="103"/>
      <c r="IDL24" s="103"/>
      <c r="IDM24" s="103"/>
      <c r="IDN24" s="103"/>
      <c r="IDO24" s="103"/>
      <c r="IDP24" s="103"/>
      <c r="IDQ24" s="103"/>
      <c r="IDR24" s="103"/>
      <c r="IDS24" s="103"/>
      <c r="IDT24" s="103"/>
      <c r="IDU24" s="103"/>
      <c r="IDV24" s="103"/>
      <c r="IDW24" s="103"/>
      <c r="IDX24" s="103"/>
      <c r="IDY24" s="103"/>
      <c r="IDZ24" s="103"/>
      <c r="IEA24" s="103"/>
      <c r="IEB24" s="103"/>
      <c r="IEC24" s="103"/>
      <c r="IED24" s="103"/>
      <c r="IEE24" s="103"/>
      <c r="IEF24" s="103"/>
      <c r="IEG24" s="103"/>
      <c r="IEH24" s="103"/>
      <c r="IEI24" s="103"/>
      <c r="IEJ24" s="103"/>
      <c r="IEK24" s="103"/>
      <c r="IEL24" s="103"/>
      <c r="IEM24" s="103"/>
      <c r="IEN24" s="103"/>
      <c r="IEO24" s="103"/>
      <c r="IEP24" s="103"/>
      <c r="IEQ24" s="103"/>
      <c r="IER24" s="103"/>
      <c r="IES24" s="103"/>
      <c r="IET24" s="103"/>
      <c r="IEU24" s="103"/>
      <c r="IEV24" s="103"/>
      <c r="IEW24" s="103"/>
      <c r="IEX24" s="103"/>
      <c r="IEY24" s="103"/>
      <c r="IEZ24" s="103"/>
      <c r="IFA24" s="103"/>
      <c r="IFB24" s="103"/>
      <c r="IFC24" s="103"/>
      <c r="IFD24" s="103"/>
      <c r="IFE24" s="103"/>
      <c r="IFF24" s="103"/>
      <c r="IFG24" s="103"/>
      <c r="IFH24" s="103"/>
      <c r="IFI24" s="103"/>
      <c r="IFJ24" s="103"/>
      <c r="IFK24" s="103"/>
      <c r="IFL24" s="103"/>
      <c r="IFM24" s="103"/>
      <c r="IFN24" s="103"/>
      <c r="IFO24" s="103"/>
      <c r="IFP24" s="103"/>
      <c r="IFQ24" s="103"/>
      <c r="IFR24" s="103"/>
      <c r="IFS24" s="103"/>
      <c r="IFT24" s="103"/>
      <c r="IFU24" s="103"/>
      <c r="IFV24" s="103"/>
      <c r="IFW24" s="103"/>
      <c r="IFX24" s="103"/>
      <c r="IFY24" s="103"/>
      <c r="IFZ24" s="103"/>
      <c r="IGA24" s="103"/>
      <c r="IGB24" s="103"/>
      <c r="IGC24" s="103"/>
      <c r="IGD24" s="103"/>
      <c r="IGE24" s="103"/>
      <c r="IGF24" s="103"/>
      <c r="IGG24" s="103"/>
      <c r="IGH24" s="103"/>
      <c r="IGI24" s="103"/>
      <c r="IGJ24" s="103"/>
      <c r="IGK24" s="103"/>
      <c r="IGL24" s="103"/>
      <c r="IGM24" s="103"/>
      <c r="IGN24" s="103"/>
      <c r="IGO24" s="103"/>
      <c r="IGP24" s="103"/>
      <c r="IGQ24" s="103"/>
      <c r="IGR24" s="103"/>
      <c r="IGS24" s="103"/>
      <c r="IGT24" s="103"/>
      <c r="IGU24" s="103"/>
      <c r="IGV24" s="103"/>
      <c r="IGW24" s="103"/>
      <c r="IGX24" s="103"/>
      <c r="IGY24" s="103"/>
      <c r="IGZ24" s="103"/>
      <c r="IHA24" s="103"/>
      <c r="IHB24" s="103"/>
      <c r="IHC24" s="103"/>
      <c r="IHD24" s="103"/>
      <c r="IHE24" s="103"/>
      <c r="IHF24" s="103"/>
      <c r="IHG24" s="103"/>
      <c r="IHH24" s="103"/>
      <c r="IHI24" s="103"/>
      <c r="IHJ24" s="103"/>
      <c r="IHK24" s="103"/>
      <c r="IHL24" s="103"/>
      <c r="IHM24" s="103"/>
      <c r="IHN24" s="103"/>
      <c r="IHO24" s="103"/>
      <c r="IHP24" s="103"/>
      <c r="IHQ24" s="103"/>
      <c r="IHR24" s="103"/>
      <c r="IHS24" s="103"/>
      <c r="IHT24" s="103"/>
      <c r="IHU24" s="103"/>
      <c r="IHV24" s="103"/>
      <c r="IHW24" s="103"/>
      <c r="IHX24" s="103"/>
      <c r="IHY24" s="103"/>
      <c r="IHZ24" s="103"/>
      <c r="IIA24" s="103"/>
      <c r="IIB24" s="103"/>
      <c r="IIC24" s="103"/>
      <c r="IID24" s="103"/>
      <c r="IIE24" s="103"/>
      <c r="IIF24" s="103"/>
      <c r="IIG24" s="103"/>
      <c r="IIH24" s="103"/>
      <c r="III24" s="103"/>
      <c r="IIJ24" s="103"/>
      <c r="IIK24" s="103"/>
      <c r="IIL24" s="103"/>
      <c r="IIM24" s="103"/>
      <c r="IIN24" s="103"/>
      <c r="IIO24" s="103"/>
      <c r="IIP24" s="103"/>
      <c r="IIQ24" s="103"/>
      <c r="IIR24" s="103"/>
      <c r="IIS24" s="103"/>
      <c r="IIT24" s="103"/>
      <c r="IIU24" s="103"/>
      <c r="IIV24" s="103"/>
      <c r="IIW24" s="103"/>
      <c r="IIX24" s="103"/>
      <c r="IIY24" s="103"/>
      <c r="IIZ24" s="103"/>
      <c r="IJA24" s="103"/>
      <c r="IJB24" s="103"/>
      <c r="IJC24" s="103"/>
      <c r="IJD24" s="103"/>
      <c r="IJE24" s="103"/>
      <c r="IJF24" s="103"/>
      <c r="IJG24" s="103"/>
      <c r="IJH24" s="103"/>
      <c r="IJI24" s="103"/>
      <c r="IJJ24" s="103"/>
      <c r="IJK24" s="103"/>
      <c r="IJL24" s="103"/>
      <c r="IJM24" s="103"/>
      <c r="IJN24" s="103"/>
      <c r="IJO24" s="103"/>
      <c r="IJP24" s="103"/>
      <c r="IJQ24" s="103"/>
      <c r="IJR24" s="103"/>
      <c r="IJS24" s="103"/>
      <c r="IJT24" s="103"/>
      <c r="IJU24" s="103"/>
      <c r="IJV24" s="103"/>
      <c r="IJW24" s="103"/>
      <c r="IJX24" s="103"/>
      <c r="IJY24" s="103"/>
      <c r="IJZ24" s="103"/>
      <c r="IKA24" s="103"/>
      <c r="IKB24" s="103"/>
      <c r="IKC24" s="103"/>
      <c r="IKD24" s="103"/>
      <c r="IKE24" s="103"/>
      <c r="IKF24" s="103"/>
      <c r="IKG24" s="103"/>
      <c r="IKH24" s="103"/>
      <c r="IKI24" s="103"/>
      <c r="IKJ24" s="103"/>
      <c r="IKK24" s="103"/>
      <c r="IKL24" s="103"/>
      <c r="IKM24" s="103"/>
      <c r="IKN24" s="103"/>
      <c r="IKO24" s="103"/>
      <c r="IKP24" s="103"/>
      <c r="IKQ24" s="103"/>
      <c r="IKR24" s="103"/>
      <c r="IKS24" s="103"/>
      <c r="IKT24" s="103"/>
      <c r="IKU24" s="103"/>
      <c r="IKV24" s="103"/>
      <c r="IKW24" s="103"/>
      <c r="IKX24" s="103"/>
      <c r="IKY24" s="103"/>
      <c r="IKZ24" s="103"/>
      <c r="ILA24" s="103"/>
      <c r="ILB24" s="103"/>
      <c r="ILC24" s="103"/>
      <c r="ILD24" s="103"/>
      <c r="ILE24" s="103"/>
      <c r="ILF24" s="103"/>
      <c r="ILG24" s="103"/>
      <c r="ILH24" s="103"/>
      <c r="ILI24" s="103"/>
      <c r="ILJ24" s="103"/>
      <c r="ILK24" s="103"/>
      <c r="ILL24" s="103"/>
      <c r="ILM24" s="103"/>
      <c r="ILN24" s="103"/>
      <c r="ILO24" s="103"/>
      <c r="ILP24" s="103"/>
      <c r="ILQ24" s="103"/>
      <c r="ILR24" s="103"/>
      <c r="ILS24" s="103"/>
      <c r="ILT24" s="103"/>
      <c r="ILU24" s="103"/>
      <c r="ILV24" s="103"/>
      <c r="ILW24" s="103"/>
      <c r="ILX24" s="103"/>
      <c r="ILY24" s="103"/>
      <c r="ILZ24" s="103"/>
      <c r="IMA24" s="103"/>
      <c r="IMB24" s="103"/>
      <c r="IMC24" s="103"/>
      <c r="IMD24" s="103"/>
      <c r="IME24" s="103"/>
      <c r="IMF24" s="103"/>
      <c r="IMG24" s="103"/>
      <c r="IMH24" s="103"/>
      <c r="IMI24" s="103"/>
      <c r="IMJ24" s="103"/>
      <c r="IMK24" s="103"/>
      <c r="IML24" s="103"/>
      <c r="IMM24" s="103"/>
      <c r="IMN24" s="103"/>
      <c r="IMO24" s="103"/>
      <c r="IMP24" s="103"/>
      <c r="IMQ24" s="103"/>
      <c r="IMR24" s="103"/>
      <c r="IMS24" s="103"/>
      <c r="IMT24" s="103"/>
      <c r="IMU24" s="103"/>
      <c r="IMV24" s="103"/>
      <c r="IMW24" s="103"/>
      <c r="IMX24" s="103"/>
      <c r="IMY24" s="103"/>
      <c r="IMZ24" s="103"/>
      <c r="INA24" s="103"/>
      <c r="INB24" s="103"/>
      <c r="INC24" s="103"/>
      <c r="IND24" s="103"/>
      <c r="INE24" s="103"/>
      <c r="INF24" s="103"/>
      <c r="ING24" s="103"/>
      <c r="INH24" s="103"/>
      <c r="INI24" s="103"/>
      <c r="INJ24" s="103"/>
      <c r="INK24" s="103"/>
      <c r="INL24" s="103"/>
      <c r="INM24" s="103"/>
      <c r="INN24" s="103"/>
      <c r="INO24" s="103"/>
      <c r="INP24" s="103"/>
      <c r="INQ24" s="103"/>
      <c r="INR24" s="103"/>
      <c r="INS24" s="103"/>
      <c r="INT24" s="103"/>
      <c r="INU24" s="103"/>
      <c r="INV24" s="103"/>
      <c r="INW24" s="103"/>
      <c r="INX24" s="103"/>
      <c r="INY24" s="103"/>
      <c r="INZ24" s="103"/>
      <c r="IOA24" s="103"/>
      <c r="IOB24" s="103"/>
      <c r="IOC24" s="103"/>
      <c r="IOD24" s="103"/>
      <c r="IOE24" s="103"/>
      <c r="IOF24" s="103"/>
      <c r="IOG24" s="103"/>
      <c r="IOH24" s="103"/>
      <c r="IOI24" s="103"/>
      <c r="IOJ24" s="103"/>
      <c r="IOK24" s="103"/>
      <c r="IOL24" s="103"/>
      <c r="IOM24" s="103"/>
      <c r="ION24" s="103"/>
      <c r="IOO24" s="103"/>
      <c r="IOP24" s="103"/>
      <c r="IOQ24" s="103"/>
      <c r="IOR24" s="103"/>
      <c r="IOS24" s="103"/>
      <c r="IOT24" s="103"/>
      <c r="IOU24" s="103"/>
      <c r="IOV24" s="103"/>
      <c r="IOW24" s="103"/>
      <c r="IOX24" s="103"/>
      <c r="IOY24" s="103"/>
      <c r="IOZ24" s="103"/>
      <c r="IPA24" s="103"/>
      <c r="IPB24" s="103"/>
      <c r="IPC24" s="103"/>
      <c r="IPD24" s="103"/>
      <c r="IPE24" s="103"/>
      <c r="IPF24" s="103"/>
      <c r="IPG24" s="103"/>
      <c r="IPH24" s="103"/>
      <c r="IPI24" s="103"/>
      <c r="IPJ24" s="103"/>
      <c r="IPK24" s="103"/>
      <c r="IPL24" s="103"/>
      <c r="IPM24" s="103"/>
      <c r="IPN24" s="103"/>
      <c r="IPO24" s="103"/>
      <c r="IPP24" s="103"/>
      <c r="IPQ24" s="103"/>
      <c r="IPR24" s="103"/>
      <c r="IPS24" s="103"/>
      <c r="IPT24" s="103"/>
      <c r="IPU24" s="103"/>
      <c r="IPV24" s="103"/>
      <c r="IPW24" s="103"/>
      <c r="IPX24" s="103"/>
      <c r="IPY24" s="103"/>
      <c r="IPZ24" s="103"/>
      <c r="IQA24" s="103"/>
      <c r="IQB24" s="103"/>
      <c r="IQC24" s="103"/>
      <c r="IQD24" s="103"/>
      <c r="IQE24" s="103"/>
      <c r="IQF24" s="103"/>
      <c r="IQG24" s="103"/>
      <c r="IQH24" s="103"/>
      <c r="IQI24" s="103"/>
      <c r="IQJ24" s="103"/>
      <c r="IQK24" s="103"/>
      <c r="IQL24" s="103"/>
      <c r="IQM24" s="103"/>
      <c r="IQN24" s="103"/>
      <c r="IQO24" s="103"/>
      <c r="IQP24" s="103"/>
      <c r="IQQ24" s="103"/>
      <c r="IQR24" s="103"/>
      <c r="IQS24" s="103"/>
      <c r="IQT24" s="103"/>
      <c r="IQU24" s="103"/>
      <c r="IQV24" s="103"/>
      <c r="IQW24" s="103"/>
      <c r="IQX24" s="103"/>
      <c r="IQY24" s="103"/>
      <c r="IQZ24" s="103"/>
      <c r="IRA24" s="103"/>
      <c r="IRB24" s="103"/>
      <c r="IRC24" s="103"/>
      <c r="IRD24" s="103"/>
      <c r="IRE24" s="103"/>
      <c r="IRF24" s="103"/>
      <c r="IRG24" s="103"/>
      <c r="IRH24" s="103"/>
      <c r="IRI24" s="103"/>
      <c r="IRJ24" s="103"/>
      <c r="IRK24" s="103"/>
      <c r="IRL24" s="103"/>
      <c r="IRM24" s="103"/>
      <c r="IRN24" s="103"/>
      <c r="IRO24" s="103"/>
      <c r="IRP24" s="103"/>
      <c r="IRQ24" s="103"/>
      <c r="IRR24" s="103"/>
      <c r="IRS24" s="103"/>
      <c r="IRT24" s="103"/>
      <c r="IRU24" s="103"/>
      <c r="IRV24" s="103"/>
      <c r="IRW24" s="103"/>
      <c r="IRX24" s="103"/>
      <c r="IRY24" s="103"/>
      <c r="IRZ24" s="103"/>
      <c r="ISA24" s="103"/>
      <c r="ISB24" s="103"/>
      <c r="ISC24" s="103"/>
      <c r="ISD24" s="103"/>
      <c r="ISE24" s="103"/>
      <c r="ISF24" s="103"/>
      <c r="ISG24" s="103"/>
      <c r="ISH24" s="103"/>
      <c r="ISI24" s="103"/>
      <c r="ISJ24" s="103"/>
      <c r="ISK24" s="103"/>
      <c r="ISL24" s="103"/>
      <c r="ISM24" s="103"/>
      <c r="ISN24" s="103"/>
      <c r="ISO24" s="103"/>
      <c r="ISP24" s="103"/>
      <c r="ISQ24" s="103"/>
      <c r="ISR24" s="103"/>
      <c r="ISS24" s="103"/>
      <c r="IST24" s="103"/>
      <c r="ISU24" s="103"/>
      <c r="ISV24" s="103"/>
      <c r="ISW24" s="103"/>
      <c r="ISX24" s="103"/>
      <c r="ISY24" s="103"/>
      <c r="ISZ24" s="103"/>
      <c r="ITA24" s="103"/>
      <c r="ITB24" s="103"/>
      <c r="ITC24" s="103"/>
      <c r="ITD24" s="103"/>
      <c r="ITE24" s="103"/>
      <c r="ITF24" s="103"/>
      <c r="ITG24" s="103"/>
      <c r="ITH24" s="103"/>
      <c r="ITI24" s="103"/>
      <c r="ITJ24" s="103"/>
      <c r="ITK24" s="103"/>
      <c r="ITL24" s="103"/>
      <c r="ITM24" s="103"/>
      <c r="ITN24" s="103"/>
      <c r="ITO24" s="103"/>
      <c r="ITP24" s="103"/>
      <c r="ITQ24" s="103"/>
      <c r="ITR24" s="103"/>
      <c r="ITS24" s="103"/>
      <c r="ITT24" s="103"/>
      <c r="ITU24" s="103"/>
      <c r="ITV24" s="103"/>
      <c r="ITW24" s="103"/>
      <c r="ITX24" s="103"/>
      <c r="ITY24" s="103"/>
      <c r="ITZ24" s="103"/>
      <c r="IUA24" s="103"/>
      <c r="IUB24" s="103"/>
      <c r="IUC24" s="103"/>
      <c r="IUD24" s="103"/>
      <c r="IUE24" s="103"/>
      <c r="IUF24" s="103"/>
      <c r="IUG24" s="103"/>
      <c r="IUH24" s="103"/>
      <c r="IUI24" s="103"/>
      <c r="IUJ24" s="103"/>
      <c r="IUK24" s="103"/>
      <c r="IUL24" s="103"/>
      <c r="IUM24" s="103"/>
      <c r="IUN24" s="103"/>
      <c r="IUO24" s="103"/>
      <c r="IUP24" s="103"/>
      <c r="IUQ24" s="103"/>
      <c r="IUR24" s="103"/>
      <c r="IUS24" s="103"/>
      <c r="IUT24" s="103"/>
      <c r="IUU24" s="103"/>
      <c r="IUV24" s="103"/>
      <c r="IUW24" s="103"/>
      <c r="IUX24" s="103"/>
      <c r="IUY24" s="103"/>
      <c r="IUZ24" s="103"/>
      <c r="IVA24" s="103"/>
      <c r="IVB24" s="103"/>
      <c r="IVC24" s="103"/>
      <c r="IVD24" s="103"/>
      <c r="IVE24" s="103"/>
      <c r="IVF24" s="103"/>
      <c r="IVG24" s="103"/>
      <c r="IVH24" s="103"/>
      <c r="IVI24" s="103"/>
      <c r="IVJ24" s="103"/>
      <c r="IVK24" s="103"/>
      <c r="IVL24" s="103"/>
      <c r="IVM24" s="103"/>
      <c r="IVN24" s="103"/>
      <c r="IVO24" s="103"/>
      <c r="IVP24" s="103"/>
      <c r="IVQ24" s="103"/>
      <c r="IVR24" s="103"/>
      <c r="IVS24" s="103"/>
      <c r="IVT24" s="103"/>
      <c r="IVU24" s="103"/>
      <c r="IVV24" s="103"/>
      <c r="IVW24" s="103"/>
      <c r="IVX24" s="103"/>
      <c r="IVY24" s="103"/>
      <c r="IVZ24" s="103"/>
      <c r="IWA24" s="103"/>
      <c r="IWB24" s="103"/>
      <c r="IWC24" s="103"/>
      <c r="IWD24" s="103"/>
      <c r="IWE24" s="103"/>
      <c r="IWF24" s="103"/>
      <c r="IWG24" s="103"/>
      <c r="IWH24" s="103"/>
      <c r="IWI24" s="103"/>
      <c r="IWJ24" s="103"/>
      <c r="IWK24" s="103"/>
      <c r="IWL24" s="103"/>
      <c r="IWM24" s="103"/>
      <c r="IWN24" s="103"/>
      <c r="IWO24" s="103"/>
      <c r="IWP24" s="103"/>
      <c r="IWQ24" s="103"/>
      <c r="IWR24" s="103"/>
      <c r="IWS24" s="103"/>
      <c r="IWT24" s="103"/>
      <c r="IWU24" s="103"/>
      <c r="IWV24" s="103"/>
      <c r="IWW24" s="103"/>
      <c r="IWX24" s="103"/>
      <c r="IWY24" s="103"/>
      <c r="IWZ24" s="103"/>
      <c r="IXA24" s="103"/>
      <c r="IXB24" s="103"/>
      <c r="IXC24" s="103"/>
      <c r="IXD24" s="103"/>
      <c r="IXE24" s="103"/>
      <c r="IXF24" s="103"/>
      <c r="IXG24" s="103"/>
      <c r="IXH24" s="103"/>
      <c r="IXI24" s="103"/>
      <c r="IXJ24" s="103"/>
      <c r="IXK24" s="103"/>
      <c r="IXL24" s="103"/>
      <c r="IXM24" s="103"/>
      <c r="IXN24" s="103"/>
      <c r="IXO24" s="103"/>
      <c r="IXP24" s="103"/>
      <c r="IXQ24" s="103"/>
      <c r="IXR24" s="103"/>
      <c r="IXS24" s="103"/>
      <c r="IXT24" s="103"/>
      <c r="IXU24" s="103"/>
      <c r="IXV24" s="103"/>
      <c r="IXW24" s="103"/>
      <c r="IXX24" s="103"/>
      <c r="IXY24" s="103"/>
      <c r="IXZ24" s="103"/>
      <c r="IYA24" s="103"/>
      <c r="IYB24" s="103"/>
      <c r="IYC24" s="103"/>
      <c r="IYD24" s="103"/>
      <c r="IYE24" s="103"/>
      <c r="IYF24" s="103"/>
      <c r="IYG24" s="103"/>
      <c r="IYH24" s="103"/>
      <c r="IYI24" s="103"/>
      <c r="IYJ24" s="103"/>
      <c r="IYK24" s="103"/>
      <c r="IYL24" s="103"/>
      <c r="IYM24" s="103"/>
      <c r="IYN24" s="103"/>
      <c r="IYO24" s="103"/>
      <c r="IYP24" s="103"/>
      <c r="IYQ24" s="103"/>
      <c r="IYR24" s="103"/>
      <c r="IYS24" s="103"/>
      <c r="IYT24" s="103"/>
      <c r="IYU24" s="103"/>
      <c r="IYV24" s="103"/>
      <c r="IYW24" s="103"/>
      <c r="IYX24" s="103"/>
      <c r="IYY24" s="103"/>
      <c r="IYZ24" s="103"/>
      <c r="IZA24" s="103"/>
      <c r="IZB24" s="103"/>
      <c r="IZC24" s="103"/>
      <c r="IZD24" s="103"/>
      <c r="IZE24" s="103"/>
      <c r="IZF24" s="103"/>
      <c r="IZG24" s="103"/>
      <c r="IZH24" s="103"/>
      <c r="IZI24" s="103"/>
      <c r="IZJ24" s="103"/>
      <c r="IZK24" s="103"/>
      <c r="IZL24" s="103"/>
      <c r="IZM24" s="103"/>
      <c r="IZN24" s="103"/>
      <c r="IZO24" s="103"/>
      <c r="IZP24" s="103"/>
      <c r="IZQ24" s="103"/>
      <c r="IZR24" s="103"/>
      <c r="IZS24" s="103"/>
      <c r="IZT24" s="103"/>
      <c r="IZU24" s="103"/>
      <c r="IZV24" s="103"/>
      <c r="IZW24" s="103"/>
      <c r="IZX24" s="103"/>
      <c r="IZY24" s="103"/>
      <c r="IZZ24" s="103"/>
      <c r="JAA24" s="103"/>
      <c r="JAB24" s="103"/>
      <c r="JAC24" s="103"/>
      <c r="JAD24" s="103"/>
      <c r="JAE24" s="103"/>
      <c r="JAF24" s="103"/>
      <c r="JAG24" s="103"/>
      <c r="JAH24" s="103"/>
      <c r="JAI24" s="103"/>
      <c r="JAJ24" s="103"/>
      <c r="JAK24" s="103"/>
      <c r="JAL24" s="103"/>
      <c r="JAM24" s="103"/>
      <c r="JAN24" s="103"/>
      <c r="JAO24" s="103"/>
      <c r="JAP24" s="103"/>
      <c r="JAQ24" s="103"/>
      <c r="JAR24" s="103"/>
      <c r="JAS24" s="103"/>
      <c r="JAT24" s="103"/>
      <c r="JAU24" s="103"/>
      <c r="JAV24" s="103"/>
      <c r="JAW24" s="103"/>
      <c r="JAX24" s="103"/>
      <c r="JAY24" s="103"/>
      <c r="JAZ24" s="103"/>
      <c r="JBA24" s="103"/>
      <c r="JBB24" s="103"/>
      <c r="JBC24" s="103"/>
      <c r="JBD24" s="103"/>
      <c r="JBE24" s="103"/>
      <c r="JBF24" s="103"/>
      <c r="JBG24" s="103"/>
      <c r="JBH24" s="103"/>
      <c r="JBI24" s="103"/>
      <c r="JBJ24" s="103"/>
      <c r="JBK24" s="103"/>
      <c r="JBL24" s="103"/>
      <c r="JBM24" s="103"/>
      <c r="JBN24" s="103"/>
      <c r="JBO24" s="103"/>
      <c r="JBP24" s="103"/>
      <c r="JBQ24" s="103"/>
      <c r="JBR24" s="103"/>
      <c r="JBS24" s="103"/>
      <c r="JBT24" s="103"/>
      <c r="JBU24" s="103"/>
      <c r="JBV24" s="103"/>
      <c r="JBW24" s="103"/>
      <c r="JBX24" s="103"/>
      <c r="JBY24" s="103"/>
      <c r="JBZ24" s="103"/>
      <c r="JCA24" s="103"/>
      <c r="JCB24" s="103"/>
      <c r="JCC24" s="103"/>
      <c r="JCD24" s="103"/>
      <c r="JCE24" s="103"/>
      <c r="JCF24" s="103"/>
      <c r="JCG24" s="103"/>
      <c r="JCH24" s="103"/>
      <c r="JCI24" s="103"/>
      <c r="JCJ24" s="103"/>
      <c r="JCK24" s="103"/>
      <c r="JCL24" s="103"/>
      <c r="JCM24" s="103"/>
      <c r="JCN24" s="103"/>
      <c r="JCO24" s="103"/>
      <c r="JCP24" s="103"/>
      <c r="JCQ24" s="103"/>
      <c r="JCR24" s="103"/>
      <c r="JCS24" s="103"/>
      <c r="JCT24" s="103"/>
      <c r="JCU24" s="103"/>
      <c r="JCV24" s="103"/>
      <c r="JCW24" s="103"/>
      <c r="JCX24" s="103"/>
      <c r="JCY24" s="103"/>
      <c r="JCZ24" s="103"/>
      <c r="JDA24" s="103"/>
      <c r="JDB24" s="103"/>
      <c r="JDC24" s="103"/>
      <c r="JDD24" s="103"/>
      <c r="JDE24" s="103"/>
      <c r="JDF24" s="103"/>
      <c r="JDG24" s="103"/>
      <c r="JDH24" s="103"/>
      <c r="JDI24" s="103"/>
      <c r="JDJ24" s="103"/>
      <c r="JDK24" s="103"/>
      <c r="JDL24" s="103"/>
      <c r="JDM24" s="103"/>
      <c r="JDN24" s="103"/>
      <c r="JDO24" s="103"/>
      <c r="JDP24" s="103"/>
      <c r="JDQ24" s="103"/>
      <c r="JDR24" s="103"/>
      <c r="JDS24" s="103"/>
      <c r="JDT24" s="103"/>
      <c r="JDU24" s="103"/>
      <c r="JDV24" s="103"/>
      <c r="JDW24" s="103"/>
      <c r="JDX24" s="103"/>
      <c r="JDY24" s="103"/>
      <c r="JDZ24" s="103"/>
      <c r="JEA24" s="103"/>
      <c r="JEB24" s="103"/>
      <c r="JEC24" s="103"/>
      <c r="JED24" s="103"/>
      <c r="JEE24" s="103"/>
      <c r="JEF24" s="103"/>
      <c r="JEG24" s="103"/>
      <c r="JEH24" s="103"/>
      <c r="JEI24" s="103"/>
      <c r="JEJ24" s="103"/>
      <c r="JEK24" s="103"/>
      <c r="JEL24" s="103"/>
      <c r="JEM24" s="103"/>
      <c r="JEN24" s="103"/>
      <c r="JEO24" s="103"/>
      <c r="JEP24" s="103"/>
      <c r="JEQ24" s="103"/>
      <c r="JER24" s="103"/>
      <c r="JES24" s="103"/>
      <c r="JET24" s="103"/>
      <c r="JEU24" s="103"/>
      <c r="JEV24" s="103"/>
      <c r="JEW24" s="103"/>
      <c r="JEX24" s="103"/>
      <c r="JEY24" s="103"/>
      <c r="JEZ24" s="103"/>
      <c r="JFA24" s="103"/>
      <c r="JFB24" s="103"/>
      <c r="JFC24" s="103"/>
      <c r="JFD24" s="103"/>
      <c r="JFE24" s="103"/>
      <c r="JFF24" s="103"/>
      <c r="JFG24" s="103"/>
      <c r="JFH24" s="103"/>
      <c r="JFI24" s="103"/>
      <c r="JFJ24" s="103"/>
      <c r="JFK24" s="103"/>
      <c r="JFL24" s="103"/>
      <c r="JFM24" s="103"/>
      <c r="JFN24" s="103"/>
      <c r="JFO24" s="103"/>
      <c r="JFP24" s="103"/>
      <c r="JFQ24" s="103"/>
      <c r="JFR24" s="103"/>
      <c r="JFS24" s="103"/>
      <c r="JFT24" s="103"/>
      <c r="JFU24" s="103"/>
      <c r="JFV24" s="103"/>
      <c r="JFW24" s="103"/>
      <c r="JFX24" s="103"/>
      <c r="JFY24" s="103"/>
      <c r="JFZ24" s="103"/>
      <c r="JGA24" s="103"/>
      <c r="JGB24" s="103"/>
      <c r="JGC24" s="103"/>
      <c r="JGD24" s="103"/>
      <c r="JGE24" s="103"/>
      <c r="JGF24" s="103"/>
      <c r="JGG24" s="103"/>
      <c r="JGH24" s="103"/>
      <c r="JGI24" s="103"/>
      <c r="JGJ24" s="103"/>
      <c r="JGK24" s="103"/>
      <c r="JGL24" s="103"/>
      <c r="JGM24" s="103"/>
      <c r="JGN24" s="103"/>
      <c r="JGO24" s="103"/>
      <c r="JGP24" s="103"/>
      <c r="JGQ24" s="103"/>
      <c r="JGR24" s="103"/>
      <c r="JGS24" s="103"/>
      <c r="JGT24" s="103"/>
      <c r="JGU24" s="103"/>
      <c r="JGV24" s="103"/>
      <c r="JGW24" s="103"/>
      <c r="JGX24" s="103"/>
      <c r="JGY24" s="103"/>
      <c r="JGZ24" s="103"/>
      <c r="JHA24" s="103"/>
      <c r="JHB24" s="103"/>
      <c r="JHC24" s="103"/>
      <c r="JHD24" s="103"/>
      <c r="JHE24" s="103"/>
      <c r="JHF24" s="103"/>
      <c r="JHG24" s="103"/>
      <c r="JHH24" s="103"/>
      <c r="JHI24" s="103"/>
      <c r="JHJ24" s="103"/>
      <c r="JHK24" s="103"/>
      <c r="JHL24" s="103"/>
      <c r="JHM24" s="103"/>
      <c r="JHN24" s="103"/>
      <c r="JHO24" s="103"/>
      <c r="JHP24" s="103"/>
      <c r="JHQ24" s="103"/>
      <c r="JHR24" s="103"/>
      <c r="JHS24" s="103"/>
      <c r="JHT24" s="103"/>
      <c r="JHU24" s="103"/>
      <c r="JHV24" s="103"/>
      <c r="JHW24" s="103"/>
      <c r="JHX24" s="103"/>
      <c r="JHY24" s="103"/>
      <c r="JHZ24" s="103"/>
      <c r="JIA24" s="103"/>
      <c r="JIB24" s="103"/>
      <c r="JIC24" s="103"/>
      <c r="JID24" s="103"/>
      <c r="JIE24" s="103"/>
      <c r="JIF24" s="103"/>
      <c r="JIG24" s="103"/>
      <c r="JIH24" s="103"/>
      <c r="JII24" s="103"/>
      <c r="JIJ24" s="103"/>
      <c r="JIK24" s="103"/>
      <c r="JIL24" s="103"/>
      <c r="JIM24" s="103"/>
      <c r="JIN24" s="103"/>
      <c r="JIO24" s="103"/>
      <c r="JIP24" s="103"/>
      <c r="JIQ24" s="103"/>
      <c r="JIR24" s="103"/>
      <c r="JIS24" s="103"/>
      <c r="JIT24" s="103"/>
      <c r="JIU24" s="103"/>
      <c r="JIV24" s="103"/>
      <c r="JIW24" s="103"/>
      <c r="JIX24" s="103"/>
      <c r="JIY24" s="103"/>
      <c r="JIZ24" s="103"/>
      <c r="JJA24" s="103"/>
      <c r="JJB24" s="103"/>
      <c r="JJC24" s="103"/>
      <c r="JJD24" s="103"/>
      <c r="JJE24" s="103"/>
      <c r="JJF24" s="103"/>
      <c r="JJG24" s="103"/>
      <c r="JJH24" s="103"/>
      <c r="JJI24" s="103"/>
      <c r="JJJ24" s="103"/>
      <c r="JJK24" s="103"/>
      <c r="JJL24" s="103"/>
      <c r="JJM24" s="103"/>
      <c r="JJN24" s="103"/>
      <c r="JJO24" s="103"/>
      <c r="JJP24" s="103"/>
      <c r="JJQ24" s="103"/>
      <c r="JJR24" s="103"/>
      <c r="JJS24" s="103"/>
      <c r="JJT24" s="103"/>
      <c r="JJU24" s="103"/>
      <c r="JJV24" s="103"/>
      <c r="JJW24" s="103"/>
      <c r="JJX24" s="103"/>
      <c r="JJY24" s="103"/>
      <c r="JJZ24" s="103"/>
      <c r="JKA24" s="103"/>
      <c r="JKB24" s="103"/>
      <c r="JKC24" s="103"/>
      <c r="JKD24" s="103"/>
      <c r="JKE24" s="103"/>
      <c r="JKF24" s="103"/>
      <c r="JKG24" s="103"/>
      <c r="JKH24" s="103"/>
      <c r="JKI24" s="103"/>
      <c r="JKJ24" s="103"/>
      <c r="JKK24" s="103"/>
      <c r="JKL24" s="103"/>
      <c r="JKM24" s="103"/>
      <c r="JKN24" s="103"/>
      <c r="JKO24" s="103"/>
      <c r="JKP24" s="103"/>
      <c r="JKQ24" s="103"/>
      <c r="JKR24" s="103"/>
      <c r="JKS24" s="103"/>
      <c r="JKT24" s="103"/>
      <c r="JKU24" s="103"/>
      <c r="JKV24" s="103"/>
      <c r="JKW24" s="103"/>
      <c r="JKX24" s="103"/>
      <c r="JKY24" s="103"/>
      <c r="JKZ24" s="103"/>
      <c r="JLA24" s="103"/>
      <c r="JLB24" s="103"/>
      <c r="JLC24" s="103"/>
      <c r="JLD24" s="103"/>
      <c r="JLE24" s="103"/>
      <c r="JLF24" s="103"/>
      <c r="JLG24" s="103"/>
      <c r="JLH24" s="103"/>
      <c r="JLI24" s="103"/>
      <c r="JLJ24" s="103"/>
      <c r="JLK24" s="103"/>
      <c r="JLL24" s="103"/>
      <c r="JLM24" s="103"/>
      <c r="JLN24" s="103"/>
      <c r="JLO24" s="103"/>
      <c r="JLP24" s="103"/>
      <c r="JLQ24" s="103"/>
      <c r="JLR24" s="103"/>
      <c r="JLS24" s="103"/>
      <c r="JLT24" s="103"/>
      <c r="JLU24" s="103"/>
      <c r="JLV24" s="103"/>
      <c r="JLW24" s="103"/>
      <c r="JLX24" s="103"/>
      <c r="JLY24" s="103"/>
      <c r="JLZ24" s="103"/>
      <c r="JMA24" s="103"/>
      <c r="JMB24" s="103"/>
      <c r="JMC24" s="103"/>
      <c r="JMD24" s="103"/>
      <c r="JME24" s="103"/>
      <c r="JMF24" s="103"/>
      <c r="JMG24" s="103"/>
      <c r="JMH24" s="103"/>
      <c r="JMI24" s="103"/>
      <c r="JMJ24" s="103"/>
      <c r="JMK24" s="103"/>
      <c r="JML24" s="103"/>
      <c r="JMM24" s="103"/>
      <c r="JMN24" s="103"/>
      <c r="JMO24" s="103"/>
      <c r="JMP24" s="103"/>
      <c r="JMQ24" s="103"/>
      <c r="JMR24" s="103"/>
      <c r="JMS24" s="103"/>
      <c r="JMT24" s="103"/>
      <c r="JMU24" s="103"/>
      <c r="JMV24" s="103"/>
      <c r="JMW24" s="103"/>
      <c r="JMX24" s="103"/>
      <c r="JMY24" s="103"/>
      <c r="JMZ24" s="103"/>
      <c r="JNA24" s="103"/>
      <c r="JNB24" s="103"/>
      <c r="JNC24" s="103"/>
      <c r="JND24" s="103"/>
      <c r="JNE24" s="103"/>
      <c r="JNF24" s="103"/>
      <c r="JNG24" s="103"/>
      <c r="JNH24" s="103"/>
      <c r="JNI24" s="103"/>
      <c r="JNJ24" s="103"/>
      <c r="JNK24" s="103"/>
      <c r="JNL24" s="103"/>
      <c r="JNM24" s="103"/>
      <c r="JNN24" s="103"/>
      <c r="JNO24" s="103"/>
      <c r="JNP24" s="103"/>
      <c r="JNQ24" s="103"/>
      <c r="JNR24" s="103"/>
      <c r="JNS24" s="103"/>
      <c r="JNT24" s="103"/>
      <c r="JNU24" s="103"/>
      <c r="JNV24" s="103"/>
      <c r="JNW24" s="103"/>
      <c r="JNX24" s="103"/>
      <c r="JNY24" s="103"/>
      <c r="JNZ24" s="103"/>
      <c r="JOA24" s="103"/>
      <c r="JOB24" s="103"/>
      <c r="JOC24" s="103"/>
      <c r="JOD24" s="103"/>
      <c r="JOE24" s="103"/>
      <c r="JOF24" s="103"/>
      <c r="JOG24" s="103"/>
      <c r="JOH24" s="103"/>
      <c r="JOI24" s="103"/>
      <c r="JOJ24" s="103"/>
      <c r="JOK24" s="103"/>
      <c r="JOL24" s="103"/>
      <c r="JOM24" s="103"/>
      <c r="JON24" s="103"/>
      <c r="JOO24" s="103"/>
      <c r="JOP24" s="103"/>
      <c r="JOQ24" s="103"/>
      <c r="JOR24" s="103"/>
      <c r="JOS24" s="103"/>
      <c r="JOT24" s="103"/>
      <c r="JOU24" s="103"/>
      <c r="JOV24" s="103"/>
      <c r="JOW24" s="103"/>
      <c r="JOX24" s="103"/>
      <c r="JOY24" s="103"/>
      <c r="JOZ24" s="103"/>
      <c r="JPA24" s="103"/>
      <c r="JPB24" s="103"/>
      <c r="JPC24" s="103"/>
      <c r="JPD24" s="103"/>
      <c r="JPE24" s="103"/>
      <c r="JPF24" s="103"/>
      <c r="JPG24" s="103"/>
      <c r="JPH24" s="103"/>
      <c r="JPI24" s="103"/>
      <c r="JPJ24" s="103"/>
      <c r="JPK24" s="103"/>
      <c r="JPL24" s="103"/>
      <c r="JPM24" s="103"/>
      <c r="JPN24" s="103"/>
      <c r="JPO24" s="103"/>
      <c r="JPP24" s="103"/>
      <c r="JPQ24" s="103"/>
      <c r="JPR24" s="103"/>
      <c r="JPS24" s="103"/>
      <c r="JPT24" s="103"/>
      <c r="JPU24" s="103"/>
      <c r="JPV24" s="103"/>
      <c r="JPW24" s="103"/>
      <c r="JPX24" s="103"/>
      <c r="JPY24" s="103"/>
      <c r="JPZ24" s="103"/>
      <c r="JQA24" s="103"/>
      <c r="JQB24" s="103"/>
      <c r="JQC24" s="103"/>
      <c r="JQD24" s="103"/>
      <c r="JQE24" s="103"/>
      <c r="JQF24" s="103"/>
      <c r="JQG24" s="103"/>
      <c r="JQH24" s="103"/>
      <c r="JQI24" s="103"/>
      <c r="JQJ24" s="103"/>
      <c r="JQK24" s="103"/>
      <c r="JQL24" s="103"/>
      <c r="JQM24" s="103"/>
      <c r="JQN24" s="103"/>
      <c r="JQO24" s="103"/>
      <c r="JQP24" s="103"/>
      <c r="JQQ24" s="103"/>
      <c r="JQR24" s="103"/>
      <c r="JQS24" s="103"/>
      <c r="JQT24" s="103"/>
      <c r="JQU24" s="103"/>
      <c r="JQV24" s="103"/>
      <c r="JQW24" s="103"/>
      <c r="JQX24" s="103"/>
      <c r="JQY24" s="103"/>
      <c r="JQZ24" s="103"/>
      <c r="JRA24" s="103"/>
      <c r="JRB24" s="103"/>
      <c r="JRC24" s="103"/>
      <c r="JRD24" s="103"/>
      <c r="JRE24" s="103"/>
      <c r="JRF24" s="103"/>
      <c r="JRG24" s="103"/>
      <c r="JRH24" s="103"/>
      <c r="JRI24" s="103"/>
      <c r="JRJ24" s="103"/>
      <c r="JRK24" s="103"/>
      <c r="JRL24" s="103"/>
      <c r="JRM24" s="103"/>
      <c r="JRN24" s="103"/>
      <c r="JRO24" s="103"/>
      <c r="JRP24" s="103"/>
      <c r="JRQ24" s="103"/>
      <c r="JRR24" s="103"/>
      <c r="JRS24" s="103"/>
      <c r="JRT24" s="103"/>
      <c r="JRU24" s="103"/>
      <c r="JRV24" s="103"/>
      <c r="JRW24" s="103"/>
      <c r="JRX24" s="103"/>
      <c r="JRY24" s="103"/>
      <c r="JRZ24" s="103"/>
      <c r="JSA24" s="103"/>
      <c r="JSB24" s="103"/>
      <c r="JSC24" s="103"/>
      <c r="JSD24" s="103"/>
      <c r="JSE24" s="103"/>
      <c r="JSF24" s="103"/>
      <c r="JSG24" s="103"/>
      <c r="JSH24" s="103"/>
      <c r="JSI24" s="103"/>
      <c r="JSJ24" s="103"/>
      <c r="JSK24" s="103"/>
      <c r="JSL24" s="103"/>
      <c r="JSM24" s="103"/>
      <c r="JSN24" s="103"/>
      <c r="JSO24" s="103"/>
      <c r="JSP24" s="103"/>
      <c r="JSQ24" s="103"/>
      <c r="JSR24" s="103"/>
      <c r="JSS24" s="103"/>
      <c r="JST24" s="103"/>
      <c r="JSU24" s="103"/>
      <c r="JSV24" s="103"/>
      <c r="JSW24" s="103"/>
      <c r="JSX24" s="103"/>
      <c r="JSY24" s="103"/>
      <c r="JSZ24" s="103"/>
      <c r="JTA24" s="103"/>
      <c r="JTB24" s="103"/>
      <c r="JTC24" s="103"/>
      <c r="JTD24" s="103"/>
      <c r="JTE24" s="103"/>
      <c r="JTF24" s="103"/>
      <c r="JTG24" s="103"/>
      <c r="JTH24" s="103"/>
      <c r="JTI24" s="103"/>
      <c r="JTJ24" s="103"/>
      <c r="JTK24" s="103"/>
      <c r="JTL24" s="103"/>
      <c r="JTM24" s="103"/>
      <c r="JTN24" s="103"/>
      <c r="JTO24" s="103"/>
      <c r="JTP24" s="103"/>
      <c r="JTQ24" s="103"/>
      <c r="JTR24" s="103"/>
      <c r="JTS24" s="103"/>
      <c r="JTT24" s="103"/>
      <c r="JTU24" s="103"/>
      <c r="JTV24" s="103"/>
      <c r="JTW24" s="103"/>
      <c r="JTX24" s="103"/>
      <c r="JTY24" s="103"/>
      <c r="JTZ24" s="103"/>
      <c r="JUA24" s="103"/>
      <c r="JUB24" s="103"/>
      <c r="JUC24" s="103"/>
      <c r="JUD24" s="103"/>
      <c r="JUE24" s="103"/>
      <c r="JUF24" s="103"/>
      <c r="JUG24" s="103"/>
      <c r="JUH24" s="103"/>
      <c r="JUI24" s="103"/>
      <c r="JUJ24" s="103"/>
      <c r="JUK24" s="103"/>
      <c r="JUL24" s="103"/>
      <c r="JUM24" s="103"/>
      <c r="JUN24" s="103"/>
      <c r="JUO24" s="103"/>
      <c r="JUP24" s="103"/>
      <c r="JUQ24" s="103"/>
      <c r="JUR24" s="103"/>
      <c r="JUS24" s="103"/>
      <c r="JUT24" s="103"/>
      <c r="JUU24" s="103"/>
      <c r="JUV24" s="103"/>
      <c r="JUW24" s="103"/>
      <c r="JUX24" s="103"/>
      <c r="JUY24" s="103"/>
      <c r="JUZ24" s="103"/>
      <c r="JVA24" s="103"/>
      <c r="JVB24" s="103"/>
      <c r="JVC24" s="103"/>
      <c r="JVD24" s="103"/>
      <c r="JVE24" s="103"/>
      <c r="JVF24" s="103"/>
      <c r="JVG24" s="103"/>
      <c r="JVH24" s="103"/>
      <c r="JVI24" s="103"/>
      <c r="JVJ24" s="103"/>
      <c r="JVK24" s="103"/>
      <c r="JVL24" s="103"/>
      <c r="JVM24" s="103"/>
      <c r="JVN24" s="103"/>
      <c r="JVO24" s="103"/>
      <c r="JVP24" s="103"/>
      <c r="JVQ24" s="103"/>
      <c r="JVR24" s="103"/>
      <c r="JVS24" s="103"/>
      <c r="JVT24" s="103"/>
      <c r="JVU24" s="103"/>
      <c r="JVV24" s="103"/>
      <c r="JVW24" s="103"/>
      <c r="JVX24" s="103"/>
      <c r="JVY24" s="103"/>
      <c r="JVZ24" s="103"/>
      <c r="JWA24" s="103"/>
      <c r="JWB24" s="103"/>
      <c r="JWC24" s="103"/>
      <c r="JWD24" s="103"/>
      <c r="JWE24" s="103"/>
      <c r="JWF24" s="103"/>
      <c r="JWG24" s="103"/>
      <c r="JWH24" s="103"/>
      <c r="JWI24" s="103"/>
      <c r="JWJ24" s="103"/>
      <c r="JWK24" s="103"/>
      <c r="JWL24" s="103"/>
      <c r="JWM24" s="103"/>
      <c r="JWN24" s="103"/>
      <c r="JWO24" s="103"/>
      <c r="JWP24" s="103"/>
      <c r="JWQ24" s="103"/>
      <c r="JWR24" s="103"/>
      <c r="JWS24" s="103"/>
      <c r="JWT24" s="103"/>
      <c r="JWU24" s="103"/>
      <c r="JWV24" s="103"/>
      <c r="JWW24" s="103"/>
      <c r="JWX24" s="103"/>
      <c r="JWY24" s="103"/>
      <c r="JWZ24" s="103"/>
      <c r="JXA24" s="103"/>
      <c r="JXB24" s="103"/>
      <c r="JXC24" s="103"/>
      <c r="JXD24" s="103"/>
      <c r="JXE24" s="103"/>
      <c r="JXF24" s="103"/>
      <c r="JXG24" s="103"/>
      <c r="JXH24" s="103"/>
      <c r="JXI24" s="103"/>
      <c r="JXJ24" s="103"/>
      <c r="JXK24" s="103"/>
      <c r="JXL24" s="103"/>
      <c r="JXM24" s="103"/>
      <c r="JXN24" s="103"/>
      <c r="JXO24" s="103"/>
      <c r="JXP24" s="103"/>
      <c r="JXQ24" s="103"/>
      <c r="JXR24" s="103"/>
      <c r="JXS24" s="103"/>
      <c r="JXT24" s="103"/>
      <c r="JXU24" s="103"/>
      <c r="JXV24" s="103"/>
      <c r="JXW24" s="103"/>
      <c r="JXX24" s="103"/>
      <c r="JXY24" s="103"/>
      <c r="JXZ24" s="103"/>
      <c r="JYA24" s="103"/>
      <c r="JYB24" s="103"/>
      <c r="JYC24" s="103"/>
      <c r="JYD24" s="103"/>
      <c r="JYE24" s="103"/>
      <c r="JYF24" s="103"/>
      <c r="JYG24" s="103"/>
      <c r="JYH24" s="103"/>
      <c r="JYI24" s="103"/>
      <c r="JYJ24" s="103"/>
      <c r="JYK24" s="103"/>
      <c r="JYL24" s="103"/>
      <c r="JYM24" s="103"/>
      <c r="JYN24" s="103"/>
      <c r="JYO24" s="103"/>
      <c r="JYP24" s="103"/>
      <c r="JYQ24" s="103"/>
      <c r="JYR24" s="103"/>
      <c r="JYS24" s="103"/>
      <c r="JYT24" s="103"/>
      <c r="JYU24" s="103"/>
      <c r="JYV24" s="103"/>
      <c r="JYW24" s="103"/>
      <c r="JYX24" s="103"/>
      <c r="JYY24" s="103"/>
      <c r="JYZ24" s="103"/>
      <c r="JZA24" s="103"/>
      <c r="JZB24" s="103"/>
      <c r="JZC24" s="103"/>
      <c r="JZD24" s="103"/>
      <c r="JZE24" s="103"/>
      <c r="JZF24" s="103"/>
      <c r="JZG24" s="103"/>
      <c r="JZH24" s="103"/>
      <c r="JZI24" s="103"/>
      <c r="JZJ24" s="103"/>
      <c r="JZK24" s="103"/>
      <c r="JZL24" s="103"/>
      <c r="JZM24" s="103"/>
      <c r="JZN24" s="103"/>
      <c r="JZO24" s="103"/>
      <c r="JZP24" s="103"/>
      <c r="JZQ24" s="103"/>
      <c r="JZR24" s="103"/>
      <c r="JZS24" s="103"/>
      <c r="JZT24" s="103"/>
      <c r="JZU24" s="103"/>
      <c r="JZV24" s="103"/>
      <c r="JZW24" s="103"/>
      <c r="JZX24" s="103"/>
      <c r="JZY24" s="103"/>
      <c r="JZZ24" s="103"/>
      <c r="KAA24" s="103"/>
      <c r="KAB24" s="103"/>
      <c r="KAC24" s="103"/>
      <c r="KAD24" s="103"/>
      <c r="KAE24" s="103"/>
      <c r="KAF24" s="103"/>
      <c r="KAG24" s="103"/>
      <c r="KAH24" s="103"/>
      <c r="KAI24" s="103"/>
      <c r="KAJ24" s="103"/>
      <c r="KAK24" s="103"/>
      <c r="KAL24" s="103"/>
      <c r="KAM24" s="103"/>
      <c r="KAN24" s="103"/>
      <c r="KAO24" s="103"/>
      <c r="KAP24" s="103"/>
      <c r="KAQ24" s="103"/>
      <c r="KAR24" s="103"/>
      <c r="KAS24" s="103"/>
      <c r="KAT24" s="103"/>
      <c r="KAU24" s="103"/>
      <c r="KAV24" s="103"/>
      <c r="KAW24" s="103"/>
      <c r="KAX24" s="103"/>
      <c r="KAY24" s="103"/>
      <c r="KAZ24" s="103"/>
      <c r="KBA24" s="103"/>
      <c r="KBB24" s="103"/>
      <c r="KBC24" s="103"/>
      <c r="KBD24" s="103"/>
      <c r="KBE24" s="103"/>
      <c r="KBF24" s="103"/>
      <c r="KBG24" s="103"/>
      <c r="KBH24" s="103"/>
      <c r="KBI24" s="103"/>
      <c r="KBJ24" s="103"/>
      <c r="KBK24" s="103"/>
      <c r="KBL24" s="103"/>
      <c r="KBM24" s="103"/>
      <c r="KBN24" s="103"/>
      <c r="KBO24" s="103"/>
      <c r="KBP24" s="103"/>
      <c r="KBQ24" s="103"/>
      <c r="KBR24" s="103"/>
      <c r="KBS24" s="103"/>
      <c r="KBT24" s="103"/>
      <c r="KBU24" s="103"/>
      <c r="KBV24" s="103"/>
      <c r="KBW24" s="103"/>
      <c r="KBX24" s="103"/>
      <c r="KBY24" s="103"/>
      <c r="KBZ24" s="103"/>
      <c r="KCA24" s="103"/>
      <c r="KCB24" s="103"/>
      <c r="KCC24" s="103"/>
      <c r="KCD24" s="103"/>
      <c r="KCE24" s="103"/>
      <c r="KCF24" s="103"/>
      <c r="KCG24" s="103"/>
      <c r="KCH24" s="103"/>
      <c r="KCI24" s="103"/>
      <c r="KCJ24" s="103"/>
      <c r="KCK24" s="103"/>
      <c r="KCL24" s="103"/>
      <c r="KCM24" s="103"/>
      <c r="KCN24" s="103"/>
      <c r="KCO24" s="103"/>
      <c r="KCP24" s="103"/>
      <c r="KCQ24" s="103"/>
      <c r="KCR24" s="103"/>
      <c r="KCS24" s="103"/>
      <c r="KCT24" s="103"/>
      <c r="KCU24" s="103"/>
      <c r="KCV24" s="103"/>
      <c r="KCW24" s="103"/>
      <c r="KCX24" s="103"/>
      <c r="KCY24" s="103"/>
      <c r="KCZ24" s="103"/>
      <c r="KDA24" s="103"/>
      <c r="KDB24" s="103"/>
      <c r="KDC24" s="103"/>
      <c r="KDD24" s="103"/>
      <c r="KDE24" s="103"/>
      <c r="KDF24" s="103"/>
      <c r="KDG24" s="103"/>
      <c r="KDH24" s="103"/>
      <c r="KDI24" s="103"/>
      <c r="KDJ24" s="103"/>
      <c r="KDK24" s="103"/>
      <c r="KDL24" s="103"/>
      <c r="KDM24" s="103"/>
      <c r="KDN24" s="103"/>
      <c r="KDO24" s="103"/>
      <c r="KDP24" s="103"/>
      <c r="KDQ24" s="103"/>
      <c r="KDR24" s="103"/>
      <c r="KDS24" s="103"/>
      <c r="KDT24" s="103"/>
      <c r="KDU24" s="103"/>
      <c r="KDV24" s="103"/>
      <c r="KDW24" s="103"/>
      <c r="KDX24" s="103"/>
      <c r="KDY24" s="103"/>
      <c r="KDZ24" s="103"/>
      <c r="KEA24" s="103"/>
      <c r="KEB24" s="103"/>
      <c r="KEC24" s="103"/>
      <c r="KED24" s="103"/>
      <c r="KEE24" s="103"/>
      <c r="KEF24" s="103"/>
      <c r="KEG24" s="103"/>
      <c r="KEH24" s="103"/>
      <c r="KEI24" s="103"/>
      <c r="KEJ24" s="103"/>
      <c r="KEK24" s="103"/>
      <c r="KEL24" s="103"/>
      <c r="KEM24" s="103"/>
      <c r="KEN24" s="103"/>
      <c r="KEO24" s="103"/>
      <c r="KEP24" s="103"/>
      <c r="KEQ24" s="103"/>
      <c r="KER24" s="103"/>
      <c r="KES24" s="103"/>
      <c r="KET24" s="103"/>
      <c r="KEU24" s="103"/>
      <c r="KEV24" s="103"/>
      <c r="KEW24" s="103"/>
      <c r="KEX24" s="103"/>
      <c r="KEY24" s="103"/>
      <c r="KEZ24" s="103"/>
      <c r="KFA24" s="103"/>
      <c r="KFB24" s="103"/>
      <c r="KFC24" s="103"/>
      <c r="KFD24" s="103"/>
      <c r="KFE24" s="103"/>
      <c r="KFF24" s="103"/>
      <c r="KFG24" s="103"/>
      <c r="KFH24" s="103"/>
      <c r="KFI24" s="103"/>
      <c r="KFJ24" s="103"/>
      <c r="KFK24" s="103"/>
      <c r="KFL24" s="103"/>
      <c r="KFM24" s="103"/>
      <c r="KFN24" s="103"/>
      <c r="KFO24" s="103"/>
      <c r="KFP24" s="103"/>
      <c r="KFQ24" s="103"/>
      <c r="KFR24" s="103"/>
      <c r="KFS24" s="103"/>
      <c r="KFT24" s="103"/>
      <c r="KFU24" s="103"/>
      <c r="KFV24" s="103"/>
      <c r="KFW24" s="103"/>
      <c r="KFX24" s="103"/>
      <c r="KFY24" s="103"/>
      <c r="KFZ24" s="103"/>
      <c r="KGA24" s="103"/>
      <c r="KGB24" s="103"/>
      <c r="KGC24" s="103"/>
      <c r="KGD24" s="103"/>
      <c r="KGE24" s="103"/>
      <c r="KGF24" s="103"/>
      <c r="KGG24" s="103"/>
      <c r="KGH24" s="103"/>
      <c r="KGI24" s="103"/>
      <c r="KGJ24" s="103"/>
      <c r="KGK24" s="103"/>
      <c r="KGL24" s="103"/>
      <c r="KGM24" s="103"/>
      <c r="KGN24" s="103"/>
      <c r="KGO24" s="103"/>
      <c r="KGP24" s="103"/>
      <c r="KGQ24" s="103"/>
      <c r="KGR24" s="103"/>
      <c r="KGS24" s="103"/>
      <c r="KGT24" s="103"/>
      <c r="KGU24" s="103"/>
      <c r="KGV24" s="103"/>
      <c r="KGW24" s="103"/>
      <c r="KGX24" s="103"/>
      <c r="KGY24" s="103"/>
      <c r="KGZ24" s="103"/>
      <c r="KHA24" s="103"/>
      <c r="KHB24" s="103"/>
      <c r="KHC24" s="103"/>
      <c r="KHD24" s="103"/>
      <c r="KHE24" s="103"/>
      <c r="KHF24" s="103"/>
      <c r="KHG24" s="103"/>
      <c r="KHH24" s="103"/>
      <c r="KHI24" s="103"/>
      <c r="KHJ24" s="103"/>
      <c r="KHK24" s="103"/>
      <c r="KHL24" s="103"/>
      <c r="KHM24" s="103"/>
      <c r="KHN24" s="103"/>
      <c r="KHO24" s="103"/>
      <c r="KHP24" s="103"/>
      <c r="KHQ24" s="103"/>
      <c r="KHR24" s="103"/>
      <c r="KHS24" s="103"/>
      <c r="KHT24" s="103"/>
      <c r="KHU24" s="103"/>
      <c r="KHV24" s="103"/>
      <c r="KHW24" s="103"/>
      <c r="KHX24" s="103"/>
      <c r="KHY24" s="103"/>
      <c r="KHZ24" s="103"/>
      <c r="KIA24" s="103"/>
      <c r="KIB24" s="103"/>
      <c r="KIC24" s="103"/>
      <c r="KID24" s="103"/>
      <c r="KIE24" s="103"/>
      <c r="KIF24" s="103"/>
      <c r="KIG24" s="103"/>
      <c r="KIH24" s="103"/>
      <c r="KII24" s="103"/>
      <c r="KIJ24" s="103"/>
      <c r="KIK24" s="103"/>
      <c r="KIL24" s="103"/>
      <c r="KIM24" s="103"/>
      <c r="KIN24" s="103"/>
      <c r="KIO24" s="103"/>
      <c r="KIP24" s="103"/>
      <c r="KIQ24" s="103"/>
      <c r="KIR24" s="103"/>
      <c r="KIS24" s="103"/>
      <c r="KIT24" s="103"/>
      <c r="KIU24" s="103"/>
      <c r="KIV24" s="103"/>
      <c r="KIW24" s="103"/>
      <c r="KIX24" s="103"/>
      <c r="KIY24" s="103"/>
      <c r="KIZ24" s="103"/>
      <c r="KJA24" s="103"/>
      <c r="KJB24" s="103"/>
      <c r="KJC24" s="103"/>
      <c r="KJD24" s="103"/>
      <c r="KJE24" s="103"/>
      <c r="KJF24" s="103"/>
      <c r="KJG24" s="103"/>
      <c r="KJH24" s="103"/>
      <c r="KJI24" s="103"/>
      <c r="KJJ24" s="103"/>
      <c r="KJK24" s="103"/>
      <c r="KJL24" s="103"/>
      <c r="KJM24" s="103"/>
      <c r="KJN24" s="103"/>
      <c r="KJO24" s="103"/>
      <c r="KJP24" s="103"/>
      <c r="KJQ24" s="103"/>
      <c r="KJR24" s="103"/>
      <c r="KJS24" s="103"/>
      <c r="KJT24" s="103"/>
      <c r="KJU24" s="103"/>
      <c r="KJV24" s="103"/>
      <c r="KJW24" s="103"/>
      <c r="KJX24" s="103"/>
      <c r="KJY24" s="103"/>
      <c r="KJZ24" s="103"/>
      <c r="KKA24" s="103"/>
      <c r="KKB24" s="103"/>
      <c r="KKC24" s="103"/>
      <c r="KKD24" s="103"/>
      <c r="KKE24" s="103"/>
      <c r="KKF24" s="103"/>
      <c r="KKG24" s="103"/>
      <c r="KKH24" s="103"/>
      <c r="KKI24" s="103"/>
      <c r="KKJ24" s="103"/>
      <c r="KKK24" s="103"/>
      <c r="KKL24" s="103"/>
      <c r="KKM24" s="103"/>
      <c r="KKN24" s="103"/>
      <c r="KKO24" s="103"/>
      <c r="KKP24" s="103"/>
      <c r="KKQ24" s="103"/>
      <c r="KKR24" s="103"/>
      <c r="KKS24" s="103"/>
      <c r="KKT24" s="103"/>
      <c r="KKU24" s="103"/>
      <c r="KKV24" s="103"/>
      <c r="KKW24" s="103"/>
      <c r="KKX24" s="103"/>
      <c r="KKY24" s="103"/>
      <c r="KKZ24" s="103"/>
      <c r="KLA24" s="103"/>
      <c r="KLB24" s="103"/>
      <c r="KLC24" s="103"/>
      <c r="KLD24" s="103"/>
      <c r="KLE24" s="103"/>
      <c r="KLF24" s="103"/>
      <c r="KLG24" s="103"/>
      <c r="KLH24" s="103"/>
      <c r="KLI24" s="103"/>
      <c r="KLJ24" s="103"/>
      <c r="KLK24" s="103"/>
      <c r="KLL24" s="103"/>
      <c r="KLM24" s="103"/>
      <c r="KLN24" s="103"/>
      <c r="KLO24" s="103"/>
      <c r="KLP24" s="103"/>
      <c r="KLQ24" s="103"/>
      <c r="KLR24" s="103"/>
      <c r="KLS24" s="103"/>
      <c r="KLT24" s="103"/>
      <c r="KLU24" s="103"/>
      <c r="KLV24" s="103"/>
      <c r="KLW24" s="103"/>
      <c r="KLX24" s="103"/>
      <c r="KLY24" s="103"/>
      <c r="KLZ24" s="103"/>
      <c r="KMA24" s="103"/>
      <c r="KMB24" s="103"/>
      <c r="KMC24" s="103"/>
      <c r="KMD24" s="103"/>
      <c r="KME24" s="103"/>
      <c r="KMF24" s="103"/>
      <c r="KMG24" s="103"/>
      <c r="KMH24" s="103"/>
      <c r="KMI24" s="103"/>
      <c r="KMJ24" s="103"/>
      <c r="KMK24" s="103"/>
      <c r="KML24" s="103"/>
      <c r="KMM24" s="103"/>
      <c r="KMN24" s="103"/>
      <c r="KMO24" s="103"/>
      <c r="KMP24" s="103"/>
      <c r="KMQ24" s="103"/>
      <c r="KMR24" s="103"/>
      <c r="KMS24" s="103"/>
      <c r="KMT24" s="103"/>
      <c r="KMU24" s="103"/>
      <c r="KMV24" s="103"/>
      <c r="KMW24" s="103"/>
      <c r="KMX24" s="103"/>
      <c r="KMY24" s="103"/>
      <c r="KMZ24" s="103"/>
      <c r="KNA24" s="103"/>
      <c r="KNB24" s="103"/>
      <c r="KNC24" s="103"/>
      <c r="KND24" s="103"/>
      <c r="KNE24" s="103"/>
      <c r="KNF24" s="103"/>
      <c r="KNG24" s="103"/>
      <c r="KNH24" s="103"/>
      <c r="KNI24" s="103"/>
      <c r="KNJ24" s="103"/>
      <c r="KNK24" s="103"/>
      <c r="KNL24" s="103"/>
      <c r="KNM24" s="103"/>
      <c r="KNN24" s="103"/>
      <c r="KNO24" s="103"/>
      <c r="KNP24" s="103"/>
      <c r="KNQ24" s="103"/>
      <c r="KNR24" s="103"/>
      <c r="KNS24" s="103"/>
      <c r="KNT24" s="103"/>
      <c r="KNU24" s="103"/>
      <c r="KNV24" s="103"/>
      <c r="KNW24" s="103"/>
      <c r="KNX24" s="103"/>
      <c r="KNY24" s="103"/>
      <c r="KNZ24" s="103"/>
      <c r="KOA24" s="103"/>
      <c r="KOB24" s="103"/>
      <c r="KOC24" s="103"/>
      <c r="KOD24" s="103"/>
      <c r="KOE24" s="103"/>
      <c r="KOF24" s="103"/>
      <c r="KOG24" s="103"/>
      <c r="KOH24" s="103"/>
      <c r="KOI24" s="103"/>
      <c r="KOJ24" s="103"/>
      <c r="KOK24" s="103"/>
      <c r="KOL24" s="103"/>
      <c r="KOM24" s="103"/>
      <c r="KON24" s="103"/>
      <c r="KOO24" s="103"/>
      <c r="KOP24" s="103"/>
      <c r="KOQ24" s="103"/>
      <c r="KOR24" s="103"/>
      <c r="KOS24" s="103"/>
      <c r="KOT24" s="103"/>
      <c r="KOU24" s="103"/>
      <c r="KOV24" s="103"/>
      <c r="KOW24" s="103"/>
      <c r="KOX24" s="103"/>
      <c r="KOY24" s="103"/>
      <c r="KOZ24" s="103"/>
      <c r="KPA24" s="103"/>
      <c r="KPB24" s="103"/>
      <c r="KPC24" s="103"/>
      <c r="KPD24" s="103"/>
      <c r="KPE24" s="103"/>
      <c r="KPF24" s="103"/>
      <c r="KPG24" s="103"/>
      <c r="KPH24" s="103"/>
      <c r="KPI24" s="103"/>
      <c r="KPJ24" s="103"/>
      <c r="KPK24" s="103"/>
      <c r="KPL24" s="103"/>
      <c r="KPM24" s="103"/>
      <c r="KPN24" s="103"/>
      <c r="KPO24" s="103"/>
      <c r="KPP24" s="103"/>
      <c r="KPQ24" s="103"/>
      <c r="KPR24" s="103"/>
      <c r="KPS24" s="103"/>
      <c r="KPT24" s="103"/>
      <c r="KPU24" s="103"/>
      <c r="KPV24" s="103"/>
      <c r="KPW24" s="103"/>
      <c r="KPX24" s="103"/>
      <c r="KPY24" s="103"/>
      <c r="KPZ24" s="103"/>
      <c r="KQA24" s="103"/>
      <c r="KQB24" s="103"/>
      <c r="KQC24" s="103"/>
      <c r="KQD24" s="103"/>
      <c r="KQE24" s="103"/>
      <c r="KQF24" s="103"/>
      <c r="KQG24" s="103"/>
      <c r="KQH24" s="103"/>
      <c r="KQI24" s="103"/>
      <c r="KQJ24" s="103"/>
      <c r="KQK24" s="103"/>
      <c r="KQL24" s="103"/>
      <c r="KQM24" s="103"/>
      <c r="KQN24" s="103"/>
      <c r="KQO24" s="103"/>
      <c r="KQP24" s="103"/>
      <c r="KQQ24" s="103"/>
      <c r="KQR24" s="103"/>
      <c r="KQS24" s="103"/>
      <c r="KQT24" s="103"/>
      <c r="KQU24" s="103"/>
      <c r="KQV24" s="103"/>
      <c r="KQW24" s="103"/>
      <c r="KQX24" s="103"/>
      <c r="KQY24" s="103"/>
      <c r="KQZ24" s="103"/>
      <c r="KRA24" s="103"/>
      <c r="KRB24" s="103"/>
      <c r="KRC24" s="103"/>
      <c r="KRD24" s="103"/>
      <c r="KRE24" s="103"/>
      <c r="KRF24" s="103"/>
      <c r="KRG24" s="103"/>
      <c r="KRH24" s="103"/>
      <c r="KRI24" s="103"/>
      <c r="KRJ24" s="103"/>
      <c r="KRK24" s="103"/>
      <c r="KRL24" s="103"/>
      <c r="KRM24" s="103"/>
      <c r="KRN24" s="103"/>
      <c r="KRO24" s="103"/>
      <c r="KRP24" s="103"/>
      <c r="KRQ24" s="103"/>
      <c r="KRR24" s="103"/>
      <c r="KRS24" s="103"/>
      <c r="KRT24" s="103"/>
      <c r="KRU24" s="103"/>
      <c r="KRV24" s="103"/>
      <c r="KRW24" s="103"/>
      <c r="KRX24" s="103"/>
      <c r="KRY24" s="103"/>
      <c r="KRZ24" s="103"/>
      <c r="KSA24" s="103"/>
      <c r="KSB24" s="103"/>
      <c r="KSC24" s="103"/>
      <c r="KSD24" s="103"/>
      <c r="KSE24" s="103"/>
      <c r="KSF24" s="103"/>
      <c r="KSG24" s="103"/>
      <c r="KSH24" s="103"/>
      <c r="KSI24" s="103"/>
      <c r="KSJ24" s="103"/>
      <c r="KSK24" s="103"/>
      <c r="KSL24" s="103"/>
      <c r="KSM24" s="103"/>
      <c r="KSN24" s="103"/>
      <c r="KSO24" s="103"/>
      <c r="KSP24" s="103"/>
      <c r="KSQ24" s="103"/>
      <c r="KSR24" s="103"/>
      <c r="KSS24" s="103"/>
      <c r="KST24" s="103"/>
      <c r="KSU24" s="103"/>
      <c r="KSV24" s="103"/>
      <c r="KSW24" s="103"/>
      <c r="KSX24" s="103"/>
      <c r="KSY24" s="103"/>
      <c r="KSZ24" s="103"/>
      <c r="KTA24" s="103"/>
      <c r="KTB24" s="103"/>
      <c r="KTC24" s="103"/>
      <c r="KTD24" s="103"/>
      <c r="KTE24" s="103"/>
      <c r="KTF24" s="103"/>
      <c r="KTG24" s="103"/>
      <c r="KTH24" s="103"/>
      <c r="KTI24" s="103"/>
      <c r="KTJ24" s="103"/>
      <c r="KTK24" s="103"/>
      <c r="KTL24" s="103"/>
      <c r="KTM24" s="103"/>
      <c r="KTN24" s="103"/>
      <c r="KTO24" s="103"/>
      <c r="KTP24" s="103"/>
      <c r="KTQ24" s="103"/>
      <c r="KTR24" s="103"/>
      <c r="KTS24" s="103"/>
      <c r="KTT24" s="103"/>
      <c r="KTU24" s="103"/>
      <c r="KTV24" s="103"/>
      <c r="KTW24" s="103"/>
      <c r="KTX24" s="103"/>
      <c r="KTY24" s="103"/>
      <c r="KTZ24" s="103"/>
      <c r="KUA24" s="103"/>
      <c r="KUB24" s="103"/>
      <c r="KUC24" s="103"/>
      <c r="KUD24" s="103"/>
      <c r="KUE24" s="103"/>
      <c r="KUF24" s="103"/>
      <c r="KUG24" s="103"/>
      <c r="KUH24" s="103"/>
      <c r="KUI24" s="103"/>
      <c r="KUJ24" s="103"/>
      <c r="KUK24" s="103"/>
      <c r="KUL24" s="103"/>
      <c r="KUM24" s="103"/>
      <c r="KUN24" s="103"/>
      <c r="KUO24" s="103"/>
      <c r="KUP24" s="103"/>
      <c r="KUQ24" s="103"/>
      <c r="KUR24" s="103"/>
      <c r="KUS24" s="103"/>
      <c r="KUT24" s="103"/>
      <c r="KUU24" s="103"/>
      <c r="KUV24" s="103"/>
      <c r="KUW24" s="103"/>
      <c r="KUX24" s="103"/>
      <c r="KUY24" s="103"/>
      <c r="KUZ24" s="103"/>
      <c r="KVA24" s="103"/>
      <c r="KVB24" s="103"/>
      <c r="KVC24" s="103"/>
      <c r="KVD24" s="103"/>
      <c r="KVE24" s="103"/>
      <c r="KVF24" s="103"/>
      <c r="KVG24" s="103"/>
      <c r="KVH24" s="103"/>
      <c r="KVI24" s="103"/>
      <c r="KVJ24" s="103"/>
      <c r="KVK24" s="103"/>
      <c r="KVL24" s="103"/>
      <c r="KVM24" s="103"/>
      <c r="KVN24" s="103"/>
      <c r="KVO24" s="103"/>
      <c r="KVP24" s="103"/>
      <c r="KVQ24" s="103"/>
      <c r="KVR24" s="103"/>
      <c r="KVS24" s="103"/>
      <c r="KVT24" s="103"/>
      <c r="KVU24" s="103"/>
      <c r="KVV24" s="103"/>
      <c r="KVW24" s="103"/>
      <c r="KVX24" s="103"/>
      <c r="KVY24" s="103"/>
      <c r="KVZ24" s="103"/>
      <c r="KWA24" s="103"/>
      <c r="KWB24" s="103"/>
      <c r="KWC24" s="103"/>
      <c r="KWD24" s="103"/>
      <c r="KWE24" s="103"/>
      <c r="KWF24" s="103"/>
      <c r="KWG24" s="103"/>
      <c r="KWH24" s="103"/>
      <c r="KWI24" s="103"/>
      <c r="KWJ24" s="103"/>
      <c r="KWK24" s="103"/>
      <c r="KWL24" s="103"/>
      <c r="KWM24" s="103"/>
      <c r="KWN24" s="103"/>
      <c r="KWO24" s="103"/>
      <c r="KWP24" s="103"/>
      <c r="KWQ24" s="103"/>
      <c r="KWR24" s="103"/>
      <c r="KWS24" s="103"/>
      <c r="KWT24" s="103"/>
      <c r="KWU24" s="103"/>
      <c r="KWV24" s="103"/>
      <c r="KWW24" s="103"/>
      <c r="KWX24" s="103"/>
      <c r="KWY24" s="103"/>
      <c r="KWZ24" s="103"/>
      <c r="KXA24" s="103"/>
      <c r="KXB24" s="103"/>
      <c r="KXC24" s="103"/>
      <c r="KXD24" s="103"/>
      <c r="KXE24" s="103"/>
      <c r="KXF24" s="103"/>
      <c r="KXG24" s="103"/>
      <c r="KXH24" s="103"/>
      <c r="KXI24" s="103"/>
      <c r="KXJ24" s="103"/>
      <c r="KXK24" s="103"/>
      <c r="KXL24" s="103"/>
      <c r="KXM24" s="103"/>
      <c r="KXN24" s="103"/>
      <c r="KXO24" s="103"/>
      <c r="KXP24" s="103"/>
      <c r="KXQ24" s="103"/>
      <c r="KXR24" s="103"/>
      <c r="KXS24" s="103"/>
      <c r="KXT24" s="103"/>
      <c r="KXU24" s="103"/>
      <c r="KXV24" s="103"/>
      <c r="KXW24" s="103"/>
      <c r="KXX24" s="103"/>
      <c r="KXY24" s="103"/>
      <c r="KXZ24" s="103"/>
      <c r="KYA24" s="103"/>
      <c r="KYB24" s="103"/>
      <c r="KYC24" s="103"/>
      <c r="KYD24" s="103"/>
      <c r="KYE24" s="103"/>
      <c r="KYF24" s="103"/>
      <c r="KYG24" s="103"/>
      <c r="KYH24" s="103"/>
      <c r="KYI24" s="103"/>
      <c r="KYJ24" s="103"/>
      <c r="KYK24" s="103"/>
      <c r="KYL24" s="103"/>
      <c r="KYM24" s="103"/>
      <c r="KYN24" s="103"/>
      <c r="KYO24" s="103"/>
      <c r="KYP24" s="103"/>
      <c r="KYQ24" s="103"/>
      <c r="KYR24" s="103"/>
      <c r="KYS24" s="103"/>
      <c r="KYT24" s="103"/>
      <c r="KYU24" s="103"/>
      <c r="KYV24" s="103"/>
      <c r="KYW24" s="103"/>
      <c r="KYX24" s="103"/>
      <c r="KYY24" s="103"/>
      <c r="KYZ24" s="103"/>
      <c r="KZA24" s="103"/>
      <c r="KZB24" s="103"/>
      <c r="KZC24" s="103"/>
      <c r="KZD24" s="103"/>
      <c r="KZE24" s="103"/>
      <c r="KZF24" s="103"/>
      <c r="KZG24" s="103"/>
      <c r="KZH24" s="103"/>
      <c r="KZI24" s="103"/>
      <c r="KZJ24" s="103"/>
      <c r="KZK24" s="103"/>
      <c r="KZL24" s="103"/>
      <c r="KZM24" s="103"/>
      <c r="KZN24" s="103"/>
      <c r="KZO24" s="103"/>
      <c r="KZP24" s="103"/>
      <c r="KZQ24" s="103"/>
      <c r="KZR24" s="103"/>
      <c r="KZS24" s="103"/>
      <c r="KZT24" s="103"/>
      <c r="KZU24" s="103"/>
      <c r="KZV24" s="103"/>
      <c r="KZW24" s="103"/>
      <c r="KZX24" s="103"/>
      <c r="KZY24" s="103"/>
      <c r="KZZ24" s="103"/>
      <c r="LAA24" s="103"/>
      <c r="LAB24" s="103"/>
      <c r="LAC24" s="103"/>
      <c r="LAD24" s="103"/>
      <c r="LAE24" s="103"/>
      <c r="LAF24" s="103"/>
      <c r="LAG24" s="103"/>
      <c r="LAH24" s="103"/>
      <c r="LAI24" s="103"/>
      <c r="LAJ24" s="103"/>
      <c r="LAK24" s="103"/>
      <c r="LAL24" s="103"/>
      <c r="LAM24" s="103"/>
      <c r="LAN24" s="103"/>
      <c r="LAO24" s="103"/>
      <c r="LAP24" s="103"/>
      <c r="LAQ24" s="103"/>
      <c r="LAR24" s="103"/>
      <c r="LAS24" s="103"/>
      <c r="LAT24" s="103"/>
      <c r="LAU24" s="103"/>
      <c r="LAV24" s="103"/>
      <c r="LAW24" s="103"/>
      <c r="LAX24" s="103"/>
      <c r="LAY24" s="103"/>
      <c r="LAZ24" s="103"/>
      <c r="LBA24" s="103"/>
      <c r="LBB24" s="103"/>
      <c r="LBC24" s="103"/>
      <c r="LBD24" s="103"/>
      <c r="LBE24" s="103"/>
      <c r="LBF24" s="103"/>
      <c r="LBG24" s="103"/>
      <c r="LBH24" s="103"/>
      <c r="LBI24" s="103"/>
      <c r="LBJ24" s="103"/>
      <c r="LBK24" s="103"/>
      <c r="LBL24" s="103"/>
      <c r="LBM24" s="103"/>
      <c r="LBN24" s="103"/>
      <c r="LBO24" s="103"/>
      <c r="LBP24" s="103"/>
      <c r="LBQ24" s="103"/>
      <c r="LBR24" s="103"/>
      <c r="LBS24" s="103"/>
      <c r="LBT24" s="103"/>
      <c r="LBU24" s="103"/>
      <c r="LBV24" s="103"/>
      <c r="LBW24" s="103"/>
      <c r="LBX24" s="103"/>
      <c r="LBY24" s="103"/>
      <c r="LBZ24" s="103"/>
      <c r="LCA24" s="103"/>
      <c r="LCB24" s="103"/>
      <c r="LCC24" s="103"/>
      <c r="LCD24" s="103"/>
      <c r="LCE24" s="103"/>
      <c r="LCF24" s="103"/>
      <c r="LCG24" s="103"/>
      <c r="LCH24" s="103"/>
      <c r="LCI24" s="103"/>
      <c r="LCJ24" s="103"/>
      <c r="LCK24" s="103"/>
      <c r="LCL24" s="103"/>
      <c r="LCM24" s="103"/>
      <c r="LCN24" s="103"/>
      <c r="LCO24" s="103"/>
      <c r="LCP24" s="103"/>
      <c r="LCQ24" s="103"/>
      <c r="LCR24" s="103"/>
      <c r="LCS24" s="103"/>
      <c r="LCT24" s="103"/>
      <c r="LCU24" s="103"/>
      <c r="LCV24" s="103"/>
      <c r="LCW24" s="103"/>
      <c r="LCX24" s="103"/>
      <c r="LCY24" s="103"/>
      <c r="LCZ24" s="103"/>
      <c r="LDA24" s="103"/>
      <c r="LDB24" s="103"/>
      <c r="LDC24" s="103"/>
      <c r="LDD24" s="103"/>
      <c r="LDE24" s="103"/>
      <c r="LDF24" s="103"/>
      <c r="LDG24" s="103"/>
      <c r="LDH24" s="103"/>
      <c r="LDI24" s="103"/>
      <c r="LDJ24" s="103"/>
      <c r="LDK24" s="103"/>
      <c r="LDL24" s="103"/>
      <c r="LDM24" s="103"/>
      <c r="LDN24" s="103"/>
      <c r="LDO24" s="103"/>
      <c r="LDP24" s="103"/>
      <c r="LDQ24" s="103"/>
      <c r="LDR24" s="103"/>
      <c r="LDS24" s="103"/>
      <c r="LDT24" s="103"/>
      <c r="LDU24" s="103"/>
      <c r="LDV24" s="103"/>
      <c r="LDW24" s="103"/>
      <c r="LDX24" s="103"/>
      <c r="LDY24" s="103"/>
      <c r="LDZ24" s="103"/>
      <c r="LEA24" s="103"/>
      <c r="LEB24" s="103"/>
      <c r="LEC24" s="103"/>
      <c r="LED24" s="103"/>
      <c r="LEE24" s="103"/>
      <c r="LEF24" s="103"/>
      <c r="LEG24" s="103"/>
      <c r="LEH24" s="103"/>
      <c r="LEI24" s="103"/>
      <c r="LEJ24" s="103"/>
      <c r="LEK24" s="103"/>
      <c r="LEL24" s="103"/>
      <c r="LEM24" s="103"/>
      <c r="LEN24" s="103"/>
      <c r="LEO24" s="103"/>
      <c r="LEP24" s="103"/>
      <c r="LEQ24" s="103"/>
      <c r="LER24" s="103"/>
      <c r="LES24" s="103"/>
      <c r="LET24" s="103"/>
      <c r="LEU24" s="103"/>
      <c r="LEV24" s="103"/>
      <c r="LEW24" s="103"/>
      <c r="LEX24" s="103"/>
      <c r="LEY24" s="103"/>
      <c r="LEZ24" s="103"/>
      <c r="LFA24" s="103"/>
      <c r="LFB24" s="103"/>
      <c r="LFC24" s="103"/>
      <c r="LFD24" s="103"/>
      <c r="LFE24" s="103"/>
      <c r="LFF24" s="103"/>
      <c r="LFG24" s="103"/>
      <c r="LFH24" s="103"/>
      <c r="LFI24" s="103"/>
      <c r="LFJ24" s="103"/>
      <c r="LFK24" s="103"/>
      <c r="LFL24" s="103"/>
      <c r="LFM24" s="103"/>
      <c r="LFN24" s="103"/>
      <c r="LFO24" s="103"/>
      <c r="LFP24" s="103"/>
      <c r="LFQ24" s="103"/>
      <c r="LFR24" s="103"/>
      <c r="LFS24" s="103"/>
      <c r="LFT24" s="103"/>
      <c r="LFU24" s="103"/>
      <c r="LFV24" s="103"/>
      <c r="LFW24" s="103"/>
      <c r="LFX24" s="103"/>
      <c r="LFY24" s="103"/>
      <c r="LFZ24" s="103"/>
      <c r="LGA24" s="103"/>
      <c r="LGB24" s="103"/>
      <c r="LGC24" s="103"/>
      <c r="LGD24" s="103"/>
      <c r="LGE24" s="103"/>
      <c r="LGF24" s="103"/>
      <c r="LGG24" s="103"/>
      <c r="LGH24" s="103"/>
      <c r="LGI24" s="103"/>
      <c r="LGJ24" s="103"/>
      <c r="LGK24" s="103"/>
      <c r="LGL24" s="103"/>
      <c r="LGM24" s="103"/>
      <c r="LGN24" s="103"/>
      <c r="LGO24" s="103"/>
      <c r="LGP24" s="103"/>
      <c r="LGQ24" s="103"/>
      <c r="LGR24" s="103"/>
      <c r="LGS24" s="103"/>
      <c r="LGT24" s="103"/>
      <c r="LGU24" s="103"/>
      <c r="LGV24" s="103"/>
      <c r="LGW24" s="103"/>
      <c r="LGX24" s="103"/>
      <c r="LGY24" s="103"/>
      <c r="LGZ24" s="103"/>
      <c r="LHA24" s="103"/>
      <c r="LHB24" s="103"/>
      <c r="LHC24" s="103"/>
      <c r="LHD24" s="103"/>
      <c r="LHE24" s="103"/>
      <c r="LHF24" s="103"/>
      <c r="LHG24" s="103"/>
      <c r="LHH24" s="103"/>
      <c r="LHI24" s="103"/>
      <c r="LHJ24" s="103"/>
      <c r="LHK24" s="103"/>
      <c r="LHL24" s="103"/>
      <c r="LHM24" s="103"/>
      <c r="LHN24" s="103"/>
      <c r="LHO24" s="103"/>
      <c r="LHP24" s="103"/>
      <c r="LHQ24" s="103"/>
      <c r="LHR24" s="103"/>
      <c r="LHS24" s="103"/>
      <c r="LHT24" s="103"/>
      <c r="LHU24" s="103"/>
      <c r="LHV24" s="103"/>
      <c r="LHW24" s="103"/>
      <c r="LHX24" s="103"/>
      <c r="LHY24" s="103"/>
      <c r="LHZ24" s="103"/>
      <c r="LIA24" s="103"/>
      <c r="LIB24" s="103"/>
      <c r="LIC24" s="103"/>
      <c r="LID24" s="103"/>
      <c r="LIE24" s="103"/>
      <c r="LIF24" s="103"/>
      <c r="LIG24" s="103"/>
      <c r="LIH24" s="103"/>
      <c r="LII24" s="103"/>
      <c r="LIJ24" s="103"/>
      <c r="LIK24" s="103"/>
      <c r="LIL24" s="103"/>
      <c r="LIM24" s="103"/>
      <c r="LIN24" s="103"/>
      <c r="LIO24" s="103"/>
      <c r="LIP24" s="103"/>
      <c r="LIQ24" s="103"/>
      <c r="LIR24" s="103"/>
      <c r="LIS24" s="103"/>
      <c r="LIT24" s="103"/>
      <c r="LIU24" s="103"/>
      <c r="LIV24" s="103"/>
      <c r="LIW24" s="103"/>
      <c r="LIX24" s="103"/>
      <c r="LIY24" s="103"/>
      <c r="LIZ24" s="103"/>
      <c r="LJA24" s="103"/>
      <c r="LJB24" s="103"/>
      <c r="LJC24" s="103"/>
      <c r="LJD24" s="103"/>
      <c r="LJE24" s="103"/>
      <c r="LJF24" s="103"/>
      <c r="LJG24" s="103"/>
      <c r="LJH24" s="103"/>
      <c r="LJI24" s="103"/>
      <c r="LJJ24" s="103"/>
      <c r="LJK24" s="103"/>
      <c r="LJL24" s="103"/>
      <c r="LJM24" s="103"/>
      <c r="LJN24" s="103"/>
      <c r="LJO24" s="103"/>
      <c r="LJP24" s="103"/>
      <c r="LJQ24" s="103"/>
      <c r="LJR24" s="103"/>
      <c r="LJS24" s="103"/>
      <c r="LJT24" s="103"/>
      <c r="LJU24" s="103"/>
      <c r="LJV24" s="103"/>
      <c r="LJW24" s="103"/>
      <c r="LJX24" s="103"/>
      <c r="LJY24" s="103"/>
      <c r="LJZ24" s="103"/>
      <c r="LKA24" s="103"/>
      <c r="LKB24" s="103"/>
      <c r="LKC24" s="103"/>
      <c r="LKD24" s="103"/>
      <c r="LKE24" s="103"/>
      <c r="LKF24" s="103"/>
      <c r="LKG24" s="103"/>
      <c r="LKH24" s="103"/>
      <c r="LKI24" s="103"/>
      <c r="LKJ24" s="103"/>
      <c r="LKK24" s="103"/>
      <c r="LKL24" s="103"/>
      <c r="LKM24" s="103"/>
      <c r="LKN24" s="103"/>
      <c r="LKO24" s="103"/>
      <c r="LKP24" s="103"/>
      <c r="LKQ24" s="103"/>
      <c r="LKR24" s="103"/>
      <c r="LKS24" s="103"/>
      <c r="LKT24" s="103"/>
      <c r="LKU24" s="103"/>
      <c r="LKV24" s="103"/>
      <c r="LKW24" s="103"/>
      <c r="LKX24" s="103"/>
      <c r="LKY24" s="103"/>
      <c r="LKZ24" s="103"/>
      <c r="LLA24" s="103"/>
      <c r="LLB24" s="103"/>
      <c r="LLC24" s="103"/>
      <c r="LLD24" s="103"/>
      <c r="LLE24" s="103"/>
      <c r="LLF24" s="103"/>
      <c r="LLG24" s="103"/>
      <c r="LLH24" s="103"/>
      <c r="LLI24" s="103"/>
      <c r="LLJ24" s="103"/>
      <c r="LLK24" s="103"/>
      <c r="LLL24" s="103"/>
      <c r="LLM24" s="103"/>
      <c r="LLN24" s="103"/>
      <c r="LLO24" s="103"/>
      <c r="LLP24" s="103"/>
      <c r="LLQ24" s="103"/>
      <c r="LLR24" s="103"/>
      <c r="LLS24" s="103"/>
      <c r="LLT24" s="103"/>
      <c r="LLU24" s="103"/>
      <c r="LLV24" s="103"/>
      <c r="LLW24" s="103"/>
      <c r="LLX24" s="103"/>
      <c r="LLY24" s="103"/>
      <c r="LLZ24" s="103"/>
      <c r="LMA24" s="103"/>
      <c r="LMB24" s="103"/>
      <c r="LMC24" s="103"/>
      <c r="LMD24" s="103"/>
      <c r="LME24" s="103"/>
      <c r="LMF24" s="103"/>
      <c r="LMG24" s="103"/>
      <c r="LMH24" s="103"/>
      <c r="LMI24" s="103"/>
      <c r="LMJ24" s="103"/>
      <c r="LMK24" s="103"/>
      <c r="LML24" s="103"/>
      <c r="LMM24" s="103"/>
      <c r="LMN24" s="103"/>
      <c r="LMO24" s="103"/>
      <c r="LMP24" s="103"/>
      <c r="LMQ24" s="103"/>
      <c r="LMR24" s="103"/>
      <c r="LMS24" s="103"/>
      <c r="LMT24" s="103"/>
      <c r="LMU24" s="103"/>
      <c r="LMV24" s="103"/>
      <c r="LMW24" s="103"/>
      <c r="LMX24" s="103"/>
      <c r="LMY24" s="103"/>
      <c r="LMZ24" s="103"/>
      <c r="LNA24" s="103"/>
      <c r="LNB24" s="103"/>
      <c r="LNC24" s="103"/>
      <c r="LND24" s="103"/>
      <c r="LNE24" s="103"/>
      <c r="LNF24" s="103"/>
      <c r="LNG24" s="103"/>
      <c r="LNH24" s="103"/>
      <c r="LNI24" s="103"/>
      <c r="LNJ24" s="103"/>
      <c r="LNK24" s="103"/>
      <c r="LNL24" s="103"/>
      <c r="LNM24" s="103"/>
      <c r="LNN24" s="103"/>
      <c r="LNO24" s="103"/>
      <c r="LNP24" s="103"/>
      <c r="LNQ24" s="103"/>
      <c r="LNR24" s="103"/>
      <c r="LNS24" s="103"/>
      <c r="LNT24" s="103"/>
      <c r="LNU24" s="103"/>
      <c r="LNV24" s="103"/>
      <c r="LNW24" s="103"/>
      <c r="LNX24" s="103"/>
      <c r="LNY24" s="103"/>
      <c r="LNZ24" s="103"/>
      <c r="LOA24" s="103"/>
      <c r="LOB24" s="103"/>
      <c r="LOC24" s="103"/>
      <c r="LOD24" s="103"/>
      <c r="LOE24" s="103"/>
      <c r="LOF24" s="103"/>
      <c r="LOG24" s="103"/>
      <c r="LOH24" s="103"/>
      <c r="LOI24" s="103"/>
      <c r="LOJ24" s="103"/>
      <c r="LOK24" s="103"/>
      <c r="LOL24" s="103"/>
      <c r="LOM24" s="103"/>
      <c r="LON24" s="103"/>
      <c r="LOO24" s="103"/>
      <c r="LOP24" s="103"/>
      <c r="LOQ24" s="103"/>
      <c r="LOR24" s="103"/>
      <c r="LOS24" s="103"/>
      <c r="LOT24" s="103"/>
      <c r="LOU24" s="103"/>
      <c r="LOV24" s="103"/>
      <c r="LOW24" s="103"/>
      <c r="LOX24" s="103"/>
      <c r="LOY24" s="103"/>
      <c r="LOZ24" s="103"/>
      <c r="LPA24" s="103"/>
      <c r="LPB24" s="103"/>
      <c r="LPC24" s="103"/>
      <c r="LPD24" s="103"/>
      <c r="LPE24" s="103"/>
      <c r="LPF24" s="103"/>
      <c r="LPG24" s="103"/>
      <c r="LPH24" s="103"/>
      <c r="LPI24" s="103"/>
      <c r="LPJ24" s="103"/>
      <c r="LPK24" s="103"/>
      <c r="LPL24" s="103"/>
      <c r="LPM24" s="103"/>
      <c r="LPN24" s="103"/>
      <c r="LPO24" s="103"/>
      <c r="LPP24" s="103"/>
      <c r="LPQ24" s="103"/>
      <c r="LPR24" s="103"/>
      <c r="LPS24" s="103"/>
      <c r="LPT24" s="103"/>
      <c r="LPU24" s="103"/>
      <c r="LPV24" s="103"/>
      <c r="LPW24" s="103"/>
      <c r="LPX24" s="103"/>
      <c r="LPY24" s="103"/>
      <c r="LPZ24" s="103"/>
      <c r="LQA24" s="103"/>
      <c r="LQB24" s="103"/>
      <c r="LQC24" s="103"/>
      <c r="LQD24" s="103"/>
      <c r="LQE24" s="103"/>
      <c r="LQF24" s="103"/>
      <c r="LQG24" s="103"/>
      <c r="LQH24" s="103"/>
      <c r="LQI24" s="103"/>
      <c r="LQJ24" s="103"/>
      <c r="LQK24" s="103"/>
      <c r="LQL24" s="103"/>
      <c r="LQM24" s="103"/>
      <c r="LQN24" s="103"/>
      <c r="LQO24" s="103"/>
      <c r="LQP24" s="103"/>
      <c r="LQQ24" s="103"/>
      <c r="LQR24" s="103"/>
      <c r="LQS24" s="103"/>
      <c r="LQT24" s="103"/>
      <c r="LQU24" s="103"/>
      <c r="LQV24" s="103"/>
      <c r="LQW24" s="103"/>
      <c r="LQX24" s="103"/>
      <c r="LQY24" s="103"/>
      <c r="LQZ24" s="103"/>
      <c r="LRA24" s="103"/>
      <c r="LRB24" s="103"/>
      <c r="LRC24" s="103"/>
      <c r="LRD24" s="103"/>
      <c r="LRE24" s="103"/>
      <c r="LRF24" s="103"/>
      <c r="LRG24" s="103"/>
      <c r="LRH24" s="103"/>
      <c r="LRI24" s="103"/>
      <c r="LRJ24" s="103"/>
      <c r="LRK24" s="103"/>
      <c r="LRL24" s="103"/>
      <c r="LRM24" s="103"/>
      <c r="LRN24" s="103"/>
      <c r="LRO24" s="103"/>
      <c r="LRP24" s="103"/>
      <c r="LRQ24" s="103"/>
      <c r="LRR24" s="103"/>
      <c r="LRS24" s="103"/>
      <c r="LRT24" s="103"/>
      <c r="LRU24" s="103"/>
      <c r="LRV24" s="103"/>
      <c r="LRW24" s="103"/>
      <c r="LRX24" s="103"/>
      <c r="LRY24" s="103"/>
      <c r="LRZ24" s="103"/>
      <c r="LSA24" s="103"/>
      <c r="LSB24" s="103"/>
      <c r="LSC24" s="103"/>
      <c r="LSD24" s="103"/>
      <c r="LSE24" s="103"/>
      <c r="LSF24" s="103"/>
      <c r="LSG24" s="103"/>
      <c r="LSH24" s="103"/>
      <c r="LSI24" s="103"/>
      <c r="LSJ24" s="103"/>
      <c r="LSK24" s="103"/>
      <c r="LSL24" s="103"/>
      <c r="LSM24" s="103"/>
      <c r="LSN24" s="103"/>
      <c r="LSO24" s="103"/>
      <c r="LSP24" s="103"/>
      <c r="LSQ24" s="103"/>
      <c r="LSR24" s="103"/>
      <c r="LSS24" s="103"/>
      <c r="LST24" s="103"/>
      <c r="LSU24" s="103"/>
      <c r="LSV24" s="103"/>
      <c r="LSW24" s="103"/>
      <c r="LSX24" s="103"/>
      <c r="LSY24" s="103"/>
      <c r="LSZ24" s="103"/>
      <c r="LTA24" s="103"/>
      <c r="LTB24" s="103"/>
      <c r="LTC24" s="103"/>
      <c r="LTD24" s="103"/>
      <c r="LTE24" s="103"/>
      <c r="LTF24" s="103"/>
      <c r="LTG24" s="103"/>
      <c r="LTH24" s="103"/>
      <c r="LTI24" s="103"/>
      <c r="LTJ24" s="103"/>
      <c r="LTK24" s="103"/>
      <c r="LTL24" s="103"/>
      <c r="LTM24" s="103"/>
      <c r="LTN24" s="103"/>
      <c r="LTO24" s="103"/>
      <c r="LTP24" s="103"/>
      <c r="LTQ24" s="103"/>
      <c r="LTR24" s="103"/>
      <c r="LTS24" s="103"/>
      <c r="LTT24" s="103"/>
      <c r="LTU24" s="103"/>
      <c r="LTV24" s="103"/>
      <c r="LTW24" s="103"/>
      <c r="LTX24" s="103"/>
      <c r="LTY24" s="103"/>
      <c r="LTZ24" s="103"/>
      <c r="LUA24" s="103"/>
      <c r="LUB24" s="103"/>
      <c r="LUC24" s="103"/>
      <c r="LUD24" s="103"/>
      <c r="LUE24" s="103"/>
      <c r="LUF24" s="103"/>
      <c r="LUG24" s="103"/>
      <c r="LUH24" s="103"/>
      <c r="LUI24" s="103"/>
      <c r="LUJ24" s="103"/>
      <c r="LUK24" s="103"/>
      <c r="LUL24" s="103"/>
      <c r="LUM24" s="103"/>
      <c r="LUN24" s="103"/>
      <c r="LUO24" s="103"/>
      <c r="LUP24" s="103"/>
      <c r="LUQ24" s="103"/>
      <c r="LUR24" s="103"/>
      <c r="LUS24" s="103"/>
      <c r="LUT24" s="103"/>
      <c r="LUU24" s="103"/>
      <c r="LUV24" s="103"/>
      <c r="LUW24" s="103"/>
      <c r="LUX24" s="103"/>
      <c r="LUY24" s="103"/>
      <c r="LUZ24" s="103"/>
      <c r="LVA24" s="103"/>
      <c r="LVB24" s="103"/>
      <c r="LVC24" s="103"/>
      <c r="LVD24" s="103"/>
      <c r="LVE24" s="103"/>
      <c r="LVF24" s="103"/>
      <c r="LVG24" s="103"/>
      <c r="LVH24" s="103"/>
      <c r="LVI24" s="103"/>
      <c r="LVJ24" s="103"/>
      <c r="LVK24" s="103"/>
      <c r="LVL24" s="103"/>
      <c r="LVM24" s="103"/>
      <c r="LVN24" s="103"/>
      <c r="LVO24" s="103"/>
      <c r="LVP24" s="103"/>
      <c r="LVQ24" s="103"/>
      <c r="LVR24" s="103"/>
      <c r="LVS24" s="103"/>
      <c r="LVT24" s="103"/>
      <c r="LVU24" s="103"/>
      <c r="LVV24" s="103"/>
      <c r="LVW24" s="103"/>
      <c r="LVX24" s="103"/>
      <c r="LVY24" s="103"/>
      <c r="LVZ24" s="103"/>
      <c r="LWA24" s="103"/>
      <c r="LWB24" s="103"/>
      <c r="LWC24" s="103"/>
      <c r="LWD24" s="103"/>
      <c r="LWE24" s="103"/>
      <c r="LWF24" s="103"/>
      <c r="LWG24" s="103"/>
      <c r="LWH24" s="103"/>
      <c r="LWI24" s="103"/>
      <c r="LWJ24" s="103"/>
      <c r="LWK24" s="103"/>
      <c r="LWL24" s="103"/>
      <c r="LWM24" s="103"/>
      <c r="LWN24" s="103"/>
      <c r="LWO24" s="103"/>
      <c r="LWP24" s="103"/>
      <c r="LWQ24" s="103"/>
      <c r="LWR24" s="103"/>
      <c r="LWS24" s="103"/>
      <c r="LWT24" s="103"/>
      <c r="LWU24" s="103"/>
      <c r="LWV24" s="103"/>
      <c r="LWW24" s="103"/>
      <c r="LWX24" s="103"/>
      <c r="LWY24" s="103"/>
      <c r="LWZ24" s="103"/>
      <c r="LXA24" s="103"/>
      <c r="LXB24" s="103"/>
      <c r="LXC24" s="103"/>
      <c r="LXD24" s="103"/>
      <c r="LXE24" s="103"/>
      <c r="LXF24" s="103"/>
      <c r="LXG24" s="103"/>
      <c r="LXH24" s="103"/>
      <c r="LXI24" s="103"/>
      <c r="LXJ24" s="103"/>
      <c r="LXK24" s="103"/>
      <c r="LXL24" s="103"/>
      <c r="LXM24" s="103"/>
      <c r="LXN24" s="103"/>
      <c r="LXO24" s="103"/>
      <c r="LXP24" s="103"/>
      <c r="LXQ24" s="103"/>
      <c r="LXR24" s="103"/>
      <c r="LXS24" s="103"/>
      <c r="LXT24" s="103"/>
      <c r="LXU24" s="103"/>
      <c r="LXV24" s="103"/>
      <c r="LXW24" s="103"/>
      <c r="LXX24" s="103"/>
      <c r="LXY24" s="103"/>
      <c r="LXZ24" s="103"/>
      <c r="LYA24" s="103"/>
      <c r="LYB24" s="103"/>
      <c r="LYC24" s="103"/>
      <c r="LYD24" s="103"/>
      <c r="LYE24" s="103"/>
      <c r="LYF24" s="103"/>
      <c r="LYG24" s="103"/>
      <c r="LYH24" s="103"/>
      <c r="LYI24" s="103"/>
      <c r="LYJ24" s="103"/>
      <c r="LYK24" s="103"/>
      <c r="LYL24" s="103"/>
      <c r="LYM24" s="103"/>
      <c r="LYN24" s="103"/>
      <c r="LYO24" s="103"/>
      <c r="LYP24" s="103"/>
      <c r="LYQ24" s="103"/>
      <c r="LYR24" s="103"/>
      <c r="LYS24" s="103"/>
      <c r="LYT24" s="103"/>
      <c r="LYU24" s="103"/>
      <c r="LYV24" s="103"/>
      <c r="LYW24" s="103"/>
      <c r="LYX24" s="103"/>
      <c r="LYY24" s="103"/>
      <c r="LYZ24" s="103"/>
      <c r="LZA24" s="103"/>
      <c r="LZB24" s="103"/>
      <c r="LZC24" s="103"/>
      <c r="LZD24" s="103"/>
      <c r="LZE24" s="103"/>
      <c r="LZF24" s="103"/>
      <c r="LZG24" s="103"/>
      <c r="LZH24" s="103"/>
      <c r="LZI24" s="103"/>
      <c r="LZJ24" s="103"/>
      <c r="LZK24" s="103"/>
      <c r="LZL24" s="103"/>
      <c r="LZM24" s="103"/>
      <c r="LZN24" s="103"/>
      <c r="LZO24" s="103"/>
      <c r="LZP24" s="103"/>
      <c r="LZQ24" s="103"/>
      <c r="LZR24" s="103"/>
      <c r="LZS24" s="103"/>
      <c r="LZT24" s="103"/>
      <c r="LZU24" s="103"/>
      <c r="LZV24" s="103"/>
      <c r="LZW24" s="103"/>
      <c r="LZX24" s="103"/>
      <c r="LZY24" s="103"/>
      <c r="LZZ24" s="103"/>
      <c r="MAA24" s="103"/>
      <c r="MAB24" s="103"/>
      <c r="MAC24" s="103"/>
      <c r="MAD24" s="103"/>
      <c r="MAE24" s="103"/>
      <c r="MAF24" s="103"/>
      <c r="MAG24" s="103"/>
      <c r="MAH24" s="103"/>
      <c r="MAI24" s="103"/>
      <c r="MAJ24" s="103"/>
      <c r="MAK24" s="103"/>
      <c r="MAL24" s="103"/>
      <c r="MAM24" s="103"/>
      <c r="MAN24" s="103"/>
      <c r="MAO24" s="103"/>
      <c r="MAP24" s="103"/>
      <c r="MAQ24" s="103"/>
      <c r="MAR24" s="103"/>
      <c r="MAS24" s="103"/>
      <c r="MAT24" s="103"/>
      <c r="MAU24" s="103"/>
      <c r="MAV24" s="103"/>
      <c r="MAW24" s="103"/>
      <c r="MAX24" s="103"/>
      <c r="MAY24" s="103"/>
      <c r="MAZ24" s="103"/>
      <c r="MBA24" s="103"/>
      <c r="MBB24" s="103"/>
      <c r="MBC24" s="103"/>
      <c r="MBD24" s="103"/>
      <c r="MBE24" s="103"/>
      <c r="MBF24" s="103"/>
      <c r="MBG24" s="103"/>
      <c r="MBH24" s="103"/>
      <c r="MBI24" s="103"/>
      <c r="MBJ24" s="103"/>
      <c r="MBK24" s="103"/>
      <c r="MBL24" s="103"/>
      <c r="MBM24" s="103"/>
      <c r="MBN24" s="103"/>
      <c r="MBO24" s="103"/>
      <c r="MBP24" s="103"/>
      <c r="MBQ24" s="103"/>
      <c r="MBR24" s="103"/>
      <c r="MBS24" s="103"/>
      <c r="MBT24" s="103"/>
      <c r="MBU24" s="103"/>
      <c r="MBV24" s="103"/>
      <c r="MBW24" s="103"/>
      <c r="MBX24" s="103"/>
      <c r="MBY24" s="103"/>
      <c r="MBZ24" s="103"/>
      <c r="MCA24" s="103"/>
      <c r="MCB24" s="103"/>
      <c r="MCC24" s="103"/>
      <c r="MCD24" s="103"/>
      <c r="MCE24" s="103"/>
      <c r="MCF24" s="103"/>
      <c r="MCG24" s="103"/>
      <c r="MCH24" s="103"/>
      <c r="MCI24" s="103"/>
      <c r="MCJ24" s="103"/>
      <c r="MCK24" s="103"/>
      <c r="MCL24" s="103"/>
      <c r="MCM24" s="103"/>
      <c r="MCN24" s="103"/>
      <c r="MCO24" s="103"/>
      <c r="MCP24" s="103"/>
      <c r="MCQ24" s="103"/>
      <c r="MCR24" s="103"/>
      <c r="MCS24" s="103"/>
      <c r="MCT24" s="103"/>
      <c r="MCU24" s="103"/>
      <c r="MCV24" s="103"/>
      <c r="MCW24" s="103"/>
      <c r="MCX24" s="103"/>
      <c r="MCY24" s="103"/>
      <c r="MCZ24" s="103"/>
      <c r="MDA24" s="103"/>
      <c r="MDB24" s="103"/>
      <c r="MDC24" s="103"/>
      <c r="MDD24" s="103"/>
      <c r="MDE24" s="103"/>
      <c r="MDF24" s="103"/>
      <c r="MDG24" s="103"/>
      <c r="MDH24" s="103"/>
      <c r="MDI24" s="103"/>
      <c r="MDJ24" s="103"/>
      <c r="MDK24" s="103"/>
      <c r="MDL24" s="103"/>
      <c r="MDM24" s="103"/>
      <c r="MDN24" s="103"/>
      <c r="MDO24" s="103"/>
      <c r="MDP24" s="103"/>
      <c r="MDQ24" s="103"/>
      <c r="MDR24" s="103"/>
      <c r="MDS24" s="103"/>
      <c r="MDT24" s="103"/>
      <c r="MDU24" s="103"/>
      <c r="MDV24" s="103"/>
      <c r="MDW24" s="103"/>
      <c r="MDX24" s="103"/>
      <c r="MDY24" s="103"/>
      <c r="MDZ24" s="103"/>
      <c r="MEA24" s="103"/>
      <c r="MEB24" s="103"/>
      <c r="MEC24" s="103"/>
      <c r="MED24" s="103"/>
      <c r="MEE24" s="103"/>
      <c r="MEF24" s="103"/>
      <c r="MEG24" s="103"/>
      <c r="MEH24" s="103"/>
      <c r="MEI24" s="103"/>
      <c r="MEJ24" s="103"/>
      <c r="MEK24" s="103"/>
      <c r="MEL24" s="103"/>
      <c r="MEM24" s="103"/>
      <c r="MEN24" s="103"/>
      <c r="MEO24" s="103"/>
      <c r="MEP24" s="103"/>
      <c r="MEQ24" s="103"/>
      <c r="MER24" s="103"/>
      <c r="MES24" s="103"/>
      <c r="MET24" s="103"/>
      <c r="MEU24" s="103"/>
      <c r="MEV24" s="103"/>
      <c r="MEW24" s="103"/>
      <c r="MEX24" s="103"/>
      <c r="MEY24" s="103"/>
      <c r="MEZ24" s="103"/>
      <c r="MFA24" s="103"/>
      <c r="MFB24" s="103"/>
      <c r="MFC24" s="103"/>
      <c r="MFD24" s="103"/>
      <c r="MFE24" s="103"/>
      <c r="MFF24" s="103"/>
      <c r="MFG24" s="103"/>
      <c r="MFH24" s="103"/>
      <c r="MFI24" s="103"/>
      <c r="MFJ24" s="103"/>
      <c r="MFK24" s="103"/>
      <c r="MFL24" s="103"/>
      <c r="MFM24" s="103"/>
      <c r="MFN24" s="103"/>
      <c r="MFO24" s="103"/>
      <c r="MFP24" s="103"/>
      <c r="MFQ24" s="103"/>
      <c r="MFR24" s="103"/>
      <c r="MFS24" s="103"/>
      <c r="MFT24" s="103"/>
      <c r="MFU24" s="103"/>
      <c r="MFV24" s="103"/>
      <c r="MFW24" s="103"/>
      <c r="MFX24" s="103"/>
      <c r="MFY24" s="103"/>
      <c r="MFZ24" s="103"/>
      <c r="MGA24" s="103"/>
      <c r="MGB24" s="103"/>
      <c r="MGC24" s="103"/>
      <c r="MGD24" s="103"/>
      <c r="MGE24" s="103"/>
      <c r="MGF24" s="103"/>
      <c r="MGG24" s="103"/>
      <c r="MGH24" s="103"/>
      <c r="MGI24" s="103"/>
      <c r="MGJ24" s="103"/>
      <c r="MGK24" s="103"/>
      <c r="MGL24" s="103"/>
      <c r="MGM24" s="103"/>
      <c r="MGN24" s="103"/>
      <c r="MGO24" s="103"/>
      <c r="MGP24" s="103"/>
      <c r="MGQ24" s="103"/>
      <c r="MGR24" s="103"/>
      <c r="MGS24" s="103"/>
      <c r="MGT24" s="103"/>
      <c r="MGU24" s="103"/>
      <c r="MGV24" s="103"/>
      <c r="MGW24" s="103"/>
      <c r="MGX24" s="103"/>
      <c r="MGY24" s="103"/>
      <c r="MGZ24" s="103"/>
      <c r="MHA24" s="103"/>
      <c r="MHB24" s="103"/>
      <c r="MHC24" s="103"/>
      <c r="MHD24" s="103"/>
      <c r="MHE24" s="103"/>
      <c r="MHF24" s="103"/>
      <c r="MHG24" s="103"/>
      <c r="MHH24" s="103"/>
      <c r="MHI24" s="103"/>
      <c r="MHJ24" s="103"/>
      <c r="MHK24" s="103"/>
      <c r="MHL24" s="103"/>
      <c r="MHM24" s="103"/>
      <c r="MHN24" s="103"/>
      <c r="MHO24" s="103"/>
      <c r="MHP24" s="103"/>
      <c r="MHQ24" s="103"/>
      <c r="MHR24" s="103"/>
      <c r="MHS24" s="103"/>
      <c r="MHT24" s="103"/>
      <c r="MHU24" s="103"/>
      <c r="MHV24" s="103"/>
      <c r="MHW24" s="103"/>
      <c r="MHX24" s="103"/>
      <c r="MHY24" s="103"/>
      <c r="MHZ24" s="103"/>
      <c r="MIA24" s="103"/>
      <c r="MIB24" s="103"/>
      <c r="MIC24" s="103"/>
      <c r="MID24" s="103"/>
      <c r="MIE24" s="103"/>
      <c r="MIF24" s="103"/>
      <c r="MIG24" s="103"/>
      <c r="MIH24" s="103"/>
      <c r="MII24" s="103"/>
      <c r="MIJ24" s="103"/>
      <c r="MIK24" s="103"/>
      <c r="MIL24" s="103"/>
      <c r="MIM24" s="103"/>
      <c r="MIN24" s="103"/>
      <c r="MIO24" s="103"/>
      <c r="MIP24" s="103"/>
      <c r="MIQ24" s="103"/>
      <c r="MIR24" s="103"/>
      <c r="MIS24" s="103"/>
      <c r="MIT24" s="103"/>
      <c r="MIU24" s="103"/>
      <c r="MIV24" s="103"/>
      <c r="MIW24" s="103"/>
      <c r="MIX24" s="103"/>
      <c r="MIY24" s="103"/>
      <c r="MIZ24" s="103"/>
      <c r="MJA24" s="103"/>
      <c r="MJB24" s="103"/>
      <c r="MJC24" s="103"/>
      <c r="MJD24" s="103"/>
      <c r="MJE24" s="103"/>
      <c r="MJF24" s="103"/>
      <c r="MJG24" s="103"/>
      <c r="MJH24" s="103"/>
      <c r="MJI24" s="103"/>
      <c r="MJJ24" s="103"/>
      <c r="MJK24" s="103"/>
      <c r="MJL24" s="103"/>
      <c r="MJM24" s="103"/>
      <c r="MJN24" s="103"/>
      <c r="MJO24" s="103"/>
      <c r="MJP24" s="103"/>
      <c r="MJQ24" s="103"/>
      <c r="MJR24" s="103"/>
      <c r="MJS24" s="103"/>
      <c r="MJT24" s="103"/>
      <c r="MJU24" s="103"/>
      <c r="MJV24" s="103"/>
      <c r="MJW24" s="103"/>
      <c r="MJX24" s="103"/>
      <c r="MJY24" s="103"/>
      <c r="MJZ24" s="103"/>
      <c r="MKA24" s="103"/>
      <c r="MKB24" s="103"/>
      <c r="MKC24" s="103"/>
      <c r="MKD24" s="103"/>
      <c r="MKE24" s="103"/>
      <c r="MKF24" s="103"/>
      <c r="MKG24" s="103"/>
      <c r="MKH24" s="103"/>
      <c r="MKI24" s="103"/>
      <c r="MKJ24" s="103"/>
      <c r="MKK24" s="103"/>
      <c r="MKL24" s="103"/>
      <c r="MKM24" s="103"/>
      <c r="MKN24" s="103"/>
      <c r="MKO24" s="103"/>
      <c r="MKP24" s="103"/>
      <c r="MKQ24" s="103"/>
      <c r="MKR24" s="103"/>
      <c r="MKS24" s="103"/>
      <c r="MKT24" s="103"/>
      <c r="MKU24" s="103"/>
      <c r="MKV24" s="103"/>
      <c r="MKW24" s="103"/>
      <c r="MKX24" s="103"/>
      <c r="MKY24" s="103"/>
      <c r="MKZ24" s="103"/>
      <c r="MLA24" s="103"/>
      <c r="MLB24" s="103"/>
      <c r="MLC24" s="103"/>
      <c r="MLD24" s="103"/>
      <c r="MLE24" s="103"/>
      <c r="MLF24" s="103"/>
      <c r="MLG24" s="103"/>
      <c r="MLH24" s="103"/>
      <c r="MLI24" s="103"/>
      <c r="MLJ24" s="103"/>
      <c r="MLK24" s="103"/>
      <c r="MLL24" s="103"/>
      <c r="MLM24" s="103"/>
      <c r="MLN24" s="103"/>
      <c r="MLO24" s="103"/>
      <c r="MLP24" s="103"/>
      <c r="MLQ24" s="103"/>
      <c r="MLR24" s="103"/>
      <c r="MLS24" s="103"/>
      <c r="MLT24" s="103"/>
      <c r="MLU24" s="103"/>
      <c r="MLV24" s="103"/>
      <c r="MLW24" s="103"/>
      <c r="MLX24" s="103"/>
      <c r="MLY24" s="103"/>
      <c r="MLZ24" s="103"/>
      <c r="MMA24" s="103"/>
      <c r="MMB24" s="103"/>
      <c r="MMC24" s="103"/>
      <c r="MMD24" s="103"/>
      <c r="MME24" s="103"/>
      <c r="MMF24" s="103"/>
      <c r="MMG24" s="103"/>
      <c r="MMH24" s="103"/>
      <c r="MMI24" s="103"/>
      <c r="MMJ24" s="103"/>
      <c r="MMK24" s="103"/>
      <c r="MML24" s="103"/>
      <c r="MMM24" s="103"/>
      <c r="MMN24" s="103"/>
      <c r="MMO24" s="103"/>
      <c r="MMP24" s="103"/>
      <c r="MMQ24" s="103"/>
      <c r="MMR24" s="103"/>
      <c r="MMS24" s="103"/>
      <c r="MMT24" s="103"/>
      <c r="MMU24" s="103"/>
      <c r="MMV24" s="103"/>
      <c r="MMW24" s="103"/>
      <c r="MMX24" s="103"/>
      <c r="MMY24" s="103"/>
      <c r="MMZ24" s="103"/>
      <c r="MNA24" s="103"/>
      <c r="MNB24" s="103"/>
      <c r="MNC24" s="103"/>
      <c r="MND24" s="103"/>
      <c r="MNE24" s="103"/>
      <c r="MNF24" s="103"/>
      <c r="MNG24" s="103"/>
      <c r="MNH24" s="103"/>
      <c r="MNI24" s="103"/>
      <c r="MNJ24" s="103"/>
      <c r="MNK24" s="103"/>
      <c r="MNL24" s="103"/>
      <c r="MNM24" s="103"/>
      <c r="MNN24" s="103"/>
      <c r="MNO24" s="103"/>
      <c r="MNP24" s="103"/>
      <c r="MNQ24" s="103"/>
      <c r="MNR24" s="103"/>
      <c r="MNS24" s="103"/>
      <c r="MNT24" s="103"/>
      <c r="MNU24" s="103"/>
      <c r="MNV24" s="103"/>
      <c r="MNW24" s="103"/>
      <c r="MNX24" s="103"/>
      <c r="MNY24" s="103"/>
      <c r="MNZ24" s="103"/>
      <c r="MOA24" s="103"/>
      <c r="MOB24" s="103"/>
      <c r="MOC24" s="103"/>
      <c r="MOD24" s="103"/>
      <c r="MOE24" s="103"/>
      <c r="MOF24" s="103"/>
      <c r="MOG24" s="103"/>
      <c r="MOH24" s="103"/>
      <c r="MOI24" s="103"/>
      <c r="MOJ24" s="103"/>
      <c r="MOK24" s="103"/>
      <c r="MOL24" s="103"/>
      <c r="MOM24" s="103"/>
      <c r="MON24" s="103"/>
      <c r="MOO24" s="103"/>
      <c r="MOP24" s="103"/>
      <c r="MOQ24" s="103"/>
      <c r="MOR24" s="103"/>
      <c r="MOS24" s="103"/>
      <c r="MOT24" s="103"/>
      <c r="MOU24" s="103"/>
      <c r="MOV24" s="103"/>
      <c r="MOW24" s="103"/>
      <c r="MOX24" s="103"/>
      <c r="MOY24" s="103"/>
      <c r="MOZ24" s="103"/>
      <c r="MPA24" s="103"/>
      <c r="MPB24" s="103"/>
      <c r="MPC24" s="103"/>
      <c r="MPD24" s="103"/>
      <c r="MPE24" s="103"/>
      <c r="MPF24" s="103"/>
      <c r="MPG24" s="103"/>
      <c r="MPH24" s="103"/>
      <c r="MPI24" s="103"/>
      <c r="MPJ24" s="103"/>
      <c r="MPK24" s="103"/>
      <c r="MPL24" s="103"/>
      <c r="MPM24" s="103"/>
      <c r="MPN24" s="103"/>
      <c r="MPO24" s="103"/>
      <c r="MPP24" s="103"/>
      <c r="MPQ24" s="103"/>
      <c r="MPR24" s="103"/>
      <c r="MPS24" s="103"/>
      <c r="MPT24" s="103"/>
      <c r="MPU24" s="103"/>
      <c r="MPV24" s="103"/>
      <c r="MPW24" s="103"/>
      <c r="MPX24" s="103"/>
      <c r="MPY24" s="103"/>
      <c r="MPZ24" s="103"/>
      <c r="MQA24" s="103"/>
      <c r="MQB24" s="103"/>
      <c r="MQC24" s="103"/>
      <c r="MQD24" s="103"/>
      <c r="MQE24" s="103"/>
      <c r="MQF24" s="103"/>
      <c r="MQG24" s="103"/>
      <c r="MQH24" s="103"/>
      <c r="MQI24" s="103"/>
      <c r="MQJ24" s="103"/>
      <c r="MQK24" s="103"/>
      <c r="MQL24" s="103"/>
      <c r="MQM24" s="103"/>
      <c r="MQN24" s="103"/>
      <c r="MQO24" s="103"/>
      <c r="MQP24" s="103"/>
      <c r="MQQ24" s="103"/>
      <c r="MQR24" s="103"/>
      <c r="MQS24" s="103"/>
      <c r="MQT24" s="103"/>
      <c r="MQU24" s="103"/>
      <c r="MQV24" s="103"/>
      <c r="MQW24" s="103"/>
      <c r="MQX24" s="103"/>
      <c r="MQY24" s="103"/>
      <c r="MQZ24" s="103"/>
      <c r="MRA24" s="103"/>
      <c r="MRB24" s="103"/>
      <c r="MRC24" s="103"/>
      <c r="MRD24" s="103"/>
      <c r="MRE24" s="103"/>
      <c r="MRF24" s="103"/>
      <c r="MRG24" s="103"/>
      <c r="MRH24" s="103"/>
      <c r="MRI24" s="103"/>
      <c r="MRJ24" s="103"/>
      <c r="MRK24" s="103"/>
      <c r="MRL24" s="103"/>
      <c r="MRM24" s="103"/>
      <c r="MRN24" s="103"/>
      <c r="MRO24" s="103"/>
      <c r="MRP24" s="103"/>
      <c r="MRQ24" s="103"/>
      <c r="MRR24" s="103"/>
      <c r="MRS24" s="103"/>
      <c r="MRT24" s="103"/>
      <c r="MRU24" s="103"/>
      <c r="MRV24" s="103"/>
      <c r="MRW24" s="103"/>
      <c r="MRX24" s="103"/>
      <c r="MRY24" s="103"/>
      <c r="MRZ24" s="103"/>
      <c r="MSA24" s="103"/>
      <c r="MSB24" s="103"/>
      <c r="MSC24" s="103"/>
      <c r="MSD24" s="103"/>
      <c r="MSE24" s="103"/>
      <c r="MSF24" s="103"/>
      <c r="MSG24" s="103"/>
      <c r="MSH24" s="103"/>
      <c r="MSI24" s="103"/>
      <c r="MSJ24" s="103"/>
      <c r="MSK24" s="103"/>
      <c r="MSL24" s="103"/>
      <c r="MSM24" s="103"/>
      <c r="MSN24" s="103"/>
      <c r="MSO24" s="103"/>
      <c r="MSP24" s="103"/>
      <c r="MSQ24" s="103"/>
      <c r="MSR24" s="103"/>
      <c r="MSS24" s="103"/>
      <c r="MST24" s="103"/>
      <c r="MSU24" s="103"/>
      <c r="MSV24" s="103"/>
      <c r="MSW24" s="103"/>
      <c r="MSX24" s="103"/>
      <c r="MSY24" s="103"/>
      <c r="MSZ24" s="103"/>
      <c r="MTA24" s="103"/>
      <c r="MTB24" s="103"/>
      <c r="MTC24" s="103"/>
      <c r="MTD24" s="103"/>
      <c r="MTE24" s="103"/>
      <c r="MTF24" s="103"/>
      <c r="MTG24" s="103"/>
      <c r="MTH24" s="103"/>
      <c r="MTI24" s="103"/>
      <c r="MTJ24" s="103"/>
      <c r="MTK24" s="103"/>
      <c r="MTL24" s="103"/>
      <c r="MTM24" s="103"/>
      <c r="MTN24" s="103"/>
      <c r="MTO24" s="103"/>
      <c r="MTP24" s="103"/>
      <c r="MTQ24" s="103"/>
      <c r="MTR24" s="103"/>
      <c r="MTS24" s="103"/>
      <c r="MTT24" s="103"/>
      <c r="MTU24" s="103"/>
      <c r="MTV24" s="103"/>
      <c r="MTW24" s="103"/>
      <c r="MTX24" s="103"/>
      <c r="MTY24" s="103"/>
      <c r="MTZ24" s="103"/>
      <c r="MUA24" s="103"/>
      <c r="MUB24" s="103"/>
      <c r="MUC24" s="103"/>
      <c r="MUD24" s="103"/>
      <c r="MUE24" s="103"/>
      <c r="MUF24" s="103"/>
      <c r="MUG24" s="103"/>
      <c r="MUH24" s="103"/>
      <c r="MUI24" s="103"/>
      <c r="MUJ24" s="103"/>
      <c r="MUK24" s="103"/>
      <c r="MUL24" s="103"/>
      <c r="MUM24" s="103"/>
      <c r="MUN24" s="103"/>
      <c r="MUO24" s="103"/>
      <c r="MUP24" s="103"/>
      <c r="MUQ24" s="103"/>
      <c r="MUR24" s="103"/>
      <c r="MUS24" s="103"/>
      <c r="MUT24" s="103"/>
      <c r="MUU24" s="103"/>
      <c r="MUV24" s="103"/>
      <c r="MUW24" s="103"/>
      <c r="MUX24" s="103"/>
      <c r="MUY24" s="103"/>
      <c r="MUZ24" s="103"/>
      <c r="MVA24" s="103"/>
      <c r="MVB24" s="103"/>
      <c r="MVC24" s="103"/>
      <c r="MVD24" s="103"/>
      <c r="MVE24" s="103"/>
      <c r="MVF24" s="103"/>
      <c r="MVG24" s="103"/>
      <c r="MVH24" s="103"/>
      <c r="MVI24" s="103"/>
      <c r="MVJ24" s="103"/>
      <c r="MVK24" s="103"/>
      <c r="MVL24" s="103"/>
      <c r="MVM24" s="103"/>
      <c r="MVN24" s="103"/>
      <c r="MVO24" s="103"/>
      <c r="MVP24" s="103"/>
      <c r="MVQ24" s="103"/>
      <c r="MVR24" s="103"/>
      <c r="MVS24" s="103"/>
      <c r="MVT24" s="103"/>
      <c r="MVU24" s="103"/>
      <c r="MVV24" s="103"/>
      <c r="MVW24" s="103"/>
      <c r="MVX24" s="103"/>
      <c r="MVY24" s="103"/>
      <c r="MVZ24" s="103"/>
      <c r="MWA24" s="103"/>
      <c r="MWB24" s="103"/>
      <c r="MWC24" s="103"/>
      <c r="MWD24" s="103"/>
      <c r="MWE24" s="103"/>
      <c r="MWF24" s="103"/>
      <c r="MWG24" s="103"/>
      <c r="MWH24" s="103"/>
      <c r="MWI24" s="103"/>
      <c r="MWJ24" s="103"/>
      <c r="MWK24" s="103"/>
      <c r="MWL24" s="103"/>
      <c r="MWM24" s="103"/>
      <c r="MWN24" s="103"/>
      <c r="MWO24" s="103"/>
      <c r="MWP24" s="103"/>
      <c r="MWQ24" s="103"/>
      <c r="MWR24" s="103"/>
      <c r="MWS24" s="103"/>
      <c r="MWT24" s="103"/>
      <c r="MWU24" s="103"/>
      <c r="MWV24" s="103"/>
      <c r="MWW24" s="103"/>
      <c r="MWX24" s="103"/>
      <c r="MWY24" s="103"/>
      <c r="MWZ24" s="103"/>
      <c r="MXA24" s="103"/>
      <c r="MXB24" s="103"/>
      <c r="MXC24" s="103"/>
      <c r="MXD24" s="103"/>
      <c r="MXE24" s="103"/>
      <c r="MXF24" s="103"/>
      <c r="MXG24" s="103"/>
      <c r="MXH24" s="103"/>
      <c r="MXI24" s="103"/>
      <c r="MXJ24" s="103"/>
      <c r="MXK24" s="103"/>
      <c r="MXL24" s="103"/>
      <c r="MXM24" s="103"/>
      <c r="MXN24" s="103"/>
      <c r="MXO24" s="103"/>
      <c r="MXP24" s="103"/>
      <c r="MXQ24" s="103"/>
      <c r="MXR24" s="103"/>
      <c r="MXS24" s="103"/>
      <c r="MXT24" s="103"/>
      <c r="MXU24" s="103"/>
      <c r="MXV24" s="103"/>
      <c r="MXW24" s="103"/>
      <c r="MXX24" s="103"/>
      <c r="MXY24" s="103"/>
      <c r="MXZ24" s="103"/>
      <c r="MYA24" s="103"/>
      <c r="MYB24" s="103"/>
      <c r="MYC24" s="103"/>
      <c r="MYD24" s="103"/>
      <c r="MYE24" s="103"/>
      <c r="MYF24" s="103"/>
      <c r="MYG24" s="103"/>
      <c r="MYH24" s="103"/>
      <c r="MYI24" s="103"/>
      <c r="MYJ24" s="103"/>
      <c r="MYK24" s="103"/>
      <c r="MYL24" s="103"/>
      <c r="MYM24" s="103"/>
      <c r="MYN24" s="103"/>
      <c r="MYO24" s="103"/>
      <c r="MYP24" s="103"/>
      <c r="MYQ24" s="103"/>
      <c r="MYR24" s="103"/>
      <c r="MYS24" s="103"/>
      <c r="MYT24" s="103"/>
      <c r="MYU24" s="103"/>
      <c r="MYV24" s="103"/>
      <c r="MYW24" s="103"/>
      <c r="MYX24" s="103"/>
      <c r="MYY24" s="103"/>
      <c r="MYZ24" s="103"/>
      <c r="MZA24" s="103"/>
      <c r="MZB24" s="103"/>
      <c r="MZC24" s="103"/>
      <c r="MZD24" s="103"/>
      <c r="MZE24" s="103"/>
      <c r="MZF24" s="103"/>
      <c r="MZG24" s="103"/>
      <c r="MZH24" s="103"/>
      <c r="MZI24" s="103"/>
      <c r="MZJ24" s="103"/>
      <c r="MZK24" s="103"/>
      <c r="MZL24" s="103"/>
      <c r="MZM24" s="103"/>
      <c r="MZN24" s="103"/>
      <c r="MZO24" s="103"/>
      <c r="MZP24" s="103"/>
      <c r="MZQ24" s="103"/>
      <c r="MZR24" s="103"/>
      <c r="MZS24" s="103"/>
      <c r="MZT24" s="103"/>
      <c r="MZU24" s="103"/>
      <c r="MZV24" s="103"/>
      <c r="MZW24" s="103"/>
      <c r="MZX24" s="103"/>
      <c r="MZY24" s="103"/>
      <c r="MZZ24" s="103"/>
      <c r="NAA24" s="103"/>
      <c r="NAB24" s="103"/>
      <c r="NAC24" s="103"/>
      <c r="NAD24" s="103"/>
      <c r="NAE24" s="103"/>
      <c r="NAF24" s="103"/>
      <c r="NAG24" s="103"/>
      <c r="NAH24" s="103"/>
      <c r="NAI24" s="103"/>
      <c r="NAJ24" s="103"/>
      <c r="NAK24" s="103"/>
      <c r="NAL24" s="103"/>
      <c r="NAM24" s="103"/>
      <c r="NAN24" s="103"/>
      <c r="NAO24" s="103"/>
      <c r="NAP24" s="103"/>
      <c r="NAQ24" s="103"/>
      <c r="NAR24" s="103"/>
      <c r="NAS24" s="103"/>
      <c r="NAT24" s="103"/>
      <c r="NAU24" s="103"/>
      <c r="NAV24" s="103"/>
      <c r="NAW24" s="103"/>
      <c r="NAX24" s="103"/>
      <c r="NAY24" s="103"/>
      <c r="NAZ24" s="103"/>
      <c r="NBA24" s="103"/>
      <c r="NBB24" s="103"/>
      <c r="NBC24" s="103"/>
      <c r="NBD24" s="103"/>
      <c r="NBE24" s="103"/>
      <c r="NBF24" s="103"/>
      <c r="NBG24" s="103"/>
      <c r="NBH24" s="103"/>
      <c r="NBI24" s="103"/>
      <c r="NBJ24" s="103"/>
      <c r="NBK24" s="103"/>
      <c r="NBL24" s="103"/>
      <c r="NBM24" s="103"/>
      <c r="NBN24" s="103"/>
      <c r="NBO24" s="103"/>
      <c r="NBP24" s="103"/>
      <c r="NBQ24" s="103"/>
      <c r="NBR24" s="103"/>
      <c r="NBS24" s="103"/>
      <c r="NBT24" s="103"/>
      <c r="NBU24" s="103"/>
      <c r="NBV24" s="103"/>
      <c r="NBW24" s="103"/>
      <c r="NBX24" s="103"/>
      <c r="NBY24" s="103"/>
      <c r="NBZ24" s="103"/>
      <c r="NCA24" s="103"/>
      <c r="NCB24" s="103"/>
      <c r="NCC24" s="103"/>
      <c r="NCD24" s="103"/>
      <c r="NCE24" s="103"/>
      <c r="NCF24" s="103"/>
      <c r="NCG24" s="103"/>
      <c r="NCH24" s="103"/>
      <c r="NCI24" s="103"/>
      <c r="NCJ24" s="103"/>
      <c r="NCK24" s="103"/>
      <c r="NCL24" s="103"/>
      <c r="NCM24" s="103"/>
      <c r="NCN24" s="103"/>
      <c r="NCO24" s="103"/>
      <c r="NCP24" s="103"/>
      <c r="NCQ24" s="103"/>
      <c r="NCR24" s="103"/>
      <c r="NCS24" s="103"/>
      <c r="NCT24" s="103"/>
      <c r="NCU24" s="103"/>
      <c r="NCV24" s="103"/>
      <c r="NCW24" s="103"/>
      <c r="NCX24" s="103"/>
      <c r="NCY24" s="103"/>
      <c r="NCZ24" s="103"/>
      <c r="NDA24" s="103"/>
      <c r="NDB24" s="103"/>
      <c r="NDC24" s="103"/>
      <c r="NDD24" s="103"/>
      <c r="NDE24" s="103"/>
      <c r="NDF24" s="103"/>
      <c r="NDG24" s="103"/>
      <c r="NDH24" s="103"/>
      <c r="NDI24" s="103"/>
      <c r="NDJ24" s="103"/>
      <c r="NDK24" s="103"/>
      <c r="NDL24" s="103"/>
      <c r="NDM24" s="103"/>
      <c r="NDN24" s="103"/>
      <c r="NDO24" s="103"/>
      <c r="NDP24" s="103"/>
      <c r="NDQ24" s="103"/>
      <c r="NDR24" s="103"/>
      <c r="NDS24" s="103"/>
      <c r="NDT24" s="103"/>
      <c r="NDU24" s="103"/>
      <c r="NDV24" s="103"/>
      <c r="NDW24" s="103"/>
      <c r="NDX24" s="103"/>
      <c r="NDY24" s="103"/>
      <c r="NDZ24" s="103"/>
      <c r="NEA24" s="103"/>
      <c r="NEB24" s="103"/>
      <c r="NEC24" s="103"/>
      <c r="NED24" s="103"/>
      <c r="NEE24" s="103"/>
      <c r="NEF24" s="103"/>
      <c r="NEG24" s="103"/>
      <c r="NEH24" s="103"/>
      <c r="NEI24" s="103"/>
      <c r="NEJ24" s="103"/>
      <c r="NEK24" s="103"/>
      <c r="NEL24" s="103"/>
      <c r="NEM24" s="103"/>
      <c r="NEN24" s="103"/>
      <c r="NEO24" s="103"/>
      <c r="NEP24" s="103"/>
      <c r="NEQ24" s="103"/>
      <c r="NER24" s="103"/>
      <c r="NES24" s="103"/>
      <c r="NET24" s="103"/>
      <c r="NEU24" s="103"/>
      <c r="NEV24" s="103"/>
      <c r="NEW24" s="103"/>
      <c r="NEX24" s="103"/>
      <c r="NEY24" s="103"/>
      <c r="NEZ24" s="103"/>
      <c r="NFA24" s="103"/>
      <c r="NFB24" s="103"/>
      <c r="NFC24" s="103"/>
      <c r="NFD24" s="103"/>
      <c r="NFE24" s="103"/>
      <c r="NFF24" s="103"/>
      <c r="NFG24" s="103"/>
      <c r="NFH24" s="103"/>
      <c r="NFI24" s="103"/>
      <c r="NFJ24" s="103"/>
      <c r="NFK24" s="103"/>
      <c r="NFL24" s="103"/>
      <c r="NFM24" s="103"/>
      <c r="NFN24" s="103"/>
      <c r="NFO24" s="103"/>
      <c r="NFP24" s="103"/>
      <c r="NFQ24" s="103"/>
      <c r="NFR24" s="103"/>
      <c r="NFS24" s="103"/>
      <c r="NFT24" s="103"/>
      <c r="NFU24" s="103"/>
      <c r="NFV24" s="103"/>
      <c r="NFW24" s="103"/>
      <c r="NFX24" s="103"/>
      <c r="NFY24" s="103"/>
      <c r="NFZ24" s="103"/>
      <c r="NGA24" s="103"/>
      <c r="NGB24" s="103"/>
      <c r="NGC24" s="103"/>
      <c r="NGD24" s="103"/>
      <c r="NGE24" s="103"/>
      <c r="NGF24" s="103"/>
      <c r="NGG24" s="103"/>
      <c r="NGH24" s="103"/>
      <c r="NGI24" s="103"/>
      <c r="NGJ24" s="103"/>
      <c r="NGK24" s="103"/>
      <c r="NGL24" s="103"/>
      <c r="NGM24" s="103"/>
      <c r="NGN24" s="103"/>
      <c r="NGO24" s="103"/>
      <c r="NGP24" s="103"/>
      <c r="NGQ24" s="103"/>
      <c r="NGR24" s="103"/>
      <c r="NGS24" s="103"/>
      <c r="NGT24" s="103"/>
      <c r="NGU24" s="103"/>
      <c r="NGV24" s="103"/>
      <c r="NGW24" s="103"/>
      <c r="NGX24" s="103"/>
      <c r="NGY24" s="103"/>
      <c r="NGZ24" s="103"/>
      <c r="NHA24" s="103"/>
      <c r="NHB24" s="103"/>
      <c r="NHC24" s="103"/>
      <c r="NHD24" s="103"/>
      <c r="NHE24" s="103"/>
      <c r="NHF24" s="103"/>
      <c r="NHG24" s="103"/>
      <c r="NHH24" s="103"/>
      <c r="NHI24" s="103"/>
      <c r="NHJ24" s="103"/>
      <c r="NHK24" s="103"/>
      <c r="NHL24" s="103"/>
      <c r="NHM24" s="103"/>
      <c r="NHN24" s="103"/>
      <c r="NHO24" s="103"/>
      <c r="NHP24" s="103"/>
      <c r="NHQ24" s="103"/>
      <c r="NHR24" s="103"/>
      <c r="NHS24" s="103"/>
      <c r="NHT24" s="103"/>
      <c r="NHU24" s="103"/>
      <c r="NHV24" s="103"/>
      <c r="NHW24" s="103"/>
      <c r="NHX24" s="103"/>
      <c r="NHY24" s="103"/>
      <c r="NHZ24" s="103"/>
      <c r="NIA24" s="103"/>
      <c r="NIB24" s="103"/>
      <c r="NIC24" s="103"/>
      <c r="NID24" s="103"/>
      <c r="NIE24" s="103"/>
      <c r="NIF24" s="103"/>
      <c r="NIG24" s="103"/>
      <c r="NIH24" s="103"/>
      <c r="NII24" s="103"/>
      <c r="NIJ24" s="103"/>
      <c r="NIK24" s="103"/>
      <c r="NIL24" s="103"/>
      <c r="NIM24" s="103"/>
      <c r="NIN24" s="103"/>
      <c r="NIO24" s="103"/>
      <c r="NIP24" s="103"/>
      <c r="NIQ24" s="103"/>
      <c r="NIR24" s="103"/>
      <c r="NIS24" s="103"/>
      <c r="NIT24" s="103"/>
      <c r="NIU24" s="103"/>
      <c r="NIV24" s="103"/>
      <c r="NIW24" s="103"/>
      <c r="NIX24" s="103"/>
      <c r="NIY24" s="103"/>
      <c r="NIZ24" s="103"/>
      <c r="NJA24" s="103"/>
      <c r="NJB24" s="103"/>
      <c r="NJC24" s="103"/>
      <c r="NJD24" s="103"/>
      <c r="NJE24" s="103"/>
      <c r="NJF24" s="103"/>
      <c r="NJG24" s="103"/>
      <c r="NJH24" s="103"/>
      <c r="NJI24" s="103"/>
      <c r="NJJ24" s="103"/>
      <c r="NJK24" s="103"/>
      <c r="NJL24" s="103"/>
      <c r="NJM24" s="103"/>
      <c r="NJN24" s="103"/>
      <c r="NJO24" s="103"/>
      <c r="NJP24" s="103"/>
      <c r="NJQ24" s="103"/>
      <c r="NJR24" s="103"/>
      <c r="NJS24" s="103"/>
      <c r="NJT24" s="103"/>
      <c r="NJU24" s="103"/>
      <c r="NJV24" s="103"/>
      <c r="NJW24" s="103"/>
      <c r="NJX24" s="103"/>
      <c r="NJY24" s="103"/>
      <c r="NJZ24" s="103"/>
      <c r="NKA24" s="103"/>
      <c r="NKB24" s="103"/>
      <c r="NKC24" s="103"/>
      <c r="NKD24" s="103"/>
      <c r="NKE24" s="103"/>
      <c r="NKF24" s="103"/>
      <c r="NKG24" s="103"/>
      <c r="NKH24" s="103"/>
      <c r="NKI24" s="103"/>
      <c r="NKJ24" s="103"/>
      <c r="NKK24" s="103"/>
      <c r="NKL24" s="103"/>
      <c r="NKM24" s="103"/>
      <c r="NKN24" s="103"/>
      <c r="NKO24" s="103"/>
      <c r="NKP24" s="103"/>
      <c r="NKQ24" s="103"/>
      <c r="NKR24" s="103"/>
      <c r="NKS24" s="103"/>
      <c r="NKT24" s="103"/>
      <c r="NKU24" s="103"/>
      <c r="NKV24" s="103"/>
      <c r="NKW24" s="103"/>
      <c r="NKX24" s="103"/>
      <c r="NKY24" s="103"/>
      <c r="NKZ24" s="103"/>
      <c r="NLA24" s="103"/>
      <c r="NLB24" s="103"/>
      <c r="NLC24" s="103"/>
      <c r="NLD24" s="103"/>
      <c r="NLE24" s="103"/>
      <c r="NLF24" s="103"/>
      <c r="NLG24" s="103"/>
      <c r="NLH24" s="103"/>
      <c r="NLI24" s="103"/>
      <c r="NLJ24" s="103"/>
      <c r="NLK24" s="103"/>
      <c r="NLL24" s="103"/>
      <c r="NLM24" s="103"/>
      <c r="NLN24" s="103"/>
      <c r="NLO24" s="103"/>
      <c r="NLP24" s="103"/>
      <c r="NLQ24" s="103"/>
      <c r="NLR24" s="103"/>
      <c r="NLS24" s="103"/>
      <c r="NLT24" s="103"/>
      <c r="NLU24" s="103"/>
      <c r="NLV24" s="103"/>
      <c r="NLW24" s="103"/>
      <c r="NLX24" s="103"/>
      <c r="NLY24" s="103"/>
      <c r="NLZ24" s="103"/>
      <c r="NMA24" s="103"/>
      <c r="NMB24" s="103"/>
      <c r="NMC24" s="103"/>
      <c r="NMD24" s="103"/>
      <c r="NME24" s="103"/>
      <c r="NMF24" s="103"/>
      <c r="NMG24" s="103"/>
      <c r="NMH24" s="103"/>
      <c r="NMI24" s="103"/>
      <c r="NMJ24" s="103"/>
      <c r="NMK24" s="103"/>
      <c r="NML24" s="103"/>
      <c r="NMM24" s="103"/>
      <c r="NMN24" s="103"/>
      <c r="NMO24" s="103"/>
      <c r="NMP24" s="103"/>
      <c r="NMQ24" s="103"/>
      <c r="NMR24" s="103"/>
      <c r="NMS24" s="103"/>
      <c r="NMT24" s="103"/>
      <c r="NMU24" s="103"/>
      <c r="NMV24" s="103"/>
      <c r="NMW24" s="103"/>
      <c r="NMX24" s="103"/>
      <c r="NMY24" s="103"/>
      <c r="NMZ24" s="103"/>
      <c r="NNA24" s="103"/>
      <c r="NNB24" s="103"/>
      <c r="NNC24" s="103"/>
      <c r="NND24" s="103"/>
      <c r="NNE24" s="103"/>
      <c r="NNF24" s="103"/>
      <c r="NNG24" s="103"/>
      <c r="NNH24" s="103"/>
      <c r="NNI24" s="103"/>
      <c r="NNJ24" s="103"/>
      <c r="NNK24" s="103"/>
      <c r="NNL24" s="103"/>
      <c r="NNM24" s="103"/>
      <c r="NNN24" s="103"/>
      <c r="NNO24" s="103"/>
      <c r="NNP24" s="103"/>
      <c r="NNQ24" s="103"/>
      <c r="NNR24" s="103"/>
      <c r="NNS24" s="103"/>
      <c r="NNT24" s="103"/>
      <c r="NNU24" s="103"/>
      <c r="NNV24" s="103"/>
      <c r="NNW24" s="103"/>
      <c r="NNX24" s="103"/>
      <c r="NNY24" s="103"/>
      <c r="NNZ24" s="103"/>
      <c r="NOA24" s="103"/>
      <c r="NOB24" s="103"/>
      <c r="NOC24" s="103"/>
      <c r="NOD24" s="103"/>
      <c r="NOE24" s="103"/>
      <c r="NOF24" s="103"/>
      <c r="NOG24" s="103"/>
      <c r="NOH24" s="103"/>
      <c r="NOI24" s="103"/>
      <c r="NOJ24" s="103"/>
      <c r="NOK24" s="103"/>
      <c r="NOL24" s="103"/>
      <c r="NOM24" s="103"/>
      <c r="NON24" s="103"/>
      <c r="NOO24" s="103"/>
      <c r="NOP24" s="103"/>
      <c r="NOQ24" s="103"/>
      <c r="NOR24" s="103"/>
      <c r="NOS24" s="103"/>
      <c r="NOT24" s="103"/>
      <c r="NOU24" s="103"/>
      <c r="NOV24" s="103"/>
      <c r="NOW24" s="103"/>
      <c r="NOX24" s="103"/>
      <c r="NOY24" s="103"/>
      <c r="NOZ24" s="103"/>
      <c r="NPA24" s="103"/>
      <c r="NPB24" s="103"/>
      <c r="NPC24" s="103"/>
      <c r="NPD24" s="103"/>
      <c r="NPE24" s="103"/>
      <c r="NPF24" s="103"/>
      <c r="NPG24" s="103"/>
      <c r="NPH24" s="103"/>
      <c r="NPI24" s="103"/>
      <c r="NPJ24" s="103"/>
      <c r="NPK24" s="103"/>
      <c r="NPL24" s="103"/>
      <c r="NPM24" s="103"/>
      <c r="NPN24" s="103"/>
      <c r="NPO24" s="103"/>
      <c r="NPP24" s="103"/>
      <c r="NPQ24" s="103"/>
      <c r="NPR24" s="103"/>
      <c r="NPS24" s="103"/>
      <c r="NPT24" s="103"/>
      <c r="NPU24" s="103"/>
      <c r="NPV24" s="103"/>
      <c r="NPW24" s="103"/>
      <c r="NPX24" s="103"/>
      <c r="NPY24" s="103"/>
      <c r="NPZ24" s="103"/>
      <c r="NQA24" s="103"/>
      <c r="NQB24" s="103"/>
      <c r="NQC24" s="103"/>
      <c r="NQD24" s="103"/>
      <c r="NQE24" s="103"/>
      <c r="NQF24" s="103"/>
      <c r="NQG24" s="103"/>
      <c r="NQH24" s="103"/>
      <c r="NQI24" s="103"/>
      <c r="NQJ24" s="103"/>
      <c r="NQK24" s="103"/>
      <c r="NQL24" s="103"/>
      <c r="NQM24" s="103"/>
      <c r="NQN24" s="103"/>
      <c r="NQO24" s="103"/>
      <c r="NQP24" s="103"/>
      <c r="NQQ24" s="103"/>
      <c r="NQR24" s="103"/>
      <c r="NQS24" s="103"/>
      <c r="NQT24" s="103"/>
      <c r="NQU24" s="103"/>
      <c r="NQV24" s="103"/>
      <c r="NQW24" s="103"/>
      <c r="NQX24" s="103"/>
      <c r="NQY24" s="103"/>
      <c r="NQZ24" s="103"/>
      <c r="NRA24" s="103"/>
      <c r="NRB24" s="103"/>
      <c r="NRC24" s="103"/>
      <c r="NRD24" s="103"/>
      <c r="NRE24" s="103"/>
      <c r="NRF24" s="103"/>
      <c r="NRG24" s="103"/>
      <c r="NRH24" s="103"/>
      <c r="NRI24" s="103"/>
      <c r="NRJ24" s="103"/>
      <c r="NRK24" s="103"/>
      <c r="NRL24" s="103"/>
      <c r="NRM24" s="103"/>
      <c r="NRN24" s="103"/>
      <c r="NRO24" s="103"/>
      <c r="NRP24" s="103"/>
      <c r="NRQ24" s="103"/>
      <c r="NRR24" s="103"/>
      <c r="NRS24" s="103"/>
      <c r="NRT24" s="103"/>
      <c r="NRU24" s="103"/>
      <c r="NRV24" s="103"/>
      <c r="NRW24" s="103"/>
      <c r="NRX24" s="103"/>
      <c r="NRY24" s="103"/>
      <c r="NRZ24" s="103"/>
      <c r="NSA24" s="103"/>
      <c r="NSB24" s="103"/>
      <c r="NSC24" s="103"/>
      <c r="NSD24" s="103"/>
      <c r="NSE24" s="103"/>
      <c r="NSF24" s="103"/>
      <c r="NSG24" s="103"/>
      <c r="NSH24" s="103"/>
      <c r="NSI24" s="103"/>
      <c r="NSJ24" s="103"/>
      <c r="NSK24" s="103"/>
      <c r="NSL24" s="103"/>
      <c r="NSM24" s="103"/>
      <c r="NSN24" s="103"/>
      <c r="NSO24" s="103"/>
      <c r="NSP24" s="103"/>
      <c r="NSQ24" s="103"/>
      <c r="NSR24" s="103"/>
      <c r="NSS24" s="103"/>
      <c r="NST24" s="103"/>
      <c r="NSU24" s="103"/>
      <c r="NSV24" s="103"/>
      <c r="NSW24" s="103"/>
      <c r="NSX24" s="103"/>
      <c r="NSY24" s="103"/>
      <c r="NSZ24" s="103"/>
      <c r="NTA24" s="103"/>
      <c r="NTB24" s="103"/>
      <c r="NTC24" s="103"/>
      <c r="NTD24" s="103"/>
      <c r="NTE24" s="103"/>
      <c r="NTF24" s="103"/>
      <c r="NTG24" s="103"/>
      <c r="NTH24" s="103"/>
      <c r="NTI24" s="103"/>
      <c r="NTJ24" s="103"/>
      <c r="NTK24" s="103"/>
      <c r="NTL24" s="103"/>
      <c r="NTM24" s="103"/>
      <c r="NTN24" s="103"/>
      <c r="NTO24" s="103"/>
      <c r="NTP24" s="103"/>
      <c r="NTQ24" s="103"/>
      <c r="NTR24" s="103"/>
      <c r="NTS24" s="103"/>
      <c r="NTT24" s="103"/>
      <c r="NTU24" s="103"/>
      <c r="NTV24" s="103"/>
      <c r="NTW24" s="103"/>
      <c r="NTX24" s="103"/>
      <c r="NTY24" s="103"/>
      <c r="NTZ24" s="103"/>
      <c r="NUA24" s="103"/>
      <c r="NUB24" s="103"/>
      <c r="NUC24" s="103"/>
      <c r="NUD24" s="103"/>
      <c r="NUE24" s="103"/>
      <c r="NUF24" s="103"/>
      <c r="NUG24" s="103"/>
      <c r="NUH24" s="103"/>
      <c r="NUI24" s="103"/>
      <c r="NUJ24" s="103"/>
      <c r="NUK24" s="103"/>
      <c r="NUL24" s="103"/>
      <c r="NUM24" s="103"/>
      <c r="NUN24" s="103"/>
      <c r="NUO24" s="103"/>
      <c r="NUP24" s="103"/>
      <c r="NUQ24" s="103"/>
      <c r="NUR24" s="103"/>
      <c r="NUS24" s="103"/>
      <c r="NUT24" s="103"/>
      <c r="NUU24" s="103"/>
      <c r="NUV24" s="103"/>
      <c r="NUW24" s="103"/>
      <c r="NUX24" s="103"/>
      <c r="NUY24" s="103"/>
      <c r="NUZ24" s="103"/>
      <c r="NVA24" s="103"/>
      <c r="NVB24" s="103"/>
      <c r="NVC24" s="103"/>
      <c r="NVD24" s="103"/>
      <c r="NVE24" s="103"/>
      <c r="NVF24" s="103"/>
      <c r="NVG24" s="103"/>
      <c r="NVH24" s="103"/>
      <c r="NVI24" s="103"/>
      <c r="NVJ24" s="103"/>
      <c r="NVK24" s="103"/>
      <c r="NVL24" s="103"/>
      <c r="NVM24" s="103"/>
      <c r="NVN24" s="103"/>
      <c r="NVO24" s="103"/>
      <c r="NVP24" s="103"/>
      <c r="NVQ24" s="103"/>
      <c r="NVR24" s="103"/>
      <c r="NVS24" s="103"/>
      <c r="NVT24" s="103"/>
      <c r="NVU24" s="103"/>
      <c r="NVV24" s="103"/>
      <c r="NVW24" s="103"/>
      <c r="NVX24" s="103"/>
      <c r="NVY24" s="103"/>
      <c r="NVZ24" s="103"/>
      <c r="NWA24" s="103"/>
      <c r="NWB24" s="103"/>
      <c r="NWC24" s="103"/>
      <c r="NWD24" s="103"/>
      <c r="NWE24" s="103"/>
      <c r="NWF24" s="103"/>
      <c r="NWG24" s="103"/>
      <c r="NWH24" s="103"/>
      <c r="NWI24" s="103"/>
      <c r="NWJ24" s="103"/>
      <c r="NWK24" s="103"/>
      <c r="NWL24" s="103"/>
      <c r="NWM24" s="103"/>
      <c r="NWN24" s="103"/>
      <c r="NWO24" s="103"/>
      <c r="NWP24" s="103"/>
      <c r="NWQ24" s="103"/>
      <c r="NWR24" s="103"/>
      <c r="NWS24" s="103"/>
      <c r="NWT24" s="103"/>
      <c r="NWU24" s="103"/>
      <c r="NWV24" s="103"/>
      <c r="NWW24" s="103"/>
      <c r="NWX24" s="103"/>
      <c r="NWY24" s="103"/>
      <c r="NWZ24" s="103"/>
      <c r="NXA24" s="103"/>
      <c r="NXB24" s="103"/>
      <c r="NXC24" s="103"/>
      <c r="NXD24" s="103"/>
      <c r="NXE24" s="103"/>
      <c r="NXF24" s="103"/>
      <c r="NXG24" s="103"/>
      <c r="NXH24" s="103"/>
      <c r="NXI24" s="103"/>
      <c r="NXJ24" s="103"/>
      <c r="NXK24" s="103"/>
      <c r="NXL24" s="103"/>
      <c r="NXM24" s="103"/>
      <c r="NXN24" s="103"/>
      <c r="NXO24" s="103"/>
      <c r="NXP24" s="103"/>
      <c r="NXQ24" s="103"/>
      <c r="NXR24" s="103"/>
      <c r="NXS24" s="103"/>
      <c r="NXT24" s="103"/>
      <c r="NXU24" s="103"/>
      <c r="NXV24" s="103"/>
      <c r="NXW24" s="103"/>
      <c r="NXX24" s="103"/>
      <c r="NXY24" s="103"/>
      <c r="NXZ24" s="103"/>
      <c r="NYA24" s="103"/>
      <c r="NYB24" s="103"/>
      <c r="NYC24" s="103"/>
      <c r="NYD24" s="103"/>
      <c r="NYE24" s="103"/>
      <c r="NYF24" s="103"/>
      <c r="NYG24" s="103"/>
      <c r="NYH24" s="103"/>
      <c r="NYI24" s="103"/>
      <c r="NYJ24" s="103"/>
      <c r="NYK24" s="103"/>
      <c r="NYL24" s="103"/>
      <c r="NYM24" s="103"/>
      <c r="NYN24" s="103"/>
      <c r="NYO24" s="103"/>
      <c r="NYP24" s="103"/>
      <c r="NYQ24" s="103"/>
      <c r="NYR24" s="103"/>
      <c r="NYS24" s="103"/>
      <c r="NYT24" s="103"/>
      <c r="NYU24" s="103"/>
      <c r="NYV24" s="103"/>
      <c r="NYW24" s="103"/>
      <c r="NYX24" s="103"/>
      <c r="NYY24" s="103"/>
      <c r="NYZ24" s="103"/>
      <c r="NZA24" s="103"/>
      <c r="NZB24" s="103"/>
      <c r="NZC24" s="103"/>
      <c r="NZD24" s="103"/>
      <c r="NZE24" s="103"/>
      <c r="NZF24" s="103"/>
      <c r="NZG24" s="103"/>
      <c r="NZH24" s="103"/>
      <c r="NZI24" s="103"/>
      <c r="NZJ24" s="103"/>
      <c r="NZK24" s="103"/>
      <c r="NZL24" s="103"/>
      <c r="NZM24" s="103"/>
      <c r="NZN24" s="103"/>
      <c r="NZO24" s="103"/>
      <c r="NZP24" s="103"/>
      <c r="NZQ24" s="103"/>
      <c r="NZR24" s="103"/>
      <c r="NZS24" s="103"/>
      <c r="NZT24" s="103"/>
      <c r="NZU24" s="103"/>
      <c r="NZV24" s="103"/>
      <c r="NZW24" s="103"/>
      <c r="NZX24" s="103"/>
      <c r="NZY24" s="103"/>
      <c r="NZZ24" s="103"/>
      <c r="OAA24" s="103"/>
      <c r="OAB24" s="103"/>
      <c r="OAC24" s="103"/>
      <c r="OAD24" s="103"/>
      <c r="OAE24" s="103"/>
      <c r="OAF24" s="103"/>
      <c r="OAG24" s="103"/>
      <c r="OAH24" s="103"/>
      <c r="OAI24" s="103"/>
      <c r="OAJ24" s="103"/>
      <c r="OAK24" s="103"/>
      <c r="OAL24" s="103"/>
      <c r="OAM24" s="103"/>
      <c r="OAN24" s="103"/>
      <c r="OAO24" s="103"/>
      <c r="OAP24" s="103"/>
      <c r="OAQ24" s="103"/>
      <c r="OAR24" s="103"/>
      <c r="OAS24" s="103"/>
      <c r="OAT24" s="103"/>
      <c r="OAU24" s="103"/>
      <c r="OAV24" s="103"/>
      <c r="OAW24" s="103"/>
      <c r="OAX24" s="103"/>
      <c r="OAY24" s="103"/>
      <c r="OAZ24" s="103"/>
      <c r="OBA24" s="103"/>
      <c r="OBB24" s="103"/>
      <c r="OBC24" s="103"/>
      <c r="OBD24" s="103"/>
      <c r="OBE24" s="103"/>
      <c r="OBF24" s="103"/>
      <c r="OBG24" s="103"/>
      <c r="OBH24" s="103"/>
      <c r="OBI24" s="103"/>
      <c r="OBJ24" s="103"/>
      <c r="OBK24" s="103"/>
      <c r="OBL24" s="103"/>
      <c r="OBM24" s="103"/>
      <c r="OBN24" s="103"/>
      <c r="OBO24" s="103"/>
      <c r="OBP24" s="103"/>
      <c r="OBQ24" s="103"/>
      <c r="OBR24" s="103"/>
      <c r="OBS24" s="103"/>
      <c r="OBT24" s="103"/>
      <c r="OBU24" s="103"/>
      <c r="OBV24" s="103"/>
      <c r="OBW24" s="103"/>
      <c r="OBX24" s="103"/>
      <c r="OBY24" s="103"/>
      <c r="OBZ24" s="103"/>
      <c r="OCA24" s="103"/>
      <c r="OCB24" s="103"/>
      <c r="OCC24" s="103"/>
      <c r="OCD24" s="103"/>
      <c r="OCE24" s="103"/>
      <c r="OCF24" s="103"/>
      <c r="OCG24" s="103"/>
      <c r="OCH24" s="103"/>
      <c r="OCI24" s="103"/>
      <c r="OCJ24" s="103"/>
      <c r="OCK24" s="103"/>
      <c r="OCL24" s="103"/>
      <c r="OCM24" s="103"/>
      <c r="OCN24" s="103"/>
      <c r="OCO24" s="103"/>
      <c r="OCP24" s="103"/>
      <c r="OCQ24" s="103"/>
      <c r="OCR24" s="103"/>
      <c r="OCS24" s="103"/>
      <c r="OCT24" s="103"/>
      <c r="OCU24" s="103"/>
      <c r="OCV24" s="103"/>
      <c r="OCW24" s="103"/>
      <c r="OCX24" s="103"/>
      <c r="OCY24" s="103"/>
      <c r="OCZ24" s="103"/>
      <c r="ODA24" s="103"/>
      <c r="ODB24" s="103"/>
      <c r="ODC24" s="103"/>
      <c r="ODD24" s="103"/>
      <c r="ODE24" s="103"/>
      <c r="ODF24" s="103"/>
      <c r="ODG24" s="103"/>
      <c r="ODH24" s="103"/>
      <c r="ODI24" s="103"/>
      <c r="ODJ24" s="103"/>
      <c r="ODK24" s="103"/>
      <c r="ODL24" s="103"/>
      <c r="ODM24" s="103"/>
      <c r="ODN24" s="103"/>
      <c r="ODO24" s="103"/>
      <c r="ODP24" s="103"/>
      <c r="ODQ24" s="103"/>
      <c r="ODR24" s="103"/>
      <c r="ODS24" s="103"/>
      <c r="ODT24" s="103"/>
      <c r="ODU24" s="103"/>
      <c r="ODV24" s="103"/>
      <c r="ODW24" s="103"/>
      <c r="ODX24" s="103"/>
      <c r="ODY24" s="103"/>
      <c r="ODZ24" s="103"/>
      <c r="OEA24" s="103"/>
      <c r="OEB24" s="103"/>
      <c r="OEC24" s="103"/>
      <c r="OED24" s="103"/>
      <c r="OEE24" s="103"/>
      <c r="OEF24" s="103"/>
      <c r="OEG24" s="103"/>
      <c r="OEH24" s="103"/>
      <c r="OEI24" s="103"/>
      <c r="OEJ24" s="103"/>
      <c r="OEK24" s="103"/>
      <c r="OEL24" s="103"/>
      <c r="OEM24" s="103"/>
      <c r="OEN24" s="103"/>
      <c r="OEO24" s="103"/>
      <c r="OEP24" s="103"/>
      <c r="OEQ24" s="103"/>
      <c r="OER24" s="103"/>
      <c r="OES24" s="103"/>
      <c r="OET24" s="103"/>
      <c r="OEU24" s="103"/>
      <c r="OEV24" s="103"/>
      <c r="OEW24" s="103"/>
      <c r="OEX24" s="103"/>
      <c r="OEY24" s="103"/>
      <c r="OEZ24" s="103"/>
      <c r="OFA24" s="103"/>
      <c r="OFB24" s="103"/>
      <c r="OFC24" s="103"/>
      <c r="OFD24" s="103"/>
      <c r="OFE24" s="103"/>
      <c r="OFF24" s="103"/>
      <c r="OFG24" s="103"/>
      <c r="OFH24" s="103"/>
      <c r="OFI24" s="103"/>
      <c r="OFJ24" s="103"/>
      <c r="OFK24" s="103"/>
      <c r="OFL24" s="103"/>
      <c r="OFM24" s="103"/>
      <c r="OFN24" s="103"/>
      <c r="OFO24" s="103"/>
      <c r="OFP24" s="103"/>
      <c r="OFQ24" s="103"/>
      <c r="OFR24" s="103"/>
      <c r="OFS24" s="103"/>
      <c r="OFT24" s="103"/>
      <c r="OFU24" s="103"/>
      <c r="OFV24" s="103"/>
      <c r="OFW24" s="103"/>
      <c r="OFX24" s="103"/>
      <c r="OFY24" s="103"/>
      <c r="OFZ24" s="103"/>
      <c r="OGA24" s="103"/>
      <c r="OGB24" s="103"/>
      <c r="OGC24" s="103"/>
      <c r="OGD24" s="103"/>
      <c r="OGE24" s="103"/>
      <c r="OGF24" s="103"/>
      <c r="OGG24" s="103"/>
      <c r="OGH24" s="103"/>
      <c r="OGI24" s="103"/>
      <c r="OGJ24" s="103"/>
      <c r="OGK24" s="103"/>
      <c r="OGL24" s="103"/>
      <c r="OGM24" s="103"/>
      <c r="OGN24" s="103"/>
      <c r="OGO24" s="103"/>
      <c r="OGP24" s="103"/>
      <c r="OGQ24" s="103"/>
      <c r="OGR24" s="103"/>
      <c r="OGS24" s="103"/>
      <c r="OGT24" s="103"/>
      <c r="OGU24" s="103"/>
      <c r="OGV24" s="103"/>
      <c r="OGW24" s="103"/>
      <c r="OGX24" s="103"/>
      <c r="OGY24" s="103"/>
      <c r="OGZ24" s="103"/>
      <c r="OHA24" s="103"/>
      <c r="OHB24" s="103"/>
      <c r="OHC24" s="103"/>
      <c r="OHD24" s="103"/>
      <c r="OHE24" s="103"/>
      <c r="OHF24" s="103"/>
      <c r="OHG24" s="103"/>
      <c r="OHH24" s="103"/>
      <c r="OHI24" s="103"/>
      <c r="OHJ24" s="103"/>
      <c r="OHK24" s="103"/>
      <c r="OHL24" s="103"/>
      <c r="OHM24" s="103"/>
      <c r="OHN24" s="103"/>
      <c r="OHO24" s="103"/>
      <c r="OHP24" s="103"/>
      <c r="OHQ24" s="103"/>
      <c r="OHR24" s="103"/>
      <c r="OHS24" s="103"/>
      <c r="OHT24" s="103"/>
      <c r="OHU24" s="103"/>
      <c r="OHV24" s="103"/>
      <c r="OHW24" s="103"/>
      <c r="OHX24" s="103"/>
      <c r="OHY24" s="103"/>
      <c r="OHZ24" s="103"/>
      <c r="OIA24" s="103"/>
      <c r="OIB24" s="103"/>
      <c r="OIC24" s="103"/>
      <c r="OID24" s="103"/>
      <c r="OIE24" s="103"/>
      <c r="OIF24" s="103"/>
      <c r="OIG24" s="103"/>
      <c r="OIH24" s="103"/>
      <c r="OII24" s="103"/>
      <c r="OIJ24" s="103"/>
      <c r="OIK24" s="103"/>
      <c r="OIL24" s="103"/>
      <c r="OIM24" s="103"/>
      <c r="OIN24" s="103"/>
      <c r="OIO24" s="103"/>
      <c r="OIP24" s="103"/>
      <c r="OIQ24" s="103"/>
      <c r="OIR24" s="103"/>
      <c r="OIS24" s="103"/>
      <c r="OIT24" s="103"/>
      <c r="OIU24" s="103"/>
      <c r="OIV24" s="103"/>
      <c r="OIW24" s="103"/>
      <c r="OIX24" s="103"/>
      <c r="OIY24" s="103"/>
      <c r="OIZ24" s="103"/>
      <c r="OJA24" s="103"/>
      <c r="OJB24" s="103"/>
      <c r="OJC24" s="103"/>
      <c r="OJD24" s="103"/>
      <c r="OJE24" s="103"/>
      <c r="OJF24" s="103"/>
      <c r="OJG24" s="103"/>
      <c r="OJH24" s="103"/>
      <c r="OJI24" s="103"/>
      <c r="OJJ24" s="103"/>
      <c r="OJK24" s="103"/>
      <c r="OJL24" s="103"/>
      <c r="OJM24" s="103"/>
      <c r="OJN24" s="103"/>
      <c r="OJO24" s="103"/>
      <c r="OJP24" s="103"/>
      <c r="OJQ24" s="103"/>
      <c r="OJR24" s="103"/>
      <c r="OJS24" s="103"/>
      <c r="OJT24" s="103"/>
      <c r="OJU24" s="103"/>
      <c r="OJV24" s="103"/>
      <c r="OJW24" s="103"/>
      <c r="OJX24" s="103"/>
      <c r="OJY24" s="103"/>
      <c r="OJZ24" s="103"/>
      <c r="OKA24" s="103"/>
      <c r="OKB24" s="103"/>
      <c r="OKC24" s="103"/>
      <c r="OKD24" s="103"/>
      <c r="OKE24" s="103"/>
      <c r="OKF24" s="103"/>
      <c r="OKG24" s="103"/>
      <c r="OKH24" s="103"/>
      <c r="OKI24" s="103"/>
      <c r="OKJ24" s="103"/>
      <c r="OKK24" s="103"/>
      <c r="OKL24" s="103"/>
      <c r="OKM24" s="103"/>
      <c r="OKN24" s="103"/>
      <c r="OKO24" s="103"/>
      <c r="OKP24" s="103"/>
      <c r="OKQ24" s="103"/>
      <c r="OKR24" s="103"/>
      <c r="OKS24" s="103"/>
      <c r="OKT24" s="103"/>
      <c r="OKU24" s="103"/>
      <c r="OKV24" s="103"/>
      <c r="OKW24" s="103"/>
      <c r="OKX24" s="103"/>
      <c r="OKY24" s="103"/>
      <c r="OKZ24" s="103"/>
      <c r="OLA24" s="103"/>
      <c r="OLB24" s="103"/>
      <c r="OLC24" s="103"/>
      <c r="OLD24" s="103"/>
      <c r="OLE24" s="103"/>
      <c r="OLF24" s="103"/>
      <c r="OLG24" s="103"/>
      <c r="OLH24" s="103"/>
      <c r="OLI24" s="103"/>
      <c r="OLJ24" s="103"/>
      <c r="OLK24" s="103"/>
      <c r="OLL24" s="103"/>
      <c r="OLM24" s="103"/>
      <c r="OLN24" s="103"/>
      <c r="OLO24" s="103"/>
      <c r="OLP24" s="103"/>
      <c r="OLQ24" s="103"/>
      <c r="OLR24" s="103"/>
      <c r="OLS24" s="103"/>
      <c r="OLT24" s="103"/>
      <c r="OLU24" s="103"/>
      <c r="OLV24" s="103"/>
      <c r="OLW24" s="103"/>
      <c r="OLX24" s="103"/>
      <c r="OLY24" s="103"/>
      <c r="OLZ24" s="103"/>
      <c r="OMA24" s="103"/>
      <c r="OMB24" s="103"/>
      <c r="OMC24" s="103"/>
      <c r="OMD24" s="103"/>
      <c r="OME24" s="103"/>
      <c r="OMF24" s="103"/>
      <c r="OMG24" s="103"/>
      <c r="OMH24" s="103"/>
      <c r="OMI24" s="103"/>
      <c r="OMJ24" s="103"/>
      <c r="OMK24" s="103"/>
      <c r="OML24" s="103"/>
      <c r="OMM24" s="103"/>
      <c r="OMN24" s="103"/>
      <c r="OMO24" s="103"/>
      <c r="OMP24" s="103"/>
      <c r="OMQ24" s="103"/>
      <c r="OMR24" s="103"/>
      <c r="OMS24" s="103"/>
      <c r="OMT24" s="103"/>
      <c r="OMU24" s="103"/>
      <c r="OMV24" s="103"/>
      <c r="OMW24" s="103"/>
      <c r="OMX24" s="103"/>
      <c r="OMY24" s="103"/>
      <c r="OMZ24" s="103"/>
      <c r="ONA24" s="103"/>
      <c r="ONB24" s="103"/>
      <c r="ONC24" s="103"/>
      <c r="OND24" s="103"/>
      <c r="ONE24" s="103"/>
      <c r="ONF24" s="103"/>
      <c r="ONG24" s="103"/>
      <c r="ONH24" s="103"/>
      <c r="ONI24" s="103"/>
      <c r="ONJ24" s="103"/>
      <c r="ONK24" s="103"/>
      <c r="ONL24" s="103"/>
      <c r="ONM24" s="103"/>
      <c r="ONN24" s="103"/>
      <c r="ONO24" s="103"/>
      <c r="ONP24" s="103"/>
      <c r="ONQ24" s="103"/>
      <c r="ONR24" s="103"/>
      <c r="ONS24" s="103"/>
      <c r="ONT24" s="103"/>
      <c r="ONU24" s="103"/>
      <c r="ONV24" s="103"/>
      <c r="ONW24" s="103"/>
      <c r="ONX24" s="103"/>
      <c r="ONY24" s="103"/>
      <c r="ONZ24" s="103"/>
      <c r="OOA24" s="103"/>
      <c r="OOB24" s="103"/>
      <c r="OOC24" s="103"/>
      <c r="OOD24" s="103"/>
      <c r="OOE24" s="103"/>
      <c r="OOF24" s="103"/>
      <c r="OOG24" s="103"/>
      <c r="OOH24" s="103"/>
      <c r="OOI24" s="103"/>
      <c r="OOJ24" s="103"/>
      <c r="OOK24" s="103"/>
      <c r="OOL24" s="103"/>
      <c r="OOM24" s="103"/>
      <c r="OON24" s="103"/>
      <c r="OOO24" s="103"/>
      <c r="OOP24" s="103"/>
      <c r="OOQ24" s="103"/>
      <c r="OOR24" s="103"/>
      <c r="OOS24" s="103"/>
      <c r="OOT24" s="103"/>
      <c r="OOU24" s="103"/>
      <c r="OOV24" s="103"/>
      <c r="OOW24" s="103"/>
      <c r="OOX24" s="103"/>
      <c r="OOY24" s="103"/>
      <c r="OOZ24" s="103"/>
      <c r="OPA24" s="103"/>
      <c r="OPB24" s="103"/>
      <c r="OPC24" s="103"/>
      <c r="OPD24" s="103"/>
      <c r="OPE24" s="103"/>
      <c r="OPF24" s="103"/>
      <c r="OPG24" s="103"/>
      <c r="OPH24" s="103"/>
      <c r="OPI24" s="103"/>
      <c r="OPJ24" s="103"/>
      <c r="OPK24" s="103"/>
      <c r="OPL24" s="103"/>
      <c r="OPM24" s="103"/>
      <c r="OPN24" s="103"/>
      <c r="OPO24" s="103"/>
      <c r="OPP24" s="103"/>
      <c r="OPQ24" s="103"/>
      <c r="OPR24" s="103"/>
      <c r="OPS24" s="103"/>
      <c r="OPT24" s="103"/>
      <c r="OPU24" s="103"/>
      <c r="OPV24" s="103"/>
      <c r="OPW24" s="103"/>
      <c r="OPX24" s="103"/>
      <c r="OPY24" s="103"/>
      <c r="OPZ24" s="103"/>
      <c r="OQA24" s="103"/>
      <c r="OQB24" s="103"/>
      <c r="OQC24" s="103"/>
      <c r="OQD24" s="103"/>
      <c r="OQE24" s="103"/>
      <c r="OQF24" s="103"/>
      <c r="OQG24" s="103"/>
      <c r="OQH24" s="103"/>
      <c r="OQI24" s="103"/>
      <c r="OQJ24" s="103"/>
      <c r="OQK24" s="103"/>
      <c r="OQL24" s="103"/>
      <c r="OQM24" s="103"/>
      <c r="OQN24" s="103"/>
      <c r="OQO24" s="103"/>
      <c r="OQP24" s="103"/>
      <c r="OQQ24" s="103"/>
      <c r="OQR24" s="103"/>
      <c r="OQS24" s="103"/>
      <c r="OQT24" s="103"/>
      <c r="OQU24" s="103"/>
      <c r="OQV24" s="103"/>
      <c r="OQW24" s="103"/>
      <c r="OQX24" s="103"/>
      <c r="OQY24" s="103"/>
      <c r="OQZ24" s="103"/>
      <c r="ORA24" s="103"/>
      <c r="ORB24" s="103"/>
      <c r="ORC24" s="103"/>
      <c r="ORD24" s="103"/>
      <c r="ORE24" s="103"/>
      <c r="ORF24" s="103"/>
      <c r="ORG24" s="103"/>
      <c r="ORH24" s="103"/>
      <c r="ORI24" s="103"/>
      <c r="ORJ24" s="103"/>
      <c r="ORK24" s="103"/>
      <c r="ORL24" s="103"/>
      <c r="ORM24" s="103"/>
      <c r="ORN24" s="103"/>
      <c r="ORO24" s="103"/>
      <c r="ORP24" s="103"/>
      <c r="ORQ24" s="103"/>
      <c r="ORR24" s="103"/>
      <c r="ORS24" s="103"/>
      <c r="ORT24" s="103"/>
      <c r="ORU24" s="103"/>
      <c r="ORV24" s="103"/>
      <c r="ORW24" s="103"/>
      <c r="ORX24" s="103"/>
      <c r="ORY24" s="103"/>
      <c r="ORZ24" s="103"/>
      <c r="OSA24" s="103"/>
      <c r="OSB24" s="103"/>
      <c r="OSC24" s="103"/>
      <c r="OSD24" s="103"/>
      <c r="OSE24" s="103"/>
      <c r="OSF24" s="103"/>
      <c r="OSG24" s="103"/>
      <c r="OSH24" s="103"/>
      <c r="OSI24" s="103"/>
      <c r="OSJ24" s="103"/>
      <c r="OSK24" s="103"/>
      <c r="OSL24" s="103"/>
      <c r="OSM24" s="103"/>
      <c r="OSN24" s="103"/>
      <c r="OSO24" s="103"/>
      <c r="OSP24" s="103"/>
      <c r="OSQ24" s="103"/>
      <c r="OSR24" s="103"/>
      <c r="OSS24" s="103"/>
      <c r="OST24" s="103"/>
      <c r="OSU24" s="103"/>
      <c r="OSV24" s="103"/>
      <c r="OSW24" s="103"/>
      <c r="OSX24" s="103"/>
      <c r="OSY24" s="103"/>
      <c r="OSZ24" s="103"/>
      <c r="OTA24" s="103"/>
      <c r="OTB24" s="103"/>
      <c r="OTC24" s="103"/>
      <c r="OTD24" s="103"/>
      <c r="OTE24" s="103"/>
      <c r="OTF24" s="103"/>
      <c r="OTG24" s="103"/>
      <c r="OTH24" s="103"/>
      <c r="OTI24" s="103"/>
      <c r="OTJ24" s="103"/>
      <c r="OTK24" s="103"/>
      <c r="OTL24" s="103"/>
      <c r="OTM24" s="103"/>
      <c r="OTN24" s="103"/>
      <c r="OTO24" s="103"/>
      <c r="OTP24" s="103"/>
      <c r="OTQ24" s="103"/>
      <c r="OTR24" s="103"/>
      <c r="OTS24" s="103"/>
      <c r="OTT24" s="103"/>
      <c r="OTU24" s="103"/>
      <c r="OTV24" s="103"/>
      <c r="OTW24" s="103"/>
      <c r="OTX24" s="103"/>
      <c r="OTY24" s="103"/>
      <c r="OTZ24" s="103"/>
      <c r="OUA24" s="103"/>
      <c r="OUB24" s="103"/>
      <c r="OUC24" s="103"/>
      <c r="OUD24" s="103"/>
      <c r="OUE24" s="103"/>
      <c r="OUF24" s="103"/>
      <c r="OUG24" s="103"/>
      <c r="OUH24" s="103"/>
      <c r="OUI24" s="103"/>
      <c r="OUJ24" s="103"/>
      <c r="OUK24" s="103"/>
      <c r="OUL24" s="103"/>
      <c r="OUM24" s="103"/>
      <c r="OUN24" s="103"/>
      <c r="OUO24" s="103"/>
      <c r="OUP24" s="103"/>
      <c r="OUQ24" s="103"/>
      <c r="OUR24" s="103"/>
      <c r="OUS24" s="103"/>
      <c r="OUT24" s="103"/>
      <c r="OUU24" s="103"/>
      <c r="OUV24" s="103"/>
      <c r="OUW24" s="103"/>
      <c r="OUX24" s="103"/>
      <c r="OUY24" s="103"/>
      <c r="OUZ24" s="103"/>
      <c r="OVA24" s="103"/>
      <c r="OVB24" s="103"/>
      <c r="OVC24" s="103"/>
      <c r="OVD24" s="103"/>
      <c r="OVE24" s="103"/>
      <c r="OVF24" s="103"/>
      <c r="OVG24" s="103"/>
      <c r="OVH24" s="103"/>
      <c r="OVI24" s="103"/>
      <c r="OVJ24" s="103"/>
      <c r="OVK24" s="103"/>
      <c r="OVL24" s="103"/>
      <c r="OVM24" s="103"/>
      <c r="OVN24" s="103"/>
      <c r="OVO24" s="103"/>
      <c r="OVP24" s="103"/>
      <c r="OVQ24" s="103"/>
      <c r="OVR24" s="103"/>
      <c r="OVS24" s="103"/>
      <c r="OVT24" s="103"/>
      <c r="OVU24" s="103"/>
      <c r="OVV24" s="103"/>
      <c r="OVW24" s="103"/>
      <c r="OVX24" s="103"/>
      <c r="OVY24" s="103"/>
      <c r="OVZ24" s="103"/>
      <c r="OWA24" s="103"/>
      <c r="OWB24" s="103"/>
      <c r="OWC24" s="103"/>
      <c r="OWD24" s="103"/>
      <c r="OWE24" s="103"/>
      <c r="OWF24" s="103"/>
      <c r="OWG24" s="103"/>
      <c r="OWH24" s="103"/>
      <c r="OWI24" s="103"/>
      <c r="OWJ24" s="103"/>
      <c r="OWK24" s="103"/>
      <c r="OWL24" s="103"/>
      <c r="OWM24" s="103"/>
      <c r="OWN24" s="103"/>
      <c r="OWO24" s="103"/>
      <c r="OWP24" s="103"/>
      <c r="OWQ24" s="103"/>
      <c r="OWR24" s="103"/>
      <c r="OWS24" s="103"/>
      <c r="OWT24" s="103"/>
      <c r="OWU24" s="103"/>
      <c r="OWV24" s="103"/>
      <c r="OWW24" s="103"/>
      <c r="OWX24" s="103"/>
      <c r="OWY24" s="103"/>
      <c r="OWZ24" s="103"/>
      <c r="OXA24" s="103"/>
      <c r="OXB24" s="103"/>
      <c r="OXC24" s="103"/>
      <c r="OXD24" s="103"/>
      <c r="OXE24" s="103"/>
      <c r="OXF24" s="103"/>
      <c r="OXG24" s="103"/>
      <c r="OXH24" s="103"/>
      <c r="OXI24" s="103"/>
      <c r="OXJ24" s="103"/>
      <c r="OXK24" s="103"/>
      <c r="OXL24" s="103"/>
      <c r="OXM24" s="103"/>
      <c r="OXN24" s="103"/>
      <c r="OXO24" s="103"/>
      <c r="OXP24" s="103"/>
      <c r="OXQ24" s="103"/>
      <c r="OXR24" s="103"/>
      <c r="OXS24" s="103"/>
      <c r="OXT24" s="103"/>
      <c r="OXU24" s="103"/>
      <c r="OXV24" s="103"/>
      <c r="OXW24" s="103"/>
      <c r="OXX24" s="103"/>
      <c r="OXY24" s="103"/>
      <c r="OXZ24" s="103"/>
      <c r="OYA24" s="103"/>
      <c r="OYB24" s="103"/>
      <c r="OYC24" s="103"/>
      <c r="OYD24" s="103"/>
      <c r="OYE24" s="103"/>
      <c r="OYF24" s="103"/>
      <c r="OYG24" s="103"/>
      <c r="OYH24" s="103"/>
      <c r="OYI24" s="103"/>
      <c r="OYJ24" s="103"/>
      <c r="OYK24" s="103"/>
      <c r="OYL24" s="103"/>
      <c r="OYM24" s="103"/>
      <c r="OYN24" s="103"/>
      <c r="OYO24" s="103"/>
      <c r="OYP24" s="103"/>
      <c r="OYQ24" s="103"/>
      <c r="OYR24" s="103"/>
      <c r="OYS24" s="103"/>
      <c r="OYT24" s="103"/>
      <c r="OYU24" s="103"/>
      <c r="OYV24" s="103"/>
      <c r="OYW24" s="103"/>
      <c r="OYX24" s="103"/>
      <c r="OYY24" s="103"/>
      <c r="OYZ24" s="103"/>
      <c r="OZA24" s="103"/>
      <c r="OZB24" s="103"/>
      <c r="OZC24" s="103"/>
      <c r="OZD24" s="103"/>
      <c r="OZE24" s="103"/>
      <c r="OZF24" s="103"/>
      <c r="OZG24" s="103"/>
      <c r="OZH24" s="103"/>
      <c r="OZI24" s="103"/>
      <c r="OZJ24" s="103"/>
      <c r="OZK24" s="103"/>
      <c r="OZL24" s="103"/>
      <c r="OZM24" s="103"/>
      <c r="OZN24" s="103"/>
      <c r="OZO24" s="103"/>
      <c r="OZP24" s="103"/>
      <c r="OZQ24" s="103"/>
      <c r="OZR24" s="103"/>
      <c r="OZS24" s="103"/>
      <c r="OZT24" s="103"/>
      <c r="OZU24" s="103"/>
      <c r="OZV24" s="103"/>
      <c r="OZW24" s="103"/>
      <c r="OZX24" s="103"/>
      <c r="OZY24" s="103"/>
      <c r="OZZ24" s="103"/>
      <c r="PAA24" s="103"/>
      <c r="PAB24" s="103"/>
      <c r="PAC24" s="103"/>
      <c r="PAD24" s="103"/>
      <c r="PAE24" s="103"/>
      <c r="PAF24" s="103"/>
      <c r="PAG24" s="103"/>
      <c r="PAH24" s="103"/>
      <c r="PAI24" s="103"/>
      <c r="PAJ24" s="103"/>
      <c r="PAK24" s="103"/>
      <c r="PAL24" s="103"/>
      <c r="PAM24" s="103"/>
      <c r="PAN24" s="103"/>
      <c r="PAO24" s="103"/>
      <c r="PAP24" s="103"/>
      <c r="PAQ24" s="103"/>
      <c r="PAR24" s="103"/>
      <c r="PAS24" s="103"/>
      <c r="PAT24" s="103"/>
      <c r="PAU24" s="103"/>
      <c r="PAV24" s="103"/>
      <c r="PAW24" s="103"/>
      <c r="PAX24" s="103"/>
      <c r="PAY24" s="103"/>
      <c r="PAZ24" s="103"/>
      <c r="PBA24" s="103"/>
      <c r="PBB24" s="103"/>
      <c r="PBC24" s="103"/>
      <c r="PBD24" s="103"/>
      <c r="PBE24" s="103"/>
      <c r="PBF24" s="103"/>
      <c r="PBG24" s="103"/>
      <c r="PBH24" s="103"/>
      <c r="PBI24" s="103"/>
      <c r="PBJ24" s="103"/>
      <c r="PBK24" s="103"/>
      <c r="PBL24" s="103"/>
      <c r="PBM24" s="103"/>
      <c r="PBN24" s="103"/>
      <c r="PBO24" s="103"/>
      <c r="PBP24" s="103"/>
      <c r="PBQ24" s="103"/>
      <c r="PBR24" s="103"/>
      <c r="PBS24" s="103"/>
      <c r="PBT24" s="103"/>
      <c r="PBU24" s="103"/>
      <c r="PBV24" s="103"/>
      <c r="PBW24" s="103"/>
      <c r="PBX24" s="103"/>
      <c r="PBY24" s="103"/>
      <c r="PBZ24" s="103"/>
      <c r="PCA24" s="103"/>
      <c r="PCB24" s="103"/>
      <c r="PCC24" s="103"/>
      <c r="PCD24" s="103"/>
      <c r="PCE24" s="103"/>
      <c r="PCF24" s="103"/>
      <c r="PCG24" s="103"/>
      <c r="PCH24" s="103"/>
      <c r="PCI24" s="103"/>
      <c r="PCJ24" s="103"/>
      <c r="PCK24" s="103"/>
      <c r="PCL24" s="103"/>
      <c r="PCM24" s="103"/>
      <c r="PCN24" s="103"/>
      <c r="PCO24" s="103"/>
      <c r="PCP24" s="103"/>
      <c r="PCQ24" s="103"/>
      <c r="PCR24" s="103"/>
      <c r="PCS24" s="103"/>
      <c r="PCT24" s="103"/>
      <c r="PCU24" s="103"/>
      <c r="PCV24" s="103"/>
      <c r="PCW24" s="103"/>
      <c r="PCX24" s="103"/>
      <c r="PCY24" s="103"/>
      <c r="PCZ24" s="103"/>
      <c r="PDA24" s="103"/>
      <c r="PDB24" s="103"/>
      <c r="PDC24" s="103"/>
      <c r="PDD24" s="103"/>
      <c r="PDE24" s="103"/>
      <c r="PDF24" s="103"/>
      <c r="PDG24" s="103"/>
      <c r="PDH24" s="103"/>
      <c r="PDI24" s="103"/>
      <c r="PDJ24" s="103"/>
      <c r="PDK24" s="103"/>
      <c r="PDL24" s="103"/>
      <c r="PDM24" s="103"/>
      <c r="PDN24" s="103"/>
      <c r="PDO24" s="103"/>
      <c r="PDP24" s="103"/>
      <c r="PDQ24" s="103"/>
      <c r="PDR24" s="103"/>
      <c r="PDS24" s="103"/>
      <c r="PDT24" s="103"/>
      <c r="PDU24" s="103"/>
      <c r="PDV24" s="103"/>
      <c r="PDW24" s="103"/>
      <c r="PDX24" s="103"/>
      <c r="PDY24" s="103"/>
      <c r="PDZ24" s="103"/>
      <c r="PEA24" s="103"/>
      <c r="PEB24" s="103"/>
      <c r="PEC24" s="103"/>
      <c r="PED24" s="103"/>
      <c r="PEE24" s="103"/>
      <c r="PEF24" s="103"/>
      <c r="PEG24" s="103"/>
      <c r="PEH24" s="103"/>
      <c r="PEI24" s="103"/>
      <c r="PEJ24" s="103"/>
      <c r="PEK24" s="103"/>
      <c r="PEL24" s="103"/>
      <c r="PEM24" s="103"/>
      <c r="PEN24" s="103"/>
      <c r="PEO24" s="103"/>
      <c r="PEP24" s="103"/>
      <c r="PEQ24" s="103"/>
      <c r="PER24" s="103"/>
      <c r="PES24" s="103"/>
      <c r="PET24" s="103"/>
      <c r="PEU24" s="103"/>
      <c r="PEV24" s="103"/>
      <c r="PEW24" s="103"/>
      <c r="PEX24" s="103"/>
      <c r="PEY24" s="103"/>
      <c r="PEZ24" s="103"/>
      <c r="PFA24" s="103"/>
      <c r="PFB24" s="103"/>
      <c r="PFC24" s="103"/>
      <c r="PFD24" s="103"/>
      <c r="PFE24" s="103"/>
      <c r="PFF24" s="103"/>
      <c r="PFG24" s="103"/>
      <c r="PFH24" s="103"/>
      <c r="PFI24" s="103"/>
      <c r="PFJ24" s="103"/>
      <c r="PFK24" s="103"/>
      <c r="PFL24" s="103"/>
      <c r="PFM24" s="103"/>
      <c r="PFN24" s="103"/>
      <c r="PFO24" s="103"/>
      <c r="PFP24" s="103"/>
      <c r="PFQ24" s="103"/>
      <c r="PFR24" s="103"/>
      <c r="PFS24" s="103"/>
      <c r="PFT24" s="103"/>
      <c r="PFU24" s="103"/>
      <c r="PFV24" s="103"/>
      <c r="PFW24" s="103"/>
      <c r="PFX24" s="103"/>
      <c r="PFY24" s="103"/>
      <c r="PFZ24" s="103"/>
      <c r="PGA24" s="103"/>
      <c r="PGB24" s="103"/>
      <c r="PGC24" s="103"/>
      <c r="PGD24" s="103"/>
      <c r="PGE24" s="103"/>
      <c r="PGF24" s="103"/>
      <c r="PGG24" s="103"/>
      <c r="PGH24" s="103"/>
      <c r="PGI24" s="103"/>
      <c r="PGJ24" s="103"/>
      <c r="PGK24" s="103"/>
      <c r="PGL24" s="103"/>
      <c r="PGM24" s="103"/>
      <c r="PGN24" s="103"/>
      <c r="PGO24" s="103"/>
      <c r="PGP24" s="103"/>
      <c r="PGQ24" s="103"/>
      <c r="PGR24" s="103"/>
      <c r="PGS24" s="103"/>
      <c r="PGT24" s="103"/>
      <c r="PGU24" s="103"/>
      <c r="PGV24" s="103"/>
      <c r="PGW24" s="103"/>
      <c r="PGX24" s="103"/>
      <c r="PGY24" s="103"/>
      <c r="PGZ24" s="103"/>
      <c r="PHA24" s="103"/>
      <c r="PHB24" s="103"/>
      <c r="PHC24" s="103"/>
      <c r="PHD24" s="103"/>
      <c r="PHE24" s="103"/>
      <c r="PHF24" s="103"/>
      <c r="PHG24" s="103"/>
      <c r="PHH24" s="103"/>
      <c r="PHI24" s="103"/>
      <c r="PHJ24" s="103"/>
      <c r="PHK24" s="103"/>
      <c r="PHL24" s="103"/>
      <c r="PHM24" s="103"/>
      <c r="PHN24" s="103"/>
      <c r="PHO24" s="103"/>
      <c r="PHP24" s="103"/>
      <c r="PHQ24" s="103"/>
      <c r="PHR24" s="103"/>
      <c r="PHS24" s="103"/>
      <c r="PHT24" s="103"/>
      <c r="PHU24" s="103"/>
      <c r="PHV24" s="103"/>
      <c r="PHW24" s="103"/>
      <c r="PHX24" s="103"/>
      <c r="PHY24" s="103"/>
      <c r="PHZ24" s="103"/>
      <c r="PIA24" s="103"/>
      <c r="PIB24" s="103"/>
      <c r="PIC24" s="103"/>
      <c r="PID24" s="103"/>
      <c r="PIE24" s="103"/>
      <c r="PIF24" s="103"/>
      <c r="PIG24" s="103"/>
      <c r="PIH24" s="103"/>
      <c r="PII24" s="103"/>
      <c r="PIJ24" s="103"/>
      <c r="PIK24" s="103"/>
      <c r="PIL24" s="103"/>
      <c r="PIM24" s="103"/>
      <c r="PIN24" s="103"/>
      <c r="PIO24" s="103"/>
      <c r="PIP24" s="103"/>
      <c r="PIQ24" s="103"/>
      <c r="PIR24" s="103"/>
      <c r="PIS24" s="103"/>
      <c r="PIT24" s="103"/>
      <c r="PIU24" s="103"/>
      <c r="PIV24" s="103"/>
      <c r="PIW24" s="103"/>
      <c r="PIX24" s="103"/>
      <c r="PIY24" s="103"/>
      <c r="PIZ24" s="103"/>
      <c r="PJA24" s="103"/>
      <c r="PJB24" s="103"/>
      <c r="PJC24" s="103"/>
      <c r="PJD24" s="103"/>
      <c r="PJE24" s="103"/>
      <c r="PJF24" s="103"/>
      <c r="PJG24" s="103"/>
      <c r="PJH24" s="103"/>
      <c r="PJI24" s="103"/>
      <c r="PJJ24" s="103"/>
      <c r="PJK24" s="103"/>
      <c r="PJL24" s="103"/>
      <c r="PJM24" s="103"/>
      <c r="PJN24" s="103"/>
      <c r="PJO24" s="103"/>
      <c r="PJP24" s="103"/>
      <c r="PJQ24" s="103"/>
      <c r="PJR24" s="103"/>
      <c r="PJS24" s="103"/>
      <c r="PJT24" s="103"/>
      <c r="PJU24" s="103"/>
      <c r="PJV24" s="103"/>
      <c r="PJW24" s="103"/>
      <c r="PJX24" s="103"/>
      <c r="PJY24" s="103"/>
      <c r="PJZ24" s="103"/>
      <c r="PKA24" s="103"/>
      <c r="PKB24" s="103"/>
      <c r="PKC24" s="103"/>
      <c r="PKD24" s="103"/>
      <c r="PKE24" s="103"/>
      <c r="PKF24" s="103"/>
      <c r="PKG24" s="103"/>
      <c r="PKH24" s="103"/>
      <c r="PKI24" s="103"/>
      <c r="PKJ24" s="103"/>
      <c r="PKK24" s="103"/>
      <c r="PKL24" s="103"/>
      <c r="PKM24" s="103"/>
      <c r="PKN24" s="103"/>
      <c r="PKO24" s="103"/>
      <c r="PKP24" s="103"/>
      <c r="PKQ24" s="103"/>
      <c r="PKR24" s="103"/>
      <c r="PKS24" s="103"/>
      <c r="PKT24" s="103"/>
      <c r="PKU24" s="103"/>
      <c r="PKV24" s="103"/>
      <c r="PKW24" s="103"/>
      <c r="PKX24" s="103"/>
      <c r="PKY24" s="103"/>
      <c r="PKZ24" s="103"/>
      <c r="PLA24" s="103"/>
      <c r="PLB24" s="103"/>
      <c r="PLC24" s="103"/>
      <c r="PLD24" s="103"/>
      <c r="PLE24" s="103"/>
      <c r="PLF24" s="103"/>
      <c r="PLG24" s="103"/>
      <c r="PLH24" s="103"/>
      <c r="PLI24" s="103"/>
      <c r="PLJ24" s="103"/>
      <c r="PLK24" s="103"/>
      <c r="PLL24" s="103"/>
      <c r="PLM24" s="103"/>
      <c r="PLN24" s="103"/>
      <c r="PLO24" s="103"/>
      <c r="PLP24" s="103"/>
      <c r="PLQ24" s="103"/>
      <c r="PLR24" s="103"/>
      <c r="PLS24" s="103"/>
      <c r="PLT24" s="103"/>
      <c r="PLU24" s="103"/>
      <c r="PLV24" s="103"/>
      <c r="PLW24" s="103"/>
      <c r="PLX24" s="103"/>
      <c r="PLY24" s="103"/>
      <c r="PLZ24" s="103"/>
      <c r="PMA24" s="103"/>
      <c r="PMB24" s="103"/>
      <c r="PMC24" s="103"/>
      <c r="PMD24" s="103"/>
      <c r="PME24" s="103"/>
      <c r="PMF24" s="103"/>
      <c r="PMG24" s="103"/>
      <c r="PMH24" s="103"/>
      <c r="PMI24" s="103"/>
      <c r="PMJ24" s="103"/>
      <c r="PMK24" s="103"/>
      <c r="PML24" s="103"/>
      <c r="PMM24" s="103"/>
      <c r="PMN24" s="103"/>
      <c r="PMO24" s="103"/>
      <c r="PMP24" s="103"/>
      <c r="PMQ24" s="103"/>
      <c r="PMR24" s="103"/>
      <c r="PMS24" s="103"/>
      <c r="PMT24" s="103"/>
      <c r="PMU24" s="103"/>
      <c r="PMV24" s="103"/>
      <c r="PMW24" s="103"/>
      <c r="PMX24" s="103"/>
      <c r="PMY24" s="103"/>
      <c r="PMZ24" s="103"/>
      <c r="PNA24" s="103"/>
      <c r="PNB24" s="103"/>
      <c r="PNC24" s="103"/>
      <c r="PND24" s="103"/>
      <c r="PNE24" s="103"/>
      <c r="PNF24" s="103"/>
      <c r="PNG24" s="103"/>
      <c r="PNH24" s="103"/>
      <c r="PNI24" s="103"/>
      <c r="PNJ24" s="103"/>
      <c r="PNK24" s="103"/>
      <c r="PNL24" s="103"/>
      <c r="PNM24" s="103"/>
      <c r="PNN24" s="103"/>
      <c r="PNO24" s="103"/>
      <c r="PNP24" s="103"/>
      <c r="PNQ24" s="103"/>
      <c r="PNR24" s="103"/>
      <c r="PNS24" s="103"/>
      <c r="PNT24" s="103"/>
      <c r="PNU24" s="103"/>
      <c r="PNV24" s="103"/>
      <c r="PNW24" s="103"/>
      <c r="PNX24" s="103"/>
      <c r="PNY24" s="103"/>
      <c r="PNZ24" s="103"/>
      <c r="POA24" s="103"/>
      <c r="POB24" s="103"/>
      <c r="POC24" s="103"/>
      <c r="POD24" s="103"/>
      <c r="POE24" s="103"/>
      <c r="POF24" s="103"/>
      <c r="POG24" s="103"/>
      <c r="POH24" s="103"/>
      <c r="POI24" s="103"/>
      <c r="POJ24" s="103"/>
      <c r="POK24" s="103"/>
      <c r="POL24" s="103"/>
      <c r="POM24" s="103"/>
      <c r="PON24" s="103"/>
      <c r="POO24" s="103"/>
      <c r="POP24" s="103"/>
      <c r="POQ24" s="103"/>
      <c r="POR24" s="103"/>
      <c r="POS24" s="103"/>
      <c r="POT24" s="103"/>
      <c r="POU24" s="103"/>
      <c r="POV24" s="103"/>
      <c r="POW24" s="103"/>
      <c r="POX24" s="103"/>
      <c r="POY24" s="103"/>
      <c r="POZ24" s="103"/>
      <c r="PPA24" s="103"/>
      <c r="PPB24" s="103"/>
      <c r="PPC24" s="103"/>
      <c r="PPD24" s="103"/>
      <c r="PPE24" s="103"/>
      <c r="PPF24" s="103"/>
      <c r="PPG24" s="103"/>
      <c r="PPH24" s="103"/>
      <c r="PPI24" s="103"/>
      <c r="PPJ24" s="103"/>
      <c r="PPK24" s="103"/>
      <c r="PPL24" s="103"/>
      <c r="PPM24" s="103"/>
      <c r="PPN24" s="103"/>
      <c r="PPO24" s="103"/>
      <c r="PPP24" s="103"/>
      <c r="PPQ24" s="103"/>
      <c r="PPR24" s="103"/>
      <c r="PPS24" s="103"/>
      <c r="PPT24" s="103"/>
      <c r="PPU24" s="103"/>
      <c r="PPV24" s="103"/>
      <c r="PPW24" s="103"/>
      <c r="PPX24" s="103"/>
      <c r="PPY24" s="103"/>
      <c r="PPZ24" s="103"/>
      <c r="PQA24" s="103"/>
      <c r="PQB24" s="103"/>
      <c r="PQC24" s="103"/>
      <c r="PQD24" s="103"/>
      <c r="PQE24" s="103"/>
      <c r="PQF24" s="103"/>
      <c r="PQG24" s="103"/>
      <c r="PQH24" s="103"/>
      <c r="PQI24" s="103"/>
      <c r="PQJ24" s="103"/>
      <c r="PQK24" s="103"/>
      <c r="PQL24" s="103"/>
      <c r="PQM24" s="103"/>
      <c r="PQN24" s="103"/>
      <c r="PQO24" s="103"/>
      <c r="PQP24" s="103"/>
      <c r="PQQ24" s="103"/>
      <c r="PQR24" s="103"/>
      <c r="PQS24" s="103"/>
      <c r="PQT24" s="103"/>
      <c r="PQU24" s="103"/>
      <c r="PQV24" s="103"/>
      <c r="PQW24" s="103"/>
      <c r="PQX24" s="103"/>
      <c r="PQY24" s="103"/>
      <c r="PQZ24" s="103"/>
      <c r="PRA24" s="103"/>
      <c r="PRB24" s="103"/>
      <c r="PRC24" s="103"/>
      <c r="PRD24" s="103"/>
      <c r="PRE24" s="103"/>
      <c r="PRF24" s="103"/>
      <c r="PRG24" s="103"/>
      <c r="PRH24" s="103"/>
      <c r="PRI24" s="103"/>
      <c r="PRJ24" s="103"/>
      <c r="PRK24" s="103"/>
      <c r="PRL24" s="103"/>
      <c r="PRM24" s="103"/>
      <c r="PRN24" s="103"/>
      <c r="PRO24" s="103"/>
      <c r="PRP24" s="103"/>
      <c r="PRQ24" s="103"/>
      <c r="PRR24" s="103"/>
      <c r="PRS24" s="103"/>
      <c r="PRT24" s="103"/>
      <c r="PRU24" s="103"/>
      <c r="PRV24" s="103"/>
      <c r="PRW24" s="103"/>
      <c r="PRX24" s="103"/>
      <c r="PRY24" s="103"/>
      <c r="PRZ24" s="103"/>
      <c r="PSA24" s="103"/>
      <c r="PSB24" s="103"/>
      <c r="PSC24" s="103"/>
      <c r="PSD24" s="103"/>
      <c r="PSE24" s="103"/>
      <c r="PSF24" s="103"/>
      <c r="PSG24" s="103"/>
      <c r="PSH24" s="103"/>
      <c r="PSI24" s="103"/>
      <c r="PSJ24" s="103"/>
      <c r="PSK24" s="103"/>
      <c r="PSL24" s="103"/>
      <c r="PSM24" s="103"/>
      <c r="PSN24" s="103"/>
      <c r="PSO24" s="103"/>
      <c r="PSP24" s="103"/>
      <c r="PSQ24" s="103"/>
      <c r="PSR24" s="103"/>
      <c r="PSS24" s="103"/>
      <c r="PST24" s="103"/>
      <c r="PSU24" s="103"/>
      <c r="PSV24" s="103"/>
      <c r="PSW24" s="103"/>
      <c r="PSX24" s="103"/>
      <c r="PSY24" s="103"/>
      <c r="PSZ24" s="103"/>
      <c r="PTA24" s="103"/>
      <c r="PTB24" s="103"/>
      <c r="PTC24" s="103"/>
      <c r="PTD24" s="103"/>
      <c r="PTE24" s="103"/>
      <c r="PTF24" s="103"/>
      <c r="PTG24" s="103"/>
      <c r="PTH24" s="103"/>
      <c r="PTI24" s="103"/>
      <c r="PTJ24" s="103"/>
      <c r="PTK24" s="103"/>
      <c r="PTL24" s="103"/>
      <c r="PTM24" s="103"/>
      <c r="PTN24" s="103"/>
      <c r="PTO24" s="103"/>
      <c r="PTP24" s="103"/>
      <c r="PTQ24" s="103"/>
      <c r="PTR24" s="103"/>
      <c r="PTS24" s="103"/>
      <c r="PTT24" s="103"/>
      <c r="PTU24" s="103"/>
      <c r="PTV24" s="103"/>
      <c r="PTW24" s="103"/>
      <c r="PTX24" s="103"/>
      <c r="PTY24" s="103"/>
      <c r="PTZ24" s="103"/>
      <c r="PUA24" s="103"/>
      <c r="PUB24" s="103"/>
      <c r="PUC24" s="103"/>
      <c r="PUD24" s="103"/>
      <c r="PUE24" s="103"/>
      <c r="PUF24" s="103"/>
      <c r="PUG24" s="103"/>
      <c r="PUH24" s="103"/>
      <c r="PUI24" s="103"/>
      <c r="PUJ24" s="103"/>
      <c r="PUK24" s="103"/>
      <c r="PUL24" s="103"/>
      <c r="PUM24" s="103"/>
      <c r="PUN24" s="103"/>
      <c r="PUO24" s="103"/>
      <c r="PUP24" s="103"/>
      <c r="PUQ24" s="103"/>
      <c r="PUR24" s="103"/>
      <c r="PUS24" s="103"/>
      <c r="PUT24" s="103"/>
      <c r="PUU24" s="103"/>
      <c r="PUV24" s="103"/>
      <c r="PUW24" s="103"/>
      <c r="PUX24" s="103"/>
      <c r="PUY24" s="103"/>
      <c r="PUZ24" s="103"/>
      <c r="PVA24" s="103"/>
      <c r="PVB24" s="103"/>
      <c r="PVC24" s="103"/>
      <c r="PVD24" s="103"/>
      <c r="PVE24" s="103"/>
      <c r="PVF24" s="103"/>
      <c r="PVG24" s="103"/>
      <c r="PVH24" s="103"/>
      <c r="PVI24" s="103"/>
      <c r="PVJ24" s="103"/>
      <c r="PVK24" s="103"/>
      <c r="PVL24" s="103"/>
      <c r="PVM24" s="103"/>
      <c r="PVN24" s="103"/>
      <c r="PVO24" s="103"/>
      <c r="PVP24" s="103"/>
      <c r="PVQ24" s="103"/>
      <c r="PVR24" s="103"/>
      <c r="PVS24" s="103"/>
      <c r="PVT24" s="103"/>
      <c r="PVU24" s="103"/>
      <c r="PVV24" s="103"/>
      <c r="PVW24" s="103"/>
      <c r="PVX24" s="103"/>
      <c r="PVY24" s="103"/>
      <c r="PVZ24" s="103"/>
      <c r="PWA24" s="103"/>
      <c r="PWB24" s="103"/>
      <c r="PWC24" s="103"/>
      <c r="PWD24" s="103"/>
      <c r="PWE24" s="103"/>
      <c r="PWF24" s="103"/>
      <c r="PWG24" s="103"/>
      <c r="PWH24" s="103"/>
      <c r="PWI24" s="103"/>
      <c r="PWJ24" s="103"/>
      <c r="PWK24" s="103"/>
      <c r="PWL24" s="103"/>
      <c r="PWM24" s="103"/>
      <c r="PWN24" s="103"/>
      <c r="PWO24" s="103"/>
      <c r="PWP24" s="103"/>
      <c r="PWQ24" s="103"/>
      <c r="PWR24" s="103"/>
      <c r="PWS24" s="103"/>
      <c r="PWT24" s="103"/>
      <c r="PWU24" s="103"/>
      <c r="PWV24" s="103"/>
      <c r="PWW24" s="103"/>
      <c r="PWX24" s="103"/>
      <c r="PWY24" s="103"/>
      <c r="PWZ24" s="103"/>
      <c r="PXA24" s="103"/>
      <c r="PXB24" s="103"/>
      <c r="PXC24" s="103"/>
      <c r="PXD24" s="103"/>
      <c r="PXE24" s="103"/>
      <c r="PXF24" s="103"/>
      <c r="PXG24" s="103"/>
      <c r="PXH24" s="103"/>
      <c r="PXI24" s="103"/>
      <c r="PXJ24" s="103"/>
      <c r="PXK24" s="103"/>
      <c r="PXL24" s="103"/>
      <c r="PXM24" s="103"/>
      <c r="PXN24" s="103"/>
      <c r="PXO24" s="103"/>
      <c r="PXP24" s="103"/>
      <c r="PXQ24" s="103"/>
      <c r="PXR24" s="103"/>
      <c r="PXS24" s="103"/>
      <c r="PXT24" s="103"/>
      <c r="PXU24" s="103"/>
      <c r="PXV24" s="103"/>
      <c r="PXW24" s="103"/>
      <c r="PXX24" s="103"/>
      <c r="PXY24" s="103"/>
      <c r="PXZ24" s="103"/>
      <c r="PYA24" s="103"/>
      <c r="PYB24" s="103"/>
      <c r="PYC24" s="103"/>
      <c r="PYD24" s="103"/>
      <c r="PYE24" s="103"/>
      <c r="PYF24" s="103"/>
      <c r="PYG24" s="103"/>
      <c r="PYH24" s="103"/>
      <c r="PYI24" s="103"/>
      <c r="PYJ24" s="103"/>
      <c r="PYK24" s="103"/>
      <c r="PYL24" s="103"/>
      <c r="PYM24" s="103"/>
      <c r="PYN24" s="103"/>
      <c r="PYO24" s="103"/>
      <c r="PYP24" s="103"/>
      <c r="PYQ24" s="103"/>
      <c r="PYR24" s="103"/>
      <c r="PYS24" s="103"/>
      <c r="PYT24" s="103"/>
      <c r="PYU24" s="103"/>
      <c r="PYV24" s="103"/>
      <c r="PYW24" s="103"/>
      <c r="PYX24" s="103"/>
      <c r="PYY24" s="103"/>
      <c r="PYZ24" s="103"/>
      <c r="PZA24" s="103"/>
      <c r="PZB24" s="103"/>
      <c r="PZC24" s="103"/>
      <c r="PZD24" s="103"/>
      <c r="PZE24" s="103"/>
      <c r="PZF24" s="103"/>
      <c r="PZG24" s="103"/>
      <c r="PZH24" s="103"/>
      <c r="PZI24" s="103"/>
      <c r="PZJ24" s="103"/>
      <c r="PZK24" s="103"/>
      <c r="PZL24" s="103"/>
      <c r="PZM24" s="103"/>
      <c r="PZN24" s="103"/>
      <c r="PZO24" s="103"/>
      <c r="PZP24" s="103"/>
      <c r="PZQ24" s="103"/>
      <c r="PZR24" s="103"/>
      <c r="PZS24" s="103"/>
      <c r="PZT24" s="103"/>
      <c r="PZU24" s="103"/>
      <c r="PZV24" s="103"/>
      <c r="PZW24" s="103"/>
      <c r="PZX24" s="103"/>
      <c r="PZY24" s="103"/>
      <c r="PZZ24" s="103"/>
      <c r="QAA24" s="103"/>
      <c r="QAB24" s="103"/>
      <c r="QAC24" s="103"/>
      <c r="QAD24" s="103"/>
      <c r="QAE24" s="103"/>
      <c r="QAF24" s="103"/>
      <c r="QAG24" s="103"/>
      <c r="QAH24" s="103"/>
      <c r="QAI24" s="103"/>
      <c r="QAJ24" s="103"/>
      <c r="QAK24" s="103"/>
      <c r="QAL24" s="103"/>
      <c r="QAM24" s="103"/>
      <c r="QAN24" s="103"/>
      <c r="QAO24" s="103"/>
      <c r="QAP24" s="103"/>
      <c r="QAQ24" s="103"/>
      <c r="QAR24" s="103"/>
      <c r="QAS24" s="103"/>
      <c r="QAT24" s="103"/>
      <c r="QAU24" s="103"/>
      <c r="QAV24" s="103"/>
      <c r="QAW24" s="103"/>
      <c r="QAX24" s="103"/>
      <c r="QAY24" s="103"/>
      <c r="QAZ24" s="103"/>
      <c r="QBA24" s="103"/>
      <c r="QBB24" s="103"/>
      <c r="QBC24" s="103"/>
      <c r="QBD24" s="103"/>
      <c r="QBE24" s="103"/>
      <c r="QBF24" s="103"/>
      <c r="QBG24" s="103"/>
      <c r="QBH24" s="103"/>
      <c r="QBI24" s="103"/>
      <c r="QBJ24" s="103"/>
      <c r="QBK24" s="103"/>
      <c r="QBL24" s="103"/>
      <c r="QBM24" s="103"/>
      <c r="QBN24" s="103"/>
      <c r="QBO24" s="103"/>
      <c r="QBP24" s="103"/>
      <c r="QBQ24" s="103"/>
      <c r="QBR24" s="103"/>
      <c r="QBS24" s="103"/>
      <c r="QBT24" s="103"/>
      <c r="QBU24" s="103"/>
      <c r="QBV24" s="103"/>
      <c r="QBW24" s="103"/>
      <c r="QBX24" s="103"/>
      <c r="QBY24" s="103"/>
      <c r="QBZ24" s="103"/>
      <c r="QCA24" s="103"/>
      <c r="QCB24" s="103"/>
      <c r="QCC24" s="103"/>
      <c r="QCD24" s="103"/>
      <c r="QCE24" s="103"/>
      <c r="QCF24" s="103"/>
      <c r="QCG24" s="103"/>
      <c r="QCH24" s="103"/>
      <c r="QCI24" s="103"/>
      <c r="QCJ24" s="103"/>
      <c r="QCK24" s="103"/>
      <c r="QCL24" s="103"/>
      <c r="QCM24" s="103"/>
      <c r="QCN24" s="103"/>
      <c r="QCO24" s="103"/>
      <c r="QCP24" s="103"/>
      <c r="QCQ24" s="103"/>
      <c r="QCR24" s="103"/>
      <c r="QCS24" s="103"/>
      <c r="QCT24" s="103"/>
      <c r="QCU24" s="103"/>
      <c r="QCV24" s="103"/>
      <c r="QCW24" s="103"/>
      <c r="QCX24" s="103"/>
      <c r="QCY24" s="103"/>
      <c r="QCZ24" s="103"/>
      <c r="QDA24" s="103"/>
      <c r="QDB24" s="103"/>
      <c r="QDC24" s="103"/>
      <c r="QDD24" s="103"/>
      <c r="QDE24" s="103"/>
      <c r="QDF24" s="103"/>
      <c r="QDG24" s="103"/>
      <c r="QDH24" s="103"/>
      <c r="QDI24" s="103"/>
      <c r="QDJ24" s="103"/>
      <c r="QDK24" s="103"/>
      <c r="QDL24" s="103"/>
      <c r="QDM24" s="103"/>
      <c r="QDN24" s="103"/>
      <c r="QDO24" s="103"/>
      <c r="QDP24" s="103"/>
      <c r="QDQ24" s="103"/>
      <c r="QDR24" s="103"/>
      <c r="QDS24" s="103"/>
      <c r="QDT24" s="103"/>
      <c r="QDU24" s="103"/>
      <c r="QDV24" s="103"/>
      <c r="QDW24" s="103"/>
      <c r="QDX24" s="103"/>
      <c r="QDY24" s="103"/>
      <c r="QDZ24" s="103"/>
      <c r="QEA24" s="103"/>
      <c r="QEB24" s="103"/>
      <c r="QEC24" s="103"/>
      <c r="QED24" s="103"/>
      <c r="QEE24" s="103"/>
      <c r="QEF24" s="103"/>
      <c r="QEG24" s="103"/>
      <c r="QEH24" s="103"/>
      <c r="QEI24" s="103"/>
      <c r="QEJ24" s="103"/>
      <c r="QEK24" s="103"/>
      <c r="QEL24" s="103"/>
      <c r="QEM24" s="103"/>
      <c r="QEN24" s="103"/>
      <c r="QEO24" s="103"/>
      <c r="QEP24" s="103"/>
      <c r="QEQ24" s="103"/>
      <c r="QER24" s="103"/>
      <c r="QES24" s="103"/>
      <c r="QET24" s="103"/>
      <c r="QEU24" s="103"/>
      <c r="QEV24" s="103"/>
      <c r="QEW24" s="103"/>
      <c r="QEX24" s="103"/>
      <c r="QEY24" s="103"/>
      <c r="QEZ24" s="103"/>
      <c r="QFA24" s="103"/>
      <c r="QFB24" s="103"/>
      <c r="QFC24" s="103"/>
      <c r="QFD24" s="103"/>
      <c r="QFE24" s="103"/>
      <c r="QFF24" s="103"/>
      <c r="QFG24" s="103"/>
      <c r="QFH24" s="103"/>
      <c r="QFI24" s="103"/>
      <c r="QFJ24" s="103"/>
      <c r="QFK24" s="103"/>
      <c r="QFL24" s="103"/>
      <c r="QFM24" s="103"/>
      <c r="QFN24" s="103"/>
      <c r="QFO24" s="103"/>
      <c r="QFP24" s="103"/>
      <c r="QFQ24" s="103"/>
      <c r="QFR24" s="103"/>
      <c r="QFS24" s="103"/>
      <c r="QFT24" s="103"/>
      <c r="QFU24" s="103"/>
      <c r="QFV24" s="103"/>
      <c r="QFW24" s="103"/>
      <c r="QFX24" s="103"/>
      <c r="QFY24" s="103"/>
      <c r="QFZ24" s="103"/>
      <c r="QGA24" s="103"/>
      <c r="QGB24" s="103"/>
      <c r="QGC24" s="103"/>
      <c r="QGD24" s="103"/>
      <c r="QGE24" s="103"/>
      <c r="QGF24" s="103"/>
      <c r="QGG24" s="103"/>
      <c r="QGH24" s="103"/>
      <c r="QGI24" s="103"/>
      <c r="QGJ24" s="103"/>
      <c r="QGK24" s="103"/>
      <c r="QGL24" s="103"/>
      <c r="QGM24" s="103"/>
      <c r="QGN24" s="103"/>
      <c r="QGO24" s="103"/>
      <c r="QGP24" s="103"/>
      <c r="QGQ24" s="103"/>
      <c r="QGR24" s="103"/>
      <c r="QGS24" s="103"/>
      <c r="QGT24" s="103"/>
      <c r="QGU24" s="103"/>
      <c r="QGV24" s="103"/>
      <c r="QGW24" s="103"/>
      <c r="QGX24" s="103"/>
      <c r="QGY24" s="103"/>
      <c r="QGZ24" s="103"/>
      <c r="QHA24" s="103"/>
      <c r="QHB24" s="103"/>
      <c r="QHC24" s="103"/>
      <c r="QHD24" s="103"/>
      <c r="QHE24" s="103"/>
      <c r="QHF24" s="103"/>
      <c r="QHG24" s="103"/>
      <c r="QHH24" s="103"/>
      <c r="QHI24" s="103"/>
      <c r="QHJ24" s="103"/>
      <c r="QHK24" s="103"/>
      <c r="QHL24" s="103"/>
      <c r="QHM24" s="103"/>
      <c r="QHN24" s="103"/>
      <c r="QHO24" s="103"/>
      <c r="QHP24" s="103"/>
      <c r="QHQ24" s="103"/>
      <c r="QHR24" s="103"/>
      <c r="QHS24" s="103"/>
      <c r="QHT24" s="103"/>
      <c r="QHU24" s="103"/>
      <c r="QHV24" s="103"/>
      <c r="QHW24" s="103"/>
      <c r="QHX24" s="103"/>
      <c r="QHY24" s="103"/>
      <c r="QHZ24" s="103"/>
      <c r="QIA24" s="103"/>
      <c r="QIB24" s="103"/>
      <c r="QIC24" s="103"/>
      <c r="QID24" s="103"/>
      <c r="QIE24" s="103"/>
      <c r="QIF24" s="103"/>
      <c r="QIG24" s="103"/>
      <c r="QIH24" s="103"/>
      <c r="QII24" s="103"/>
      <c r="QIJ24" s="103"/>
      <c r="QIK24" s="103"/>
      <c r="QIL24" s="103"/>
      <c r="QIM24" s="103"/>
      <c r="QIN24" s="103"/>
      <c r="QIO24" s="103"/>
      <c r="QIP24" s="103"/>
      <c r="QIQ24" s="103"/>
      <c r="QIR24" s="103"/>
      <c r="QIS24" s="103"/>
      <c r="QIT24" s="103"/>
      <c r="QIU24" s="103"/>
      <c r="QIV24" s="103"/>
      <c r="QIW24" s="103"/>
      <c r="QIX24" s="103"/>
      <c r="QIY24" s="103"/>
      <c r="QIZ24" s="103"/>
      <c r="QJA24" s="103"/>
      <c r="QJB24" s="103"/>
      <c r="QJC24" s="103"/>
      <c r="QJD24" s="103"/>
      <c r="QJE24" s="103"/>
      <c r="QJF24" s="103"/>
      <c r="QJG24" s="103"/>
      <c r="QJH24" s="103"/>
      <c r="QJI24" s="103"/>
      <c r="QJJ24" s="103"/>
      <c r="QJK24" s="103"/>
      <c r="QJL24" s="103"/>
      <c r="QJM24" s="103"/>
      <c r="QJN24" s="103"/>
      <c r="QJO24" s="103"/>
      <c r="QJP24" s="103"/>
      <c r="QJQ24" s="103"/>
      <c r="QJR24" s="103"/>
      <c r="QJS24" s="103"/>
      <c r="QJT24" s="103"/>
      <c r="QJU24" s="103"/>
      <c r="QJV24" s="103"/>
      <c r="QJW24" s="103"/>
      <c r="QJX24" s="103"/>
      <c r="QJY24" s="103"/>
      <c r="QJZ24" s="103"/>
      <c r="QKA24" s="103"/>
      <c r="QKB24" s="103"/>
      <c r="QKC24" s="103"/>
      <c r="QKD24" s="103"/>
      <c r="QKE24" s="103"/>
      <c r="QKF24" s="103"/>
      <c r="QKG24" s="103"/>
      <c r="QKH24" s="103"/>
      <c r="QKI24" s="103"/>
      <c r="QKJ24" s="103"/>
      <c r="QKK24" s="103"/>
      <c r="QKL24" s="103"/>
      <c r="QKM24" s="103"/>
      <c r="QKN24" s="103"/>
      <c r="QKO24" s="103"/>
      <c r="QKP24" s="103"/>
      <c r="QKQ24" s="103"/>
      <c r="QKR24" s="103"/>
      <c r="QKS24" s="103"/>
      <c r="QKT24" s="103"/>
      <c r="QKU24" s="103"/>
      <c r="QKV24" s="103"/>
      <c r="QKW24" s="103"/>
      <c r="QKX24" s="103"/>
      <c r="QKY24" s="103"/>
      <c r="QKZ24" s="103"/>
      <c r="QLA24" s="103"/>
      <c r="QLB24" s="103"/>
      <c r="QLC24" s="103"/>
      <c r="QLD24" s="103"/>
      <c r="QLE24" s="103"/>
      <c r="QLF24" s="103"/>
      <c r="QLG24" s="103"/>
      <c r="QLH24" s="103"/>
      <c r="QLI24" s="103"/>
      <c r="QLJ24" s="103"/>
      <c r="QLK24" s="103"/>
      <c r="QLL24" s="103"/>
      <c r="QLM24" s="103"/>
      <c r="QLN24" s="103"/>
      <c r="QLO24" s="103"/>
      <c r="QLP24" s="103"/>
      <c r="QLQ24" s="103"/>
      <c r="QLR24" s="103"/>
      <c r="QLS24" s="103"/>
      <c r="QLT24" s="103"/>
      <c r="QLU24" s="103"/>
      <c r="QLV24" s="103"/>
      <c r="QLW24" s="103"/>
      <c r="QLX24" s="103"/>
      <c r="QLY24" s="103"/>
      <c r="QLZ24" s="103"/>
      <c r="QMA24" s="103"/>
      <c r="QMB24" s="103"/>
      <c r="QMC24" s="103"/>
      <c r="QMD24" s="103"/>
      <c r="QME24" s="103"/>
      <c r="QMF24" s="103"/>
      <c r="QMG24" s="103"/>
      <c r="QMH24" s="103"/>
      <c r="QMI24" s="103"/>
      <c r="QMJ24" s="103"/>
      <c r="QMK24" s="103"/>
      <c r="QML24" s="103"/>
      <c r="QMM24" s="103"/>
      <c r="QMN24" s="103"/>
      <c r="QMO24" s="103"/>
      <c r="QMP24" s="103"/>
      <c r="QMQ24" s="103"/>
      <c r="QMR24" s="103"/>
      <c r="QMS24" s="103"/>
      <c r="QMT24" s="103"/>
      <c r="QMU24" s="103"/>
      <c r="QMV24" s="103"/>
      <c r="QMW24" s="103"/>
      <c r="QMX24" s="103"/>
      <c r="QMY24" s="103"/>
      <c r="QMZ24" s="103"/>
      <c r="QNA24" s="103"/>
      <c r="QNB24" s="103"/>
      <c r="QNC24" s="103"/>
      <c r="QND24" s="103"/>
      <c r="QNE24" s="103"/>
      <c r="QNF24" s="103"/>
      <c r="QNG24" s="103"/>
      <c r="QNH24" s="103"/>
      <c r="QNI24" s="103"/>
      <c r="QNJ24" s="103"/>
      <c r="QNK24" s="103"/>
      <c r="QNL24" s="103"/>
      <c r="QNM24" s="103"/>
      <c r="QNN24" s="103"/>
      <c r="QNO24" s="103"/>
      <c r="QNP24" s="103"/>
      <c r="QNQ24" s="103"/>
      <c r="QNR24" s="103"/>
      <c r="QNS24" s="103"/>
      <c r="QNT24" s="103"/>
      <c r="QNU24" s="103"/>
      <c r="QNV24" s="103"/>
      <c r="QNW24" s="103"/>
      <c r="QNX24" s="103"/>
      <c r="QNY24" s="103"/>
      <c r="QNZ24" s="103"/>
      <c r="QOA24" s="103"/>
      <c r="QOB24" s="103"/>
      <c r="QOC24" s="103"/>
      <c r="QOD24" s="103"/>
      <c r="QOE24" s="103"/>
      <c r="QOF24" s="103"/>
      <c r="QOG24" s="103"/>
      <c r="QOH24" s="103"/>
      <c r="QOI24" s="103"/>
      <c r="QOJ24" s="103"/>
      <c r="QOK24" s="103"/>
      <c r="QOL24" s="103"/>
      <c r="QOM24" s="103"/>
      <c r="QON24" s="103"/>
      <c r="QOO24" s="103"/>
      <c r="QOP24" s="103"/>
      <c r="QOQ24" s="103"/>
      <c r="QOR24" s="103"/>
      <c r="QOS24" s="103"/>
      <c r="QOT24" s="103"/>
      <c r="QOU24" s="103"/>
      <c r="QOV24" s="103"/>
      <c r="QOW24" s="103"/>
      <c r="QOX24" s="103"/>
      <c r="QOY24" s="103"/>
      <c r="QOZ24" s="103"/>
      <c r="QPA24" s="103"/>
      <c r="QPB24" s="103"/>
      <c r="QPC24" s="103"/>
      <c r="QPD24" s="103"/>
      <c r="QPE24" s="103"/>
      <c r="QPF24" s="103"/>
      <c r="QPG24" s="103"/>
      <c r="QPH24" s="103"/>
      <c r="QPI24" s="103"/>
      <c r="QPJ24" s="103"/>
      <c r="QPK24" s="103"/>
      <c r="QPL24" s="103"/>
      <c r="QPM24" s="103"/>
      <c r="QPN24" s="103"/>
      <c r="QPO24" s="103"/>
      <c r="QPP24" s="103"/>
      <c r="QPQ24" s="103"/>
      <c r="QPR24" s="103"/>
      <c r="QPS24" s="103"/>
      <c r="QPT24" s="103"/>
      <c r="QPU24" s="103"/>
      <c r="QPV24" s="103"/>
      <c r="QPW24" s="103"/>
      <c r="QPX24" s="103"/>
      <c r="QPY24" s="103"/>
      <c r="QPZ24" s="103"/>
      <c r="QQA24" s="103"/>
      <c r="QQB24" s="103"/>
      <c r="QQC24" s="103"/>
      <c r="QQD24" s="103"/>
      <c r="QQE24" s="103"/>
      <c r="QQF24" s="103"/>
      <c r="QQG24" s="103"/>
      <c r="QQH24" s="103"/>
      <c r="QQI24" s="103"/>
      <c r="QQJ24" s="103"/>
      <c r="QQK24" s="103"/>
      <c r="QQL24" s="103"/>
      <c r="QQM24" s="103"/>
      <c r="QQN24" s="103"/>
      <c r="QQO24" s="103"/>
      <c r="QQP24" s="103"/>
      <c r="QQQ24" s="103"/>
      <c r="QQR24" s="103"/>
      <c r="QQS24" s="103"/>
      <c r="QQT24" s="103"/>
      <c r="QQU24" s="103"/>
      <c r="QQV24" s="103"/>
      <c r="QQW24" s="103"/>
      <c r="QQX24" s="103"/>
      <c r="QQY24" s="103"/>
      <c r="QQZ24" s="103"/>
      <c r="QRA24" s="103"/>
      <c r="QRB24" s="103"/>
      <c r="QRC24" s="103"/>
      <c r="QRD24" s="103"/>
      <c r="QRE24" s="103"/>
      <c r="QRF24" s="103"/>
      <c r="QRG24" s="103"/>
      <c r="QRH24" s="103"/>
      <c r="QRI24" s="103"/>
      <c r="QRJ24" s="103"/>
      <c r="QRK24" s="103"/>
      <c r="QRL24" s="103"/>
      <c r="QRM24" s="103"/>
      <c r="QRN24" s="103"/>
      <c r="QRO24" s="103"/>
      <c r="QRP24" s="103"/>
      <c r="QRQ24" s="103"/>
      <c r="QRR24" s="103"/>
      <c r="QRS24" s="103"/>
      <c r="QRT24" s="103"/>
      <c r="QRU24" s="103"/>
      <c r="QRV24" s="103"/>
      <c r="QRW24" s="103"/>
      <c r="QRX24" s="103"/>
      <c r="QRY24" s="103"/>
      <c r="QRZ24" s="103"/>
      <c r="QSA24" s="103"/>
      <c r="QSB24" s="103"/>
      <c r="QSC24" s="103"/>
      <c r="QSD24" s="103"/>
      <c r="QSE24" s="103"/>
      <c r="QSF24" s="103"/>
      <c r="QSG24" s="103"/>
      <c r="QSH24" s="103"/>
      <c r="QSI24" s="103"/>
      <c r="QSJ24" s="103"/>
      <c r="QSK24" s="103"/>
      <c r="QSL24" s="103"/>
      <c r="QSM24" s="103"/>
      <c r="QSN24" s="103"/>
      <c r="QSO24" s="103"/>
      <c r="QSP24" s="103"/>
      <c r="QSQ24" s="103"/>
      <c r="QSR24" s="103"/>
      <c r="QSS24" s="103"/>
      <c r="QST24" s="103"/>
      <c r="QSU24" s="103"/>
      <c r="QSV24" s="103"/>
      <c r="QSW24" s="103"/>
      <c r="QSX24" s="103"/>
      <c r="QSY24" s="103"/>
      <c r="QSZ24" s="103"/>
      <c r="QTA24" s="103"/>
      <c r="QTB24" s="103"/>
      <c r="QTC24" s="103"/>
      <c r="QTD24" s="103"/>
      <c r="QTE24" s="103"/>
      <c r="QTF24" s="103"/>
      <c r="QTG24" s="103"/>
      <c r="QTH24" s="103"/>
      <c r="QTI24" s="103"/>
      <c r="QTJ24" s="103"/>
      <c r="QTK24" s="103"/>
      <c r="QTL24" s="103"/>
      <c r="QTM24" s="103"/>
      <c r="QTN24" s="103"/>
      <c r="QTO24" s="103"/>
      <c r="QTP24" s="103"/>
      <c r="QTQ24" s="103"/>
      <c r="QTR24" s="103"/>
      <c r="QTS24" s="103"/>
      <c r="QTT24" s="103"/>
      <c r="QTU24" s="103"/>
      <c r="QTV24" s="103"/>
      <c r="QTW24" s="103"/>
      <c r="QTX24" s="103"/>
      <c r="QTY24" s="103"/>
      <c r="QTZ24" s="103"/>
      <c r="QUA24" s="103"/>
      <c r="QUB24" s="103"/>
      <c r="QUC24" s="103"/>
      <c r="QUD24" s="103"/>
      <c r="QUE24" s="103"/>
      <c r="QUF24" s="103"/>
      <c r="QUG24" s="103"/>
      <c r="QUH24" s="103"/>
      <c r="QUI24" s="103"/>
      <c r="QUJ24" s="103"/>
      <c r="QUK24" s="103"/>
      <c r="QUL24" s="103"/>
      <c r="QUM24" s="103"/>
      <c r="QUN24" s="103"/>
      <c r="QUO24" s="103"/>
      <c r="QUP24" s="103"/>
      <c r="QUQ24" s="103"/>
      <c r="QUR24" s="103"/>
      <c r="QUS24" s="103"/>
      <c r="QUT24" s="103"/>
      <c r="QUU24" s="103"/>
      <c r="QUV24" s="103"/>
      <c r="QUW24" s="103"/>
      <c r="QUX24" s="103"/>
      <c r="QUY24" s="103"/>
      <c r="QUZ24" s="103"/>
      <c r="QVA24" s="103"/>
      <c r="QVB24" s="103"/>
      <c r="QVC24" s="103"/>
      <c r="QVD24" s="103"/>
      <c r="QVE24" s="103"/>
      <c r="QVF24" s="103"/>
      <c r="QVG24" s="103"/>
      <c r="QVH24" s="103"/>
      <c r="QVI24" s="103"/>
      <c r="QVJ24" s="103"/>
      <c r="QVK24" s="103"/>
      <c r="QVL24" s="103"/>
      <c r="QVM24" s="103"/>
      <c r="QVN24" s="103"/>
      <c r="QVO24" s="103"/>
      <c r="QVP24" s="103"/>
      <c r="QVQ24" s="103"/>
      <c r="QVR24" s="103"/>
      <c r="QVS24" s="103"/>
      <c r="QVT24" s="103"/>
      <c r="QVU24" s="103"/>
      <c r="QVV24" s="103"/>
      <c r="QVW24" s="103"/>
      <c r="QVX24" s="103"/>
      <c r="QVY24" s="103"/>
      <c r="QVZ24" s="103"/>
      <c r="QWA24" s="103"/>
      <c r="QWB24" s="103"/>
      <c r="QWC24" s="103"/>
      <c r="QWD24" s="103"/>
      <c r="QWE24" s="103"/>
      <c r="QWF24" s="103"/>
      <c r="QWG24" s="103"/>
      <c r="QWH24" s="103"/>
      <c r="QWI24" s="103"/>
      <c r="QWJ24" s="103"/>
      <c r="QWK24" s="103"/>
      <c r="QWL24" s="103"/>
      <c r="QWM24" s="103"/>
      <c r="QWN24" s="103"/>
      <c r="QWO24" s="103"/>
      <c r="QWP24" s="103"/>
      <c r="QWQ24" s="103"/>
      <c r="QWR24" s="103"/>
      <c r="QWS24" s="103"/>
      <c r="QWT24" s="103"/>
      <c r="QWU24" s="103"/>
      <c r="QWV24" s="103"/>
      <c r="QWW24" s="103"/>
      <c r="QWX24" s="103"/>
      <c r="QWY24" s="103"/>
      <c r="QWZ24" s="103"/>
      <c r="QXA24" s="103"/>
      <c r="QXB24" s="103"/>
      <c r="QXC24" s="103"/>
      <c r="QXD24" s="103"/>
      <c r="QXE24" s="103"/>
      <c r="QXF24" s="103"/>
      <c r="QXG24" s="103"/>
      <c r="QXH24" s="103"/>
      <c r="QXI24" s="103"/>
      <c r="QXJ24" s="103"/>
      <c r="QXK24" s="103"/>
      <c r="QXL24" s="103"/>
      <c r="QXM24" s="103"/>
      <c r="QXN24" s="103"/>
      <c r="QXO24" s="103"/>
      <c r="QXP24" s="103"/>
      <c r="QXQ24" s="103"/>
      <c r="QXR24" s="103"/>
      <c r="QXS24" s="103"/>
      <c r="QXT24" s="103"/>
      <c r="QXU24" s="103"/>
      <c r="QXV24" s="103"/>
      <c r="QXW24" s="103"/>
      <c r="QXX24" s="103"/>
      <c r="QXY24" s="103"/>
      <c r="QXZ24" s="103"/>
      <c r="QYA24" s="103"/>
      <c r="QYB24" s="103"/>
      <c r="QYC24" s="103"/>
      <c r="QYD24" s="103"/>
      <c r="QYE24" s="103"/>
      <c r="QYF24" s="103"/>
      <c r="QYG24" s="103"/>
      <c r="QYH24" s="103"/>
      <c r="QYI24" s="103"/>
      <c r="QYJ24" s="103"/>
      <c r="QYK24" s="103"/>
      <c r="QYL24" s="103"/>
      <c r="QYM24" s="103"/>
      <c r="QYN24" s="103"/>
      <c r="QYO24" s="103"/>
      <c r="QYP24" s="103"/>
      <c r="QYQ24" s="103"/>
      <c r="QYR24" s="103"/>
      <c r="QYS24" s="103"/>
      <c r="QYT24" s="103"/>
      <c r="QYU24" s="103"/>
      <c r="QYV24" s="103"/>
      <c r="QYW24" s="103"/>
      <c r="QYX24" s="103"/>
      <c r="QYY24" s="103"/>
      <c r="QYZ24" s="103"/>
      <c r="QZA24" s="103"/>
      <c r="QZB24" s="103"/>
      <c r="QZC24" s="103"/>
      <c r="QZD24" s="103"/>
      <c r="QZE24" s="103"/>
      <c r="QZF24" s="103"/>
      <c r="QZG24" s="103"/>
      <c r="QZH24" s="103"/>
      <c r="QZI24" s="103"/>
      <c r="QZJ24" s="103"/>
      <c r="QZK24" s="103"/>
      <c r="QZL24" s="103"/>
      <c r="QZM24" s="103"/>
      <c r="QZN24" s="103"/>
      <c r="QZO24" s="103"/>
      <c r="QZP24" s="103"/>
      <c r="QZQ24" s="103"/>
      <c r="QZR24" s="103"/>
      <c r="QZS24" s="103"/>
      <c r="QZT24" s="103"/>
      <c r="QZU24" s="103"/>
      <c r="QZV24" s="103"/>
      <c r="QZW24" s="103"/>
      <c r="QZX24" s="103"/>
      <c r="QZY24" s="103"/>
      <c r="QZZ24" s="103"/>
      <c r="RAA24" s="103"/>
      <c r="RAB24" s="103"/>
      <c r="RAC24" s="103"/>
      <c r="RAD24" s="103"/>
      <c r="RAE24" s="103"/>
      <c r="RAF24" s="103"/>
      <c r="RAG24" s="103"/>
      <c r="RAH24" s="103"/>
      <c r="RAI24" s="103"/>
      <c r="RAJ24" s="103"/>
      <c r="RAK24" s="103"/>
      <c r="RAL24" s="103"/>
      <c r="RAM24" s="103"/>
      <c r="RAN24" s="103"/>
      <c r="RAO24" s="103"/>
      <c r="RAP24" s="103"/>
      <c r="RAQ24" s="103"/>
      <c r="RAR24" s="103"/>
      <c r="RAS24" s="103"/>
      <c r="RAT24" s="103"/>
      <c r="RAU24" s="103"/>
      <c r="RAV24" s="103"/>
      <c r="RAW24" s="103"/>
      <c r="RAX24" s="103"/>
      <c r="RAY24" s="103"/>
      <c r="RAZ24" s="103"/>
      <c r="RBA24" s="103"/>
      <c r="RBB24" s="103"/>
      <c r="RBC24" s="103"/>
      <c r="RBD24" s="103"/>
      <c r="RBE24" s="103"/>
      <c r="RBF24" s="103"/>
      <c r="RBG24" s="103"/>
      <c r="RBH24" s="103"/>
      <c r="RBI24" s="103"/>
      <c r="RBJ24" s="103"/>
      <c r="RBK24" s="103"/>
      <c r="RBL24" s="103"/>
      <c r="RBM24" s="103"/>
      <c r="RBN24" s="103"/>
      <c r="RBO24" s="103"/>
      <c r="RBP24" s="103"/>
      <c r="RBQ24" s="103"/>
      <c r="RBR24" s="103"/>
      <c r="RBS24" s="103"/>
      <c r="RBT24" s="103"/>
      <c r="RBU24" s="103"/>
      <c r="RBV24" s="103"/>
      <c r="RBW24" s="103"/>
      <c r="RBX24" s="103"/>
      <c r="RBY24" s="103"/>
      <c r="RBZ24" s="103"/>
      <c r="RCA24" s="103"/>
      <c r="RCB24" s="103"/>
      <c r="RCC24" s="103"/>
      <c r="RCD24" s="103"/>
      <c r="RCE24" s="103"/>
      <c r="RCF24" s="103"/>
      <c r="RCG24" s="103"/>
      <c r="RCH24" s="103"/>
      <c r="RCI24" s="103"/>
      <c r="RCJ24" s="103"/>
      <c r="RCK24" s="103"/>
      <c r="RCL24" s="103"/>
      <c r="RCM24" s="103"/>
      <c r="RCN24" s="103"/>
      <c r="RCO24" s="103"/>
      <c r="RCP24" s="103"/>
      <c r="RCQ24" s="103"/>
      <c r="RCR24" s="103"/>
      <c r="RCS24" s="103"/>
      <c r="RCT24" s="103"/>
      <c r="RCU24" s="103"/>
      <c r="RCV24" s="103"/>
      <c r="RCW24" s="103"/>
      <c r="RCX24" s="103"/>
      <c r="RCY24" s="103"/>
      <c r="RCZ24" s="103"/>
      <c r="RDA24" s="103"/>
      <c r="RDB24" s="103"/>
      <c r="RDC24" s="103"/>
      <c r="RDD24" s="103"/>
      <c r="RDE24" s="103"/>
      <c r="RDF24" s="103"/>
      <c r="RDG24" s="103"/>
      <c r="RDH24" s="103"/>
      <c r="RDI24" s="103"/>
      <c r="RDJ24" s="103"/>
      <c r="RDK24" s="103"/>
      <c r="RDL24" s="103"/>
      <c r="RDM24" s="103"/>
      <c r="RDN24" s="103"/>
      <c r="RDO24" s="103"/>
      <c r="RDP24" s="103"/>
      <c r="RDQ24" s="103"/>
      <c r="RDR24" s="103"/>
      <c r="RDS24" s="103"/>
      <c r="RDT24" s="103"/>
      <c r="RDU24" s="103"/>
      <c r="RDV24" s="103"/>
      <c r="RDW24" s="103"/>
      <c r="RDX24" s="103"/>
      <c r="RDY24" s="103"/>
      <c r="RDZ24" s="103"/>
      <c r="REA24" s="103"/>
      <c r="REB24" s="103"/>
      <c r="REC24" s="103"/>
      <c r="RED24" s="103"/>
      <c r="REE24" s="103"/>
      <c r="REF24" s="103"/>
      <c r="REG24" s="103"/>
      <c r="REH24" s="103"/>
      <c r="REI24" s="103"/>
      <c r="REJ24" s="103"/>
      <c r="REK24" s="103"/>
      <c r="REL24" s="103"/>
      <c r="REM24" s="103"/>
      <c r="REN24" s="103"/>
      <c r="REO24" s="103"/>
      <c r="REP24" s="103"/>
      <c r="REQ24" s="103"/>
      <c r="RER24" s="103"/>
      <c r="RES24" s="103"/>
      <c r="RET24" s="103"/>
      <c r="REU24" s="103"/>
      <c r="REV24" s="103"/>
      <c r="REW24" s="103"/>
      <c r="REX24" s="103"/>
      <c r="REY24" s="103"/>
      <c r="REZ24" s="103"/>
      <c r="RFA24" s="103"/>
      <c r="RFB24" s="103"/>
      <c r="RFC24" s="103"/>
      <c r="RFD24" s="103"/>
      <c r="RFE24" s="103"/>
      <c r="RFF24" s="103"/>
      <c r="RFG24" s="103"/>
      <c r="RFH24" s="103"/>
      <c r="RFI24" s="103"/>
      <c r="RFJ24" s="103"/>
      <c r="RFK24" s="103"/>
      <c r="RFL24" s="103"/>
      <c r="RFM24" s="103"/>
      <c r="RFN24" s="103"/>
      <c r="RFO24" s="103"/>
      <c r="RFP24" s="103"/>
      <c r="RFQ24" s="103"/>
      <c r="RFR24" s="103"/>
      <c r="RFS24" s="103"/>
      <c r="RFT24" s="103"/>
      <c r="RFU24" s="103"/>
      <c r="RFV24" s="103"/>
      <c r="RFW24" s="103"/>
      <c r="RFX24" s="103"/>
      <c r="RFY24" s="103"/>
      <c r="RFZ24" s="103"/>
      <c r="RGA24" s="103"/>
      <c r="RGB24" s="103"/>
      <c r="RGC24" s="103"/>
      <c r="RGD24" s="103"/>
      <c r="RGE24" s="103"/>
      <c r="RGF24" s="103"/>
      <c r="RGG24" s="103"/>
      <c r="RGH24" s="103"/>
      <c r="RGI24" s="103"/>
      <c r="RGJ24" s="103"/>
      <c r="RGK24" s="103"/>
      <c r="RGL24" s="103"/>
      <c r="RGM24" s="103"/>
      <c r="RGN24" s="103"/>
      <c r="RGO24" s="103"/>
      <c r="RGP24" s="103"/>
      <c r="RGQ24" s="103"/>
      <c r="RGR24" s="103"/>
      <c r="RGS24" s="103"/>
      <c r="RGT24" s="103"/>
      <c r="RGU24" s="103"/>
      <c r="RGV24" s="103"/>
      <c r="RGW24" s="103"/>
      <c r="RGX24" s="103"/>
      <c r="RGY24" s="103"/>
      <c r="RGZ24" s="103"/>
      <c r="RHA24" s="103"/>
      <c r="RHB24" s="103"/>
      <c r="RHC24" s="103"/>
      <c r="RHD24" s="103"/>
      <c r="RHE24" s="103"/>
      <c r="RHF24" s="103"/>
      <c r="RHG24" s="103"/>
      <c r="RHH24" s="103"/>
      <c r="RHI24" s="103"/>
      <c r="RHJ24" s="103"/>
      <c r="RHK24" s="103"/>
      <c r="RHL24" s="103"/>
      <c r="RHM24" s="103"/>
      <c r="RHN24" s="103"/>
      <c r="RHO24" s="103"/>
      <c r="RHP24" s="103"/>
      <c r="RHQ24" s="103"/>
      <c r="RHR24" s="103"/>
      <c r="RHS24" s="103"/>
      <c r="RHT24" s="103"/>
      <c r="RHU24" s="103"/>
      <c r="RHV24" s="103"/>
      <c r="RHW24" s="103"/>
      <c r="RHX24" s="103"/>
      <c r="RHY24" s="103"/>
      <c r="RHZ24" s="103"/>
      <c r="RIA24" s="103"/>
      <c r="RIB24" s="103"/>
      <c r="RIC24" s="103"/>
      <c r="RID24" s="103"/>
      <c r="RIE24" s="103"/>
      <c r="RIF24" s="103"/>
      <c r="RIG24" s="103"/>
      <c r="RIH24" s="103"/>
      <c r="RII24" s="103"/>
      <c r="RIJ24" s="103"/>
      <c r="RIK24" s="103"/>
      <c r="RIL24" s="103"/>
      <c r="RIM24" s="103"/>
      <c r="RIN24" s="103"/>
      <c r="RIO24" s="103"/>
      <c r="RIP24" s="103"/>
      <c r="RIQ24" s="103"/>
      <c r="RIR24" s="103"/>
      <c r="RIS24" s="103"/>
      <c r="RIT24" s="103"/>
      <c r="RIU24" s="103"/>
      <c r="RIV24" s="103"/>
      <c r="RIW24" s="103"/>
      <c r="RIX24" s="103"/>
      <c r="RIY24" s="103"/>
      <c r="RIZ24" s="103"/>
      <c r="RJA24" s="103"/>
      <c r="RJB24" s="103"/>
      <c r="RJC24" s="103"/>
      <c r="RJD24" s="103"/>
      <c r="RJE24" s="103"/>
      <c r="RJF24" s="103"/>
      <c r="RJG24" s="103"/>
      <c r="RJH24" s="103"/>
      <c r="RJI24" s="103"/>
      <c r="RJJ24" s="103"/>
      <c r="RJK24" s="103"/>
      <c r="RJL24" s="103"/>
      <c r="RJM24" s="103"/>
      <c r="RJN24" s="103"/>
      <c r="RJO24" s="103"/>
      <c r="RJP24" s="103"/>
      <c r="RJQ24" s="103"/>
      <c r="RJR24" s="103"/>
      <c r="RJS24" s="103"/>
      <c r="RJT24" s="103"/>
      <c r="RJU24" s="103"/>
      <c r="RJV24" s="103"/>
      <c r="RJW24" s="103"/>
      <c r="RJX24" s="103"/>
      <c r="RJY24" s="103"/>
      <c r="RJZ24" s="103"/>
      <c r="RKA24" s="103"/>
      <c r="RKB24" s="103"/>
      <c r="RKC24" s="103"/>
      <c r="RKD24" s="103"/>
      <c r="RKE24" s="103"/>
      <c r="RKF24" s="103"/>
      <c r="RKG24" s="103"/>
      <c r="RKH24" s="103"/>
      <c r="RKI24" s="103"/>
      <c r="RKJ24" s="103"/>
      <c r="RKK24" s="103"/>
      <c r="RKL24" s="103"/>
      <c r="RKM24" s="103"/>
      <c r="RKN24" s="103"/>
      <c r="RKO24" s="103"/>
      <c r="RKP24" s="103"/>
      <c r="RKQ24" s="103"/>
      <c r="RKR24" s="103"/>
      <c r="RKS24" s="103"/>
      <c r="RKT24" s="103"/>
      <c r="RKU24" s="103"/>
      <c r="RKV24" s="103"/>
      <c r="RKW24" s="103"/>
      <c r="RKX24" s="103"/>
      <c r="RKY24" s="103"/>
      <c r="RKZ24" s="103"/>
      <c r="RLA24" s="103"/>
      <c r="RLB24" s="103"/>
      <c r="RLC24" s="103"/>
      <c r="RLD24" s="103"/>
      <c r="RLE24" s="103"/>
      <c r="RLF24" s="103"/>
      <c r="RLG24" s="103"/>
      <c r="RLH24" s="103"/>
      <c r="RLI24" s="103"/>
      <c r="RLJ24" s="103"/>
      <c r="RLK24" s="103"/>
      <c r="RLL24" s="103"/>
      <c r="RLM24" s="103"/>
      <c r="RLN24" s="103"/>
      <c r="RLO24" s="103"/>
      <c r="RLP24" s="103"/>
      <c r="RLQ24" s="103"/>
      <c r="RLR24" s="103"/>
      <c r="RLS24" s="103"/>
      <c r="RLT24" s="103"/>
      <c r="RLU24" s="103"/>
      <c r="RLV24" s="103"/>
      <c r="RLW24" s="103"/>
      <c r="RLX24" s="103"/>
      <c r="RLY24" s="103"/>
      <c r="RLZ24" s="103"/>
      <c r="RMA24" s="103"/>
      <c r="RMB24" s="103"/>
      <c r="RMC24" s="103"/>
      <c r="RMD24" s="103"/>
      <c r="RME24" s="103"/>
      <c r="RMF24" s="103"/>
      <c r="RMG24" s="103"/>
      <c r="RMH24" s="103"/>
      <c r="RMI24" s="103"/>
      <c r="RMJ24" s="103"/>
      <c r="RMK24" s="103"/>
      <c r="RML24" s="103"/>
      <c r="RMM24" s="103"/>
      <c r="RMN24" s="103"/>
      <c r="RMO24" s="103"/>
      <c r="RMP24" s="103"/>
      <c r="RMQ24" s="103"/>
      <c r="RMR24" s="103"/>
      <c r="RMS24" s="103"/>
      <c r="RMT24" s="103"/>
      <c r="RMU24" s="103"/>
      <c r="RMV24" s="103"/>
      <c r="RMW24" s="103"/>
      <c r="RMX24" s="103"/>
      <c r="RMY24" s="103"/>
      <c r="RMZ24" s="103"/>
      <c r="RNA24" s="103"/>
      <c r="RNB24" s="103"/>
      <c r="RNC24" s="103"/>
      <c r="RND24" s="103"/>
      <c r="RNE24" s="103"/>
      <c r="RNF24" s="103"/>
      <c r="RNG24" s="103"/>
      <c r="RNH24" s="103"/>
      <c r="RNI24" s="103"/>
      <c r="RNJ24" s="103"/>
      <c r="RNK24" s="103"/>
      <c r="RNL24" s="103"/>
      <c r="RNM24" s="103"/>
      <c r="RNN24" s="103"/>
      <c r="RNO24" s="103"/>
      <c r="RNP24" s="103"/>
      <c r="RNQ24" s="103"/>
      <c r="RNR24" s="103"/>
      <c r="RNS24" s="103"/>
      <c r="RNT24" s="103"/>
      <c r="RNU24" s="103"/>
      <c r="RNV24" s="103"/>
      <c r="RNW24" s="103"/>
      <c r="RNX24" s="103"/>
      <c r="RNY24" s="103"/>
      <c r="RNZ24" s="103"/>
      <c r="ROA24" s="103"/>
      <c r="ROB24" s="103"/>
      <c r="ROC24" s="103"/>
      <c r="ROD24" s="103"/>
      <c r="ROE24" s="103"/>
      <c r="ROF24" s="103"/>
      <c r="ROG24" s="103"/>
      <c r="ROH24" s="103"/>
      <c r="ROI24" s="103"/>
      <c r="ROJ24" s="103"/>
      <c r="ROK24" s="103"/>
      <c r="ROL24" s="103"/>
      <c r="ROM24" s="103"/>
      <c r="RON24" s="103"/>
      <c r="ROO24" s="103"/>
      <c r="ROP24" s="103"/>
      <c r="ROQ24" s="103"/>
      <c r="ROR24" s="103"/>
      <c r="ROS24" s="103"/>
      <c r="ROT24" s="103"/>
      <c r="ROU24" s="103"/>
      <c r="ROV24" s="103"/>
      <c r="ROW24" s="103"/>
      <c r="ROX24" s="103"/>
      <c r="ROY24" s="103"/>
      <c r="ROZ24" s="103"/>
      <c r="RPA24" s="103"/>
      <c r="RPB24" s="103"/>
      <c r="RPC24" s="103"/>
      <c r="RPD24" s="103"/>
      <c r="RPE24" s="103"/>
      <c r="RPF24" s="103"/>
      <c r="RPG24" s="103"/>
      <c r="RPH24" s="103"/>
      <c r="RPI24" s="103"/>
      <c r="RPJ24" s="103"/>
      <c r="RPK24" s="103"/>
      <c r="RPL24" s="103"/>
      <c r="RPM24" s="103"/>
      <c r="RPN24" s="103"/>
      <c r="RPO24" s="103"/>
      <c r="RPP24" s="103"/>
      <c r="RPQ24" s="103"/>
      <c r="RPR24" s="103"/>
      <c r="RPS24" s="103"/>
      <c r="RPT24" s="103"/>
      <c r="RPU24" s="103"/>
      <c r="RPV24" s="103"/>
      <c r="RPW24" s="103"/>
      <c r="RPX24" s="103"/>
      <c r="RPY24" s="103"/>
      <c r="RPZ24" s="103"/>
      <c r="RQA24" s="103"/>
      <c r="RQB24" s="103"/>
      <c r="RQC24" s="103"/>
      <c r="RQD24" s="103"/>
      <c r="RQE24" s="103"/>
      <c r="RQF24" s="103"/>
      <c r="RQG24" s="103"/>
      <c r="RQH24" s="103"/>
      <c r="RQI24" s="103"/>
      <c r="RQJ24" s="103"/>
      <c r="RQK24" s="103"/>
      <c r="RQL24" s="103"/>
      <c r="RQM24" s="103"/>
      <c r="RQN24" s="103"/>
      <c r="RQO24" s="103"/>
      <c r="RQP24" s="103"/>
      <c r="RQQ24" s="103"/>
      <c r="RQR24" s="103"/>
      <c r="RQS24" s="103"/>
      <c r="RQT24" s="103"/>
      <c r="RQU24" s="103"/>
      <c r="RQV24" s="103"/>
      <c r="RQW24" s="103"/>
      <c r="RQX24" s="103"/>
      <c r="RQY24" s="103"/>
      <c r="RQZ24" s="103"/>
      <c r="RRA24" s="103"/>
      <c r="RRB24" s="103"/>
      <c r="RRC24" s="103"/>
      <c r="RRD24" s="103"/>
      <c r="RRE24" s="103"/>
      <c r="RRF24" s="103"/>
      <c r="RRG24" s="103"/>
      <c r="RRH24" s="103"/>
      <c r="RRI24" s="103"/>
      <c r="RRJ24" s="103"/>
      <c r="RRK24" s="103"/>
      <c r="RRL24" s="103"/>
      <c r="RRM24" s="103"/>
      <c r="RRN24" s="103"/>
      <c r="RRO24" s="103"/>
      <c r="RRP24" s="103"/>
      <c r="RRQ24" s="103"/>
      <c r="RRR24" s="103"/>
      <c r="RRS24" s="103"/>
      <c r="RRT24" s="103"/>
      <c r="RRU24" s="103"/>
      <c r="RRV24" s="103"/>
      <c r="RRW24" s="103"/>
      <c r="RRX24" s="103"/>
      <c r="RRY24" s="103"/>
      <c r="RRZ24" s="103"/>
      <c r="RSA24" s="103"/>
      <c r="RSB24" s="103"/>
      <c r="RSC24" s="103"/>
      <c r="RSD24" s="103"/>
      <c r="RSE24" s="103"/>
      <c r="RSF24" s="103"/>
      <c r="RSG24" s="103"/>
      <c r="RSH24" s="103"/>
      <c r="RSI24" s="103"/>
      <c r="RSJ24" s="103"/>
      <c r="RSK24" s="103"/>
      <c r="RSL24" s="103"/>
      <c r="RSM24" s="103"/>
      <c r="RSN24" s="103"/>
      <c r="RSO24" s="103"/>
      <c r="RSP24" s="103"/>
      <c r="RSQ24" s="103"/>
      <c r="RSR24" s="103"/>
      <c r="RSS24" s="103"/>
      <c r="RST24" s="103"/>
      <c r="RSU24" s="103"/>
      <c r="RSV24" s="103"/>
      <c r="RSW24" s="103"/>
      <c r="RSX24" s="103"/>
      <c r="RSY24" s="103"/>
      <c r="RSZ24" s="103"/>
      <c r="RTA24" s="103"/>
      <c r="RTB24" s="103"/>
      <c r="RTC24" s="103"/>
      <c r="RTD24" s="103"/>
      <c r="RTE24" s="103"/>
      <c r="RTF24" s="103"/>
      <c r="RTG24" s="103"/>
      <c r="RTH24" s="103"/>
      <c r="RTI24" s="103"/>
      <c r="RTJ24" s="103"/>
      <c r="RTK24" s="103"/>
      <c r="RTL24" s="103"/>
      <c r="RTM24" s="103"/>
      <c r="RTN24" s="103"/>
      <c r="RTO24" s="103"/>
      <c r="RTP24" s="103"/>
      <c r="RTQ24" s="103"/>
      <c r="RTR24" s="103"/>
      <c r="RTS24" s="103"/>
      <c r="RTT24" s="103"/>
      <c r="RTU24" s="103"/>
      <c r="RTV24" s="103"/>
      <c r="RTW24" s="103"/>
      <c r="RTX24" s="103"/>
      <c r="RTY24" s="103"/>
      <c r="RTZ24" s="103"/>
      <c r="RUA24" s="103"/>
      <c r="RUB24" s="103"/>
      <c r="RUC24" s="103"/>
      <c r="RUD24" s="103"/>
      <c r="RUE24" s="103"/>
      <c r="RUF24" s="103"/>
      <c r="RUG24" s="103"/>
      <c r="RUH24" s="103"/>
      <c r="RUI24" s="103"/>
      <c r="RUJ24" s="103"/>
      <c r="RUK24" s="103"/>
      <c r="RUL24" s="103"/>
      <c r="RUM24" s="103"/>
      <c r="RUN24" s="103"/>
      <c r="RUO24" s="103"/>
      <c r="RUP24" s="103"/>
      <c r="RUQ24" s="103"/>
      <c r="RUR24" s="103"/>
      <c r="RUS24" s="103"/>
      <c r="RUT24" s="103"/>
      <c r="RUU24" s="103"/>
      <c r="RUV24" s="103"/>
      <c r="RUW24" s="103"/>
      <c r="RUX24" s="103"/>
      <c r="RUY24" s="103"/>
      <c r="RUZ24" s="103"/>
      <c r="RVA24" s="103"/>
      <c r="RVB24" s="103"/>
      <c r="RVC24" s="103"/>
      <c r="RVD24" s="103"/>
      <c r="RVE24" s="103"/>
      <c r="RVF24" s="103"/>
      <c r="RVG24" s="103"/>
      <c r="RVH24" s="103"/>
      <c r="RVI24" s="103"/>
      <c r="RVJ24" s="103"/>
      <c r="RVK24" s="103"/>
      <c r="RVL24" s="103"/>
      <c r="RVM24" s="103"/>
      <c r="RVN24" s="103"/>
      <c r="RVO24" s="103"/>
      <c r="RVP24" s="103"/>
      <c r="RVQ24" s="103"/>
      <c r="RVR24" s="103"/>
      <c r="RVS24" s="103"/>
      <c r="RVT24" s="103"/>
      <c r="RVU24" s="103"/>
      <c r="RVV24" s="103"/>
      <c r="RVW24" s="103"/>
      <c r="RVX24" s="103"/>
      <c r="RVY24" s="103"/>
      <c r="RVZ24" s="103"/>
      <c r="RWA24" s="103"/>
      <c r="RWB24" s="103"/>
      <c r="RWC24" s="103"/>
      <c r="RWD24" s="103"/>
      <c r="RWE24" s="103"/>
      <c r="RWF24" s="103"/>
      <c r="RWG24" s="103"/>
      <c r="RWH24" s="103"/>
      <c r="RWI24" s="103"/>
      <c r="RWJ24" s="103"/>
      <c r="RWK24" s="103"/>
      <c r="RWL24" s="103"/>
      <c r="RWM24" s="103"/>
      <c r="RWN24" s="103"/>
      <c r="RWO24" s="103"/>
      <c r="RWP24" s="103"/>
      <c r="RWQ24" s="103"/>
      <c r="RWR24" s="103"/>
      <c r="RWS24" s="103"/>
      <c r="RWT24" s="103"/>
      <c r="RWU24" s="103"/>
      <c r="RWV24" s="103"/>
      <c r="RWW24" s="103"/>
      <c r="RWX24" s="103"/>
      <c r="RWY24" s="103"/>
      <c r="RWZ24" s="103"/>
      <c r="RXA24" s="103"/>
      <c r="RXB24" s="103"/>
      <c r="RXC24" s="103"/>
      <c r="RXD24" s="103"/>
      <c r="RXE24" s="103"/>
      <c r="RXF24" s="103"/>
      <c r="RXG24" s="103"/>
      <c r="RXH24" s="103"/>
      <c r="RXI24" s="103"/>
      <c r="RXJ24" s="103"/>
      <c r="RXK24" s="103"/>
      <c r="RXL24" s="103"/>
      <c r="RXM24" s="103"/>
      <c r="RXN24" s="103"/>
      <c r="RXO24" s="103"/>
      <c r="RXP24" s="103"/>
      <c r="RXQ24" s="103"/>
      <c r="RXR24" s="103"/>
      <c r="RXS24" s="103"/>
      <c r="RXT24" s="103"/>
      <c r="RXU24" s="103"/>
      <c r="RXV24" s="103"/>
      <c r="RXW24" s="103"/>
      <c r="RXX24" s="103"/>
      <c r="RXY24" s="103"/>
      <c r="RXZ24" s="103"/>
      <c r="RYA24" s="103"/>
      <c r="RYB24" s="103"/>
      <c r="RYC24" s="103"/>
      <c r="RYD24" s="103"/>
      <c r="RYE24" s="103"/>
      <c r="RYF24" s="103"/>
      <c r="RYG24" s="103"/>
      <c r="RYH24" s="103"/>
      <c r="RYI24" s="103"/>
      <c r="RYJ24" s="103"/>
      <c r="RYK24" s="103"/>
      <c r="RYL24" s="103"/>
      <c r="RYM24" s="103"/>
      <c r="RYN24" s="103"/>
      <c r="RYO24" s="103"/>
      <c r="RYP24" s="103"/>
      <c r="RYQ24" s="103"/>
      <c r="RYR24" s="103"/>
      <c r="RYS24" s="103"/>
      <c r="RYT24" s="103"/>
      <c r="RYU24" s="103"/>
      <c r="RYV24" s="103"/>
      <c r="RYW24" s="103"/>
      <c r="RYX24" s="103"/>
      <c r="RYY24" s="103"/>
      <c r="RYZ24" s="103"/>
      <c r="RZA24" s="103"/>
      <c r="RZB24" s="103"/>
      <c r="RZC24" s="103"/>
      <c r="RZD24" s="103"/>
      <c r="RZE24" s="103"/>
      <c r="RZF24" s="103"/>
      <c r="RZG24" s="103"/>
      <c r="RZH24" s="103"/>
      <c r="RZI24" s="103"/>
      <c r="RZJ24" s="103"/>
      <c r="RZK24" s="103"/>
      <c r="RZL24" s="103"/>
      <c r="RZM24" s="103"/>
      <c r="RZN24" s="103"/>
      <c r="RZO24" s="103"/>
      <c r="RZP24" s="103"/>
      <c r="RZQ24" s="103"/>
      <c r="RZR24" s="103"/>
      <c r="RZS24" s="103"/>
      <c r="RZT24" s="103"/>
      <c r="RZU24" s="103"/>
      <c r="RZV24" s="103"/>
      <c r="RZW24" s="103"/>
      <c r="RZX24" s="103"/>
      <c r="RZY24" s="103"/>
      <c r="RZZ24" s="103"/>
      <c r="SAA24" s="103"/>
      <c r="SAB24" s="103"/>
      <c r="SAC24" s="103"/>
      <c r="SAD24" s="103"/>
      <c r="SAE24" s="103"/>
      <c r="SAF24" s="103"/>
      <c r="SAG24" s="103"/>
      <c r="SAH24" s="103"/>
      <c r="SAI24" s="103"/>
      <c r="SAJ24" s="103"/>
      <c r="SAK24" s="103"/>
      <c r="SAL24" s="103"/>
      <c r="SAM24" s="103"/>
      <c r="SAN24" s="103"/>
      <c r="SAO24" s="103"/>
      <c r="SAP24" s="103"/>
      <c r="SAQ24" s="103"/>
      <c r="SAR24" s="103"/>
      <c r="SAS24" s="103"/>
      <c r="SAT24" s="103"/>
      <c r="SAU24" s="103"/>
      <c r="SAV24" s="103"/>
      <c r="SAW24" s="103"/>
      <c r="SAX24" s="103"/>
      <c r="SAY24" s="103"/>
      <c r="SAZ24" s="103"/>
      <c r="SBA24" s="103"/>
      <c r="SBB24" s="103"/>
      <c r="SBC24" s="103"/>
      <c r="SBD24" s="103"/>
      <c r="SBE24" s="103"/>
      <c r="SBF24" s="103"/>
      <c r="SBG24" s="103"/>
      <c r="SBH24" s="103"/>
      <c r="SBI24" s="103"/>
      <c r="SBJ24" s="103"/>
      <c r="SBK24" s="103"/>
      <c r="SBL24" s="103"/>
      <c r="SBM24" s="103"/>
      <c r="SBN24" s="103"/>
      <c r="SBO24" s="103"/>
      <c r="SBP24" s="103"/>
      <c r="SBQ24" s="103"/>
      <c r="SBR24" s="103"/>
      <c r="SBS24" s="103"/>
      <c r="SBT24" s="103"/>
      <c r="SBU24" s="103"/>
      <c r="SBV24" s="103"/>
      <c r="SBW24" s="103"/>
      <c r="SBX24" s="103"/>
      <c r="SBY24" s="103"/>
      <c r="SBZ24" s="103"/>
      <c r="SCA24" s="103"/>
      <c r="SCB24" s="103"/>
      <c r="SCC24" s="103"/>
      <c r="SCD24" s="103"/>
      <c r="SCE24" s="103"/>
      <c r="SCF24" s="103"/>
      <c r="SCG24" s="103"/>
      <c r="SCH24" s="103"/>
      <c r="SCI24" s="103"/>
      <c r="SCJ24" s="103"/>
      <c r="SCK24" s="103"/>
      <c r="SCL24" s="103"/>
      <c r="SCM24" s="103"/>
      <c r="SCN24" s="103"/>
      <c r="SCO24" s="103"/>
      <c r="SCP24" s="103"/>
      <c r="SCQ24" s="103"/>
      <c r="SCR24" s="103"/>
      <c r="SCS24" s="103"/>
      <c r="SCT24" s="103"/>
      <c r="SCU24" s="103"/>
      <c r="SCV24" s="103"/>
      <c r="SCW24" s="103"/>
      <c r="SCX24" s="103"/>
      <c r="SCY24" s="103"/>
      <c r="SCZ24" s="103"/>
      <c r="SDA24" s="103"/>
      <c r="SDB24" s="103"/>
      <c r="SDC24" s="103"/>
      <c r="SDD24" s="103"/>
      <c r="SDE24" s="103"/>
      <c r="SDF24" s="103"/>
      <c r="SDG24" s="103"/>
      <c r="SDH24" s="103"/>
      <c r="SDI24" s="103"/>
      <c r="SDJ24" s="103"/>
      <c r="SDK24" s="103"/>
      <c r="SDL24" s="103"/>
      <c r="SDM24" s="103"/>
      <c r="SDN24" s="103"/>
      <c r="SDO24" s="103"/>
      <c r="SDP24" s="103"/>
      <c r="SDQ24" s="103"/>
      <c r="SDR24" s="103"/>
      <c r="SDS24" s="103"/>
      <c r="SDT24" s="103"/>
      <c r="SDU24" s="103"/>
      <c r="SDV24" s="103"/>
      <c r="SDW24" s="103"/>
      <c r="SDX24" s="103"/>
      <c r="SDY24" s="103"/>
      <c r="SDZ24" s="103"/>
      <c r="SEA24" s="103"/>
      <c r="SEB24" s="103"/>
      <c r="SEC24" s="103"/>
      <c r="SED24" s="103"/>
      <c r="SEE24" s="103"/>
      <c r="SEF24" s="103"/>
      <c r="SEG24" s="103"/>
      <c r="SEH24" s="103"/>
      <c r="SEI24" s="103"/>
      <c r="SEJ24" s="103"/>
      <c r="SEK24" s="103"/>
      <c r="SEL24" s="103"/>
      <c r="SEM24" s="103"/>
      <c r="SEN24" s="103"/>
      <c r="SEO24" s="103"/>
      <c r="SEP24" s="103"/>
      <c r="SEQ24" s="103"/>
      <c r="SER24" s="103"/>
      <c r="SES24" s="103"/>
      <c r="SET24" s="103"/>
      <c r="SEU24" s="103"/>
      <c r="SEV24" s="103"/>
      <c r="SEW24" s="103"/>
      <c r="SEX24" s="103"/>
      <c r="SEY24" s="103"/>
      <c r="SEZ24" s="103"/>
      <c r="SFA24" s="103"/>
      <c r="SFB24" s="103"/>
      <c r="SFC24" s="103"/>
      <c r="SFD24" s="103"/>
      <c r="SFE24" s="103"/>
      <c r="SFF24" s="103"/>
      <c r="SFG24" s="103"/>
      <c r="SFH24" s="103"/>
      <c r="SFI24" s="103"/>
      <c r="SFJ24" s="103"/>
      <c r="SFK24" s="103"/>
      <c r="SFL24" s="103"/>
      <c r="SFM24" s="103"/>
      <c r="SFN24" s="103"/>
      <c r="SFO24" s="103"/>
      <c r="SFP24" s="103"/>
      <c r="SFQ24" s="103"/>
      <c r="SFR24" s="103"/>
      <c r="SFS24" s="103"/>
      <c r="SFT24" s="103"/>
      <c r="SFU24" s="103"/>
      <c r="SFV24" s="103"/>
      <c r="SFW24" s="103"/>
      <c r="SFX24" s="103"/>
      <c r="SFY24" s="103"/>
      <c r="SFZ24" s="103"/>
      <c r="SGA24" s="103"/>
      <c r="SGB24" s="103"/>
      <c r="SGC24" s="103"/>
      <c r="SGD24" s="103"/>
      <c r="SGE24" s="103"/>
      <c r="SGF24" s="103"/>
      <c r="SGG24" s="103"/>
      <c r="SGH24" s="103"/>
      <c r="SGI24" s="103"/>
      <c r="SGJ24" s="103"/>
      <c r="SGK24" s="103"/>
      <c r="SGL24" s="103"/>
      <c r="SGM24" s="103"/>
      <c r="SGN24" s="103"/>
      <c r="SGO24" s="103"/>
      <c r="SGP24" s="103"/>
      <c r="SGQ24" s="103"/>
      <c r="SGR24" s="103"/>
      <c r="SGS24" s="103"/>
      <c r="SGT24" s="103"/>
      <c r="SGU24" s="103"/>
      <c r="SGV24" s="103"/>
      <c r="SGW24" s="103"/>
      <c r="SGX24" s="103"/>
      <c r="SGY24" s="103"/>
      <c r="SGZ24" s="103"/>
      <c r="SHA24" s="103"/>
      <c r="SHB24" s="103"/>
      <c r="SHC24" s="103"/>
      <c r="SHD24" s="103"/>
      <c r="SHE24" s="103"/>
      <c r="SHF24" s="103"/>
      <c r="SHG24" s="103"/>
      <c r="SHH24" s="103"/>
      <c r="SHI24" s="103"/>
      <c r="SHJ24" s="103"/>
      <c r="SHK24" s="103"/>
      <c r="SHL24" s="103"/>
      <c r="SHM24" s="103"/>
      <c r="SHN24" s="103"/>
      <c r="SHO24" s="103"/>
      <c r="SHP24" s="103"/>
      <c r="SHQ24" s="103"/>
      <c r="SHR24" s="103"/>
      <c r="SHS24" s="103"/>
      <c r="SHT24" s="103"/>
      <c r="SHU24" s="103"/>
      <c r="SHV24" s="103"/>
      <c r="SHW24" s="103"/>
      <c r="SHX24" s="103"/>
      <c r="SHY24" s="103"/>
      <c r="SHZ24" s="103"/>
      <c r="SIA24" s="103"/>
      <c r="SIB24" s="103"/>
      <c r="SIC24" s="103"/>
      <c r="SID24" s="103"/>
      <c r="SIE24" s="103"/>
      <c r="SIF24" s="103"/>
      <c r="SIG24" s="103"/>
      <c r="SIH24" s="103"/>
      <c r="SII24" s="103"/>
      <c r="SIJ24" s="103"/>
      <c r="SIK24" s="103"/>
      <c r="SIL24" s="103"/>
      <c r="SIM24" s="103"/>
      <c r="SIN24" s="103"/>
      <c r="SIO24" s="103"/>
      <c r="SIP24" s="103"/>
      <c r="SIQ24" s="103"/>
      <c r="SIR24" s="103"/>
      <c r="SIS24" s="103"/>
      <c r="SIT24" s="103"/>
      <c r="SIU24" s="103"/>
      <c r="SIV24" s="103"/>
      <c r="SIW24" s="103"/>
      <c r="SIX24" s="103"/>
      <c r="SIY24" s="103"/>
      <c r="SIZ24" s="103"/>
      <c r="SJA24" s="103"/>
      <c r="SJB24" s="103"/>
      <c r="SJC24" s="103"/>
      <c r="SJD24" s="103"/>
      <c r="SJE24" s="103"/>
      <c r="SJF24" s="103"/>
      <c r="SJG24" s="103"/>
      <c r="SJH24" s="103"/>
      <c r="SJI24" s="103"/>
      <c r="SJJ24" s="103"/>
      <c r="SJK24" s="103"/>
      <c r="SJL24" s="103"/>
      <c r="SJM24" s="103"/>
      <c r="SJN24" s="103"/>
      <c r="SJO24" s="103"/>
      <c r="SJP24" s="103"/>
      <c r="SJQ24" s="103"/>
      <c r="SJR24" s="103"/>
      <c r="SJS24" s="103"/>
      <c r="SJT24" s="103"/>
      <c r="SJU24" s="103"/>
      <c r="SJV24" s="103"/>
      <c r="SJW24" s="103"/>
      <c r="SJX24" s="103"/>
      <c r="SJY24" s="103"/>
      <c r="SJZ24" s="103"/>
      <c r="SKA24" s="103"/>
      <c r="SKB24" s="103"/>
      <c r="SKC24" s="103"/>
      <c r="SKD24" s="103"/>
      <c r="SKE24" s="103"/>
      <c r="SKF24" s="103"/>
      <c r="SKG24" s="103"/>
      <c r="SKH24" s="103"/>
      <c r="SKI24" s="103"/>
      <c r="SKJ24" s="103"/>
      <c r="SKK24" s="103"/>
      <c r="SKL24" s="103"/>
      <c r="SKM24" s="103"/>
      <c r="SKN24" s="103"/>
      <c r="SKO24" s="103"/>
      <c r="SKP24" s="103"/>
      <c r="SKQ24" s="103"/>
      <c r="SKR24" s="103"/>
      <c r="SKS24" s="103"/>
      <c r="SKT24" s="103"/>
      <c r="SKU24" s="103"/>
      <c r="SKV24" s="103"/>
      <c r="SKW24" s="103"/>
      <c r="SKX24" s="103"/>
      <c r="SKY24" s="103"/>
      <c r="SKZ24" s="103"/>
      <c r="SLA24" s="103"/>
      <c r="SLB24" s="103"/>
      <c r="SLC24" s="103"/>
      <c r="SLD24" s="103"/>
      <c r="SLE24" s="103"/>
      <c r="SLF24" s="103"/>
      <c r="SLG24" s="103"/>
      <c r="SLH24" s="103"/>
      <c r="SLI24" s="103"/>
      <c r="SLJ24" s="103"/>
      <c r="SLK24" s="103"/>
      <c r="SLL24" s="103"/>
      <c r="SLM24" s="103"/>
      <c r="SLN24" s="103"/>
      <c r="SLO24" s="103"/>
      <c r="SLP24" s="103"/>
      <c r="SLQ24" s="103"/>
      <c r="SLR24" s="103"/>
      <c r="SLS24" s="103"/>
      <c r="SLT24" s="103"/>
      <c r="SLU24" s="103"/>
      <c r="SLV24" s="103"/>
      <c r="SLW24" s="103"/>
      <c r="SLX24" s="103"/>
      <c r="SLY24" s="103"/>
      <c r="SLZ24" s="103"/>
      <c r="SMA24" s="103"/>
      <c r="SMB24" s="103"/>
      <c r="SMC24" s="103"/>
      <c r="SMD24" s="103"/>
      <c r="SME24" s="103"/>
      <c r="SMF24" s="103"/>
      <c r="SMG24" s="103"/>
      <c r="SMH24" s="103"/>
      <c r="SMI24" s="103"/>
      <c r="SMJ24" s="103"/>
      <c r="SMK24" s="103"/>
      <c r="SML24" s="103"/>
      <c r="SMM24" s="103"/>
      <c r="SMN24" s="103"/>
      <c r="SMO24" s="103"/>
      <c r="SMP24" s="103"/>
      <c r="SMQ24" s="103"/>
      <c r="SMR24" s="103"/>
      <c r="SMS24" s="103"/>
      <c r="SMT24" s="103"/>
      <c r="SMU24" s="103"/>
      <c r="SMV24" s="103"/>
      <c r="SMW24" s="103"/>
      <c r="SMX24" s="103"/>
      <c r="SMY24" s="103"/>
      <c r="SMZ24" s="103"/>
      <c r="SNA24" s="103"/>
      <c r="SNB24" s="103"/>
      <c r="SNC24" s="103"/>
      <c r="SND24" s="103"/>
      <c r="SNE24" s="103"/>
      <c r="SNF24" s="103"/>
      <c r="SNG24" s="103"/>
      <c r="SNH24" s="103"/>
      <c r="SNI24" s="103"/>
      <c r="SNJ24" s="103"/>
      <c r="SNK24" s="103"/>
      <c r="SNL24" s="103"/>
      <c r="SNM24" s="103"/>
      <c r="SNN24" s="103"/>
      <c r="SNO24" s="103"/>
      <c r="SNP24" s="103"/>
      <c r="SNQ24" s="103"/>
      <c r="SNR24" s="103"/>
      <c r="SNS24" s="103"/>
      <c r="SNT24" s="103"/>
      <c r="SNU24" s="103"/>
      <c r="SNV24" s="103"/>
      <c r="SNW24" s="103"/>
      <c r="SNX24" s="103"/>
      <c r="SNY24" s="103"/>
      <c r="SNZ24" s="103"/>
      <c r="SOA24" s="103"/>
      <c r="SOB24" s="103"/>
      <c r="SOC24" s="103"/>
      <c r="SOD24" s="103"/>
      <c r="SOE24" s="103"/>
      <c r="SOF24" s="103"/>
      <c r="SOG24" s="103"/>
      <c r="SOH24" s="103"/>
      <c r="SOI24" s="103"/>
      <c r="SOJ24" s="103"/>
      <c r="SOK24" s="103"/>
      <c r="SOL24" s="103"/>
      <c r="SOM24" s="103"/>
      <c r="SON24" s="103"/>
      <c r="SOO24" s="103"/>
      <c r="SOP24" s="103"/>
      <c r="SOQ24" s="103"/>
      <c r="SOR24" s="103"/>
      <c r="SOS24" s="103"/>
      <c r="SOT24" s="103"/>
      <c r="SOU24" s="103"/>
      <c r="SOV24" s="103"/>
      <c r="SOW24" s="103"/>
      <c r="SOX24" s="103"/>
      <c r="SOY24" s="103"/>
      <c r="SOZ24" s="103"/>
      <c r="SPA24" s="103"/>
      <c r="SPB24" s="103"/>
      <c r="SPC24" s="103"/>
      <c r="SPD24" s="103"/>
      <c r="SPE24" s="103"/>
      <c r="SPF24" s="103"/>
      <c r="SPG24" s="103"/>
      <c r="SPH24" s="103"/>
      <c r="SPI24" s="103"/>
      <c r="SPJ24" s="103"/>
      <c r="SPK24" s="103"/>
      <c r="SPL24" s="103"/>
      <c r="SPM24" s="103"/>
      <c r="SPN24" s="103"/>
      <c r="SPO24" s="103"/>
      <c r="SPP24" s="103"/>
      <c r="SPQ24" s="103"/>
      <c r="SPR24" s="103"/>
      <c r="SPS24" s="103"/>
      <c r="SPT24" s="103"/>
      <c r="SPU24" s="103"/>
      <c r="SPV24" s="103"/>
      <c r="SPW24" s="103"/>
      <c r="SPX24" s="103"/>
      <c r="SPY24" s="103"/>
      <c r="SPZ24" s="103"/>
      <c r="SQA24" s="103"/>
      <c r="SQB24" s="103"/>
      <c r="SQC24" s="103"/>
      <c r="SQD24" s="103"/>
      <c r="SQE24" s="103"/>
      <c r="SQF24" s="103"/>
      <c r="SQG24" s="103"/>
      <c r="SQH24" s="103"/>
      <c r="SQI24" s="103"/>
      <c r="SQJ24" s="103"/>
      <c r="SQK24" s="103"/>
      <c r="SQL24" s="103"/>
      <c r="SQM24" s="103"/>
      <c r="SQN24" s="103"/>
      <c r="SQO24" s="103"/>
      <c r="SQP24" s="103"/>
      <c r="SQQ24" s="103"/>
      <c r="SQR24" s="103"/>
      <c r="SQS24" s="103"/>
      <c r="SQT24" s="103"/>
      <c r="SQU24" s="103"/>
      <c r="SQV24" s="103"/>
      <c r="SQW24" s="103"/>
      <c r="SQX24" s="103"/>
      <c r="SQY24" s="103"/>
      <c r="SQZ24" s="103"/>
      <c r="SRA24" s="103"/>
      <c r="SRB24" s="103"/>
      <c r="SRC24" s="103"/>
      <c r="SRD24" s="103"/>
      <c r="SRE24" s="103"/>
      <c r="SRF24" s="103"/>
      <c r="SRG24" s="103"/>
      <c r="SRH24" s="103"/>
      <c r="SRI24" s="103"/>
      <c r="SRJ24" s="103"/>
      <c r="SRK24" s="103"/>
      <c r="SRL24" s="103"/>
      <c r="SRM24" s="103"/>
      <c r="SRN24" s="103"/>
      <c r="SRO24" s="103"/>
      <c r="SRP24" s="103"/>
      <c r="SRQ24" s="103"/>
      <c r="SRR24" s="103"/>
      <c r="SRS24" s="103"/>
      <c r="SRT24" s="103"/>
      <c r="SRU24" s="103"/>
      <c r="SRV24" s="103"/>
      <c r="SRW24" s="103"/>
      <c r="SRX24" s="103"/>
      <c r="SRY24" s="103"/>
      <c r="SRZ24" s="103"/>
      <c r="SSA24" s="103"/>
      <c r="SSB24" s="103"/>
      <c r="SSC24" s="103"/>
      <c r="SSD24" s="103"/>
      <c r="SSE24" s="103"/>
      <c r="SSF24" s="103"/>
      <c r="SSG24" s="103"/>
      <c r="SSH24" s="103"/>
      <c r="SSI24" s="103"/>
      <c r="SSJ24" s="103"/>
      <c r="SSK24" s="103"/>
      <c r="SSL24" s="103"/>
      <c r="SSM24" s="103"/>
      <c r="SSN24" s="103"/>
      <c r="SSO24" s="103"/>
      <c r="SSP24" s="103"/>
      <c r="SSQ24" s="103"/>
      <c r="SSR24" s="103"/>
      <c r="SSS24" s="103"/>
      <c r="SST24" s="103"/>
      <c r="SSU24" s="103"/>
      <c r="SSV24" s="103"/>
      <c r="SSW24" s="103"/>
      <c r="SSX24" s="103"/>
      <c r="SSY24" s="103"/>
      <c r="SSZ24" s="103"/>
      <c r="STA24" s="103"/>
      <c r="STB24" s="103"/>
      <c r="STC24" s="103"/>
      <c r="STD24" s="103"/>
      <c r="STE24" s="103"/>
      <c r="STF24" s="103"/>
      <c r="STG24" s="103"/>
      <c r="STH24" s="103"/>
      <c r="STI24" s="103"/>
      <c r="STJ24" s="103"/>
      <c r="STK24" s="103"/>
      <c r="STL24" s="103"/>
      <c r="STM24" s="103"/>
      <c r="STN24" s="103"/>
      <c r="STO24" s="103"/>
      <c r="STP24" s="103"/>
      <c r="STQ24" s="103"/>
      <c r="STR24" s="103"/>
      <c r="STS24" s="103"/>
      <c r="STT24" s="103"/>
      <c r="STU24" s="103"/>
      <c r="STV24" s="103"/>
      <c r="STW24" s="103"/>
      <c r="STX24" s="103"/>
      <c r="STY24" s="103"/>
      <c r="STZ24" s="103"/>
      <c r="SUA24" s="103"/>
      <c r="SUB24" s="103"/>
      <c r="SUC24" s="103"/>
      <c r="SUD24" s="103"/>
      <c r="SUE24" s="103"/>
      <c r="SUF24" s="103"/>
      <c r="SUG24" s="103"/>
      <c r="SUH24" s="103"/>
      <c r="SUI24" s="103"/>
      <c r="SUJ24" s="103"/>
      <c r="SUK24" s="103"/>
      <c r="SUL24" s="103"/>
      <c r="SUM24" s="103"/>
      <c r="SUN24" s="103"/>
      <c r="SUO24" s="103"/>
      <c r="SUP24" s="103"/>
      <c r="SUQ24" s="103"/>
      <c r="SUR24" s="103"/>
      <c r="SUS24" s="103"/>
      <c r="SUT24" s="103"/>
      <c r="SUU24" s="103"/>
      <c r="SUV24" s="103"/>
      <c r="SUW24" s="103"/>
      <c r="SUX24" s="103"/>
      <c r="SUY24" s="103"/>
      <c r="SUZ24" s="103"/>
      <c r="SVA24" s="103"/>
      <c r="SVB24" s="103"/>
      <c r="SVC24" s="103"/>
      <c r="SVD24" s="103"/>
      <c r="SVE24" s="103"/>
      <c r="SVF24" s="103"/>
      <c r="SVG24" s="103"/>
      <c r="SVH24" s="103"/>
      <c r="SVI24" s="103"/>
      <c r="SVJ24" s="103"/>
      <c r="SVK24" s="103"/>
      <c r="SVL24" s="103"/>
      <c r="SVM24" s="103"/>
      <c r="SVN24" s="103"/>
      <c r="SVO24" s="103"/>
      <c r="SVP24" s="103"/>
      <c r="SVQ24" s="103"/>
      <c r="SVR24" s="103"/>
      <c r="SVS24" s="103"/>
      <c r="SVT24" s="103"/>
      <c r="SVU24" s="103"/>
      <c r="SVV24" s="103"/>
      <c r="SVW24" s="103"/>
      <c r="SVX24" s="103"/>
      <c r="SVY24" s="103"/>
      <c r="SVZ24" s="103"/>
      <c r="SWA24" s="103"/>
      <c r="SWB24" s="103"/>
      <c r="SWC24" s="103"/>
      <c r="SWD24" s="103"/>
      <c r="SWE24" s="103"/>
      <c r="SWF24" s="103"/>
      <c r="SWG24" s="103"/>
      <c r="SWH24" s="103"/>
      <c r="SWI24" s="103"/>
      <c r="SWJ24" s="103"/>
      <c r="SWK24" s="103"/>
      <c r="SWL24" s="103"/>
      <c r="SWM24" s="103"/>
      <c r="SWN24" s="103"/>
      <c r="SWO24" s="103"/>
      <c r="SWP24" s="103"/>
      <c r="SWQ24" s="103"/>
      <c r="SWR24" s="103"/>
      <c r="SWS24" s="103"/>
      <c r="SWT24" s="103"/>
      <c r="SWU24" s="103"/>
      <c r="SWV24" s="103"/>
      <c r="SWW24" s="103"/>
      <c r="SWX24" s="103"/>
      <c r="SWY24" s="103"/>
      <c r="SWZ24" s="103"/>
      <c r="SXA24" s="103"/>
      <c r="SXB24" s="103"/>
      <c r="SXC24" s="103"/>
      <c r="SXD24" s="103"/>
      <c r="SXE24" s="103"/>
      <c r="SXF24" s="103"/>
      <c r="SXG24" s="103"/>
      <c r="SXH24" s="103"/>
      <c r="SXI24" s="103"/>
      <c r="SXJ24" s="103"/>
      <c r="SXK24" s="103"/>
      <c r="SXL24" s="103"/>
      <c r="SXM24" s="103"/>
      <c r="SXN24" s="103"/>
      <c r="SXO24" s="103"/>
      <c r="SXP24" s="103"/>
      <c r="SXQ24" s="103"/>
      <c r="SXR24" s="103"/>
      <c r="SXS24" s="103"/>
      <c r="SXT24" s="103"/>
      <c r="SXU24" s="103"/>
      <c r="SXV24" s="103"/>
      <c r="SXW24" s="103"/>
      <c r="SXX24" s="103"/>
      <c r="SXY24" s="103"/>
      <c r="SXZ24" s="103"/>
      <c r="SYA24" s="103"/>
      <c r="SYB24" s="103"/>
      <c r="SYC24" s="103"/>
      <c r="SYD24" s="103"/>
      <c r="SYE24" s="103"/>
      <c r="SYF24" s="103"/>
      <c r="SYG24" s="103"/>
      <c r="SYH24" s="103"/>
      <c r="SYI24" s="103"/>
      <c r="SYJ24" s="103"/>
      <c r="SYK24" s="103"/>
      <c r="SYL24" s="103"/>
      <c r="SYM24" s="103"/>
      <c r="SYN24" s="103"/>
      <c r="SYO24" s="103"/>
      <c r="SYP24" s="103"/>
      <c r="SYQ24" s="103"/>
      <c r="SYR24" s="103"/>
      <c r="SYS24" s="103"/>
      <c r="SYT24" s="103"/>
      <c r="SYU24" s="103"/>
      <c r="SYV24" s="103"/>
      <c r="SYW24" s="103"/>
      <c r="SYX24" s="103"/>
      <c r="SYY24" s="103"/>
      <c r="SYZ24" s="103"/>
      <c r="SZA24" s="103"/>
      <c r="SZB24" s="103"/>
      <c r="SZC24" s="103"/>
      <c r="SZD24" s="103"/>
      <c r="SZE24" s="103"/>
      <c r="SZF24" s="103"/>
      <c r="SZG24" s="103"/>
      <c r="SZH24" s="103"/>
      <c r="SZI24" s="103"/>
      <c r="SZJ24" s="103"/>
      <c r="SZK24" s="103"/>
      <c r="SZL24" s="103"/>
      <c r="SZM24" s="103"/>
      <c r="SZN24" s="103"/>
      <c r="SZO24" s="103"/>
      <c r="SZP24" s="103"/>
      <c r="SZQ24" s="103"/>
      <c r="SZR24" s="103"/>
      <c r="SZS24" s="103"/>
      <c r="SZT24" s="103"/>
      <c r="SZU24" s="103"/>
      <c r="SZV24" s="103"/>
      <c r="SZW24" s="103"/>
      <c r="SZX24" s="103"/>
      <c r="SZY24" s="103"/>
      <c r="SZZ24" s="103"/>
      <c r="TAA24" s="103"/>
      <c r="TAB24" s="103"/>
      <c r="TAC24" s="103"/>
      <c r="TAD24" s="103"/>
      <c r="TAE24" s="103"/>
      <c r="TAF24" s="103"/>
      <c r="TAG24" s="103"/>
      <c r="TAH24" s="103"/>
      <c r="TAI24" s="103"/>
      <c r="TAJ24" s="103"/>
      <c r="TAK24" s="103"/>
      <c r="TAL24" s="103"/>
      <c r="TAM24" s="103"/>
      <c r="TAN24" s="103"/>
      <c r="TAO24" s="103"/>
      <c r="TAP24" s="103"/>
      <c r="TAQ24" s="103"/>
      <c r="TAR24" s="103"/>
      <c r="TAS24" s="103"/>
      <c r="TAT24" s="103"/>
      <c r="TAU24" s="103"/>
      <c r="TAV24" s="103"/>
      <c r="TAW24" s="103"/>
      <c r="TAX24" s="103"/>
      <c r="TAY24" s="103"/>
      <c r="TAZ24" s="103"/>
      <c r="TBA24" s="103"/>
      <c r="TBB24" s="103"/>
      <c r="TBC24" s="103"/>
      <c r="TBD24" s="103"/>
      <c r="TBE24" s="103"/>
      <c r="TBF24" s="103"/>
      <c r="TBG24" s="103"/>
      <c r="TBH24" s="103"/>
      <c r="TBI24" s="103"/>
      <c r="TBJ24" s="103"/>
      <c r="TBK24" s="103"/>
      <c r="TBL24" s="103"/>
      <c r="TBM24" s="103"/>
      <c r="TBN24" s="103"/>
      <c r="TBO24" s="103"/>
      <c r="TBP24" s="103"/>
      <c r="TBQ24" s="103"/>
      <c r="TBR24" s="103"/>
      <c r="TBS24" s="103"/>
      <c r="TBT24" s="103"/>
      <c r="TBU24" s="103"/>
      <c r="TBV24" s="103"/>
      <c r="TBW24" s="103"/>
      <c r="TBX24" s="103"/>
      <c r="TBY24" s="103"/>
      <c r="TBZ24" s="103"/>
      <c r="TCA24" s="103"/>
      <c r="TCB24" s="103"/>
      <c r="TCC24" s="103"/>
      <c r="TCD24" s="103"/>
      <c r="TCE24" s="103"/>
      <c r="TCF24" s="103"/>
      <c r="TCG24" s="103"/>
      <c r="TCH24" s="103"/>
      <c r="TCI24" s="103"/>
      <c r="TCJ24" s="103"/>
      <c r="TCK24" s="103"/>
      <c r="TCL24" s="103"/>
      <c r="TCM24" s="103"/>
      <c r="TCN24" s="103"/>
      <c r="TCO24" s="103"/>
      <c r="TCP24" s="103"/>
      <c r="TCQ24" s="103"/>
      <c r="TCR24" s="103"/>
      <c r="TCS24" s="103"/>
      <c r="TCT24" s="103"/>
      <c r="TCU24" s="103"/>
      <c r="TCV24" s="103"/>
      <c r="TCW24" s="103"/>
      <c r="TCX24" s="103"/>
      <c r="TCY24" s="103"/>
      <c r="TCZ24" s="103"/>
      <c r="TDA24" s="103"/>
      <c r="TDB24" s="103"/>
      <c r="TDC24" s="103"/>
      <c r="TDD24" s="103"/>
      <c r="TDE24" s="103"/>
      <c r="TDF24" s="103"/>
      <c r="TDG24" s="103"/>
      <c r="TDH24" s="103"/>
      <c r="TDI24" s="103"/>
      <c r="TDJ24" s="103"/>
      <c r="TDK24" s="103"/>
      <c r="TDL24" s="103"/>
      <c r="TDM24" s="103"/>
      <c r="TDN24" s="103"/>
      <c r="TDO24" s="103"/>
      <c r="TDP24" s="103"/>
      <c r="TDQ24" s="103"/>
      <c r="TDR24" s="103"/>
      <c r="TDS24" s="103"/>
      <c r="TDT24" s="103"/>
      <c r="TDU24" s="103"/>
      <c r="TDV24" s="103"/>
      <c r="TDW24" s="103"/>
      <c r="TDX24" s="103"/>
      <c r="TDY24" s="103"/>
      <c r="TDZ24" s="103"/>
      <c r="TEA24" s="103"/>
      <c r="TEB24" s="103"/>
      <c r="TEC24" s="103"/>
      <c r="TED24" s="103"/>
      <c r="TEE24" s="103"/>
      <c r="TEF24" s="103"/>
      <c r="TEG24" s="103"/>
      <c r="TEH24" s="103"/>
      <c r="TEI24" s="103"/>
      <c r="TEJ24" s="103"/>
      <c r="TEK24" s="103"/>
      <c r="TEL24" s="103"/>
      <c r="TEM24" s="103"/>
      <c r="TEN24" s="103"/>
      <c r="TEO24" s="103"/>
      <c r="TEP24" s="103"/>
      <c r="TEQ24" s="103"/>
      <c r="TER24" s="103"/>
      <c r="TES24" s="103"/>
      <c r="TET24" s="103"/>
      <c r="TEU24" s="103"/>
      <c r="TEV24" s="103"/>
      <c r="TEW24" s="103"/>
      <c r="TEX24" s="103"/>
      <c r="TEY24" s="103"/>
      <c r="TEZ24" s="103"/>
      <c r="TFA24" s="103"/>
      <c r="TFB24" s="103"/>
      <c r="TFC24" s="103"/>
      <c r="TFD24" s="103"/>
      <c r="TFE24" s="103"/>
      <c r="TFF24" s="103"/>
      <c r="TFG24" s="103"/>
      <c r="TFH24" s="103"/>
      <c r="TFI24" s="103"/>
      <c r="TFJ24" s="103"/>
      <c r="TFK24" s="103"/>
      <c r="TFL24" s="103"/>
      <c r="TFM24" s="103"/>
      <c r="TFN24" s="103"/>
      <c r="TFO24" s="103"/>
      <c r="TFP24" s="103"/>
      <c r="TFQ24" s="103"/>
      <c r="TFR24" s="103"/>
      <c r="TFS24" s="103"/>
      <c r="TFT24" s="103"/>
      <c r="TFU24" s="103"/>
      <c r="TFV24" s="103"/>
      <c r="TFW24" s="103"/>
      <c r="TFX24" s="103"/>
      <c r="TFY24" s="103"/>
      <c r="TFZ24" s="103"/>
      <c r="TGA24" s="103"/>
      <c r="TGB24" s="103"/>
      <c r="TGC24" s="103"/>
      <c r="TGD24" s="103"/>
      <c r="TGE24" s="103"/>
      <c r="TGF24" s="103"/>
      <c r="TGG24" s="103"/>
      <c r="TGH24" s="103"/>
      <c r="TGI24" s="103"/>
      <c r="TGJ24" s="103"/>
      <c r="TGK24" s="103"/>
      <c r="TGL24" s="103"/>
      <c r="TGM24" s="103"/>
      <c r="TGN24" s="103"/>
      <c r="TGO24" s="103"/>
      <c r="TGP24" s="103"/>
      <c r="TGQ24" s="103"/>
      <c r="TGR24" s="103"/>
      <c r="TGS24" s="103"/>
      <c r="TGT24" s="103"/>
      <c r="TGU24" s="103"/>
      <c r="TGV24" s="103"/>
      <c r="TGW24" s="103"/>
      <c r="TGX24" s="103"/>
      <c r="TGY24" s="103"/>
      <c r="TGZ24" s="103"/>
      <c r="THA24" s="103"/>
      <c r="THB24" s="103"/>
      <c r="THC24" s="103"/>
      <c r="THD24" s="103"/>
      <c r="THE24" s="103"/>
      <c r="THF24" s="103"/>
      <c r="THG24" s="103"/>
      <c r="THH24" s="103"/>
      <c r="THI24" s="103"/>
      <c r="THJ24" s="103"/>
      <c r="THK24" s="103"/>
      <c r="THL24" s="103"/>
      <c r="THM24" s="103"/>
      <c r="THN24" s="103"/>
      <c r="THO24" s="103"/>
      <c r="THP24" s="103"/>
      <c r="THQ24" s="103"/>
      <c r="THR24" s="103"/>
      <c r="THS24" s="103"/>
      <c r="THT24" s="103"/>
      <c r="THU24" s="103"/>
      <c r="THV24" s="103"/>
      <c r="THW24" s="103"/>
      <c r="THX24" s="103"/>
      <c r="THY24" s="103"/>
      <c r="THZ24" s="103"/>
      <c r="TIA24" s="103"/>
      <c r="TIB24" s="103"/>
      <c r="TIC24" s="103"/>
      <c r="TID24" s="103"/>
      <c r="TIE24" s="103"/>
      <c r="TIF24" s="103"/>
      <c r="TIG24" s="103"/>
      <c r="TIH24" s="103"/>
      <c r="TII24" s="103"/>
      <c r="TIJ24" s="103"/>
      <c r="TIK24" s="103"/>
      <c r="TIL24" s="103"/>
      <c r="TIM24" s="103"/>
      <c r="TIN24" s="103"/>
      <c r="TIO24" s="103"/>
      <c r="TIP24" s="103"/>
      <c r="TIQ24" s="103"/>
      <c r="TIR24" s="103"/>
      <c r="TIS24" s="103"/>
      <c r="TIT24" s="103"/>
      <c r="TIU24" s="103"/>
      <c r="TIV24" s="103"/>
      <c r="TIW24" s="103"/>
      <c r="TIX24" s="103"/>
      <c r="TIY24" s="103"/>
      <c r="TIZ24" s="103"/>
      <c r="TJA24" s="103"/>
      <c r="TJB24" s="103"/>
      <c r="TJC24" s="103"/>
      <c r="TJD24" s="103"/>
      <c r="TJE24" s="103"/>
      <c r="TJF24" s="103"/>
      <c r="TJG24" s="103"/>
      <c r="TJH24" s="103"/>
      <c r="TJI24" s="103"/>
      <c r="TJJ24" s="103"/>
      <c r="TJK24" s="103"/>
      <c r="TJL24" s="103"/>
      <c r="TJM24" s="103"/>
      <c r="TJN24" s="103"/>
      <c r="TJO24" s="103"/>
      <c r="TJP24" s="103"/>
      <c r="TJQ24" s="103"/>
      <c r="TJR24" s="103"/>
      <c r="TJS24" s="103"/>
      <c r="TJT24" s="103"/>
      <c r="TJU24" s="103"/>
      <c r="TJV24" s="103"/>
      <c r="TJW24" s="103"/>
      <c r="TJX24" s="103"/>
      <c r="TJY24" s="103"/>
      <c r="TJZ24" s="103"/>
      <c r="TKA24" s="103"/>
      <c r="TKB24" s="103"/>
      <c r="TKC24" s="103"/>
      <c r="TKD24" s="103"/>
      <c r="TKE24" s="103"/>
      <c r="TKF24" s="103"/>
      <c r="TKG24" s="103"/>
      <c r="TKH24" s="103"/>
      <c r="TKI24" s="103"/>
      <c r="TKJ24" s="103"/>
      <c r="TKK24" s="103"/>
      <c r="TKL24" s="103"/>
      <c r="TKM24" s="103"/>
      <c r="TKN24" s="103"/>
      <c r="TKO24" s="103"/>
      <c r="TKP24" s="103"/>
      <c r="TKQ24" s="103"/>
      <c r="TKR24" s="103"/>
      <c r="TKS24" s="103"/>
      <c r="TKT24" s="103"/>
      <c r="TKU24" s="103"/>
      <c r="TKV24" s="103"/>
      <c r="TKW24" s="103"/>
      <c r="TKX24" s="103"/>
      <c r="TKY24" s="103"/>
      <c r="TKZ24" s="103"/>
      <c r="TLA24" s="103"/>
      <c r="TLB24" s="103"/>
      <c r="TLC24" s="103"/>
      <c r="TLD24" s="103"/>
      <c r="TLE24" s="103"/>
      <c r="TLF24" s="103"/>
      <c r="TLG24" s="103"/>
      <c r="TLH24" s="103"/>
      <c r="TLI24" s="103"/>
      <c r="TLJ24" s="103"/>
      <c r="TLK24" s="103"/>
      <c r="TLL24" s="103"/>
      <c r="TLM24" s="103"/>
      <c r="TLN24" s="103"/>
      <c r="TLO24" s="103"/>
      <c r="TLP24" s="103"/>
      <c r="TLQ24" s="103"/>
      <c r="TLR24" s="103"/>
      <c r="TLS24" s="103"/>
      <c r="TLT24" s="103"/>
      <c r="TLU24" s="103"/>
      <c r="TLV24" s="103"/>
      <c r="TLW24" s="103"/>
      <c r="TLX24" s="103"/>
      <c r="TLY24" s="103"/>
      <c r="TLZ24" s="103"/>
      <c r="TMA24" s="103"/>
      <c r="TMB24" s="103"/>
      <c r="TMC24" s="103"/>
      <c r="TMD24" s="103"/>
      <c r="TME24" s="103"/>
      <c r="TMF24" s="103"/>
      <c r="TMG24" s="103"/>
      <c r="TMH24" s="103"/>
      <c r="TMI24" s="103"/>
      <c r="TMJ24" s="103"/>
      <c r="TMK24" s="103"/>
      <c r="TML24" s="103"/>
      <c r="TMM24" s="103"/>
      <c r="TMN24" s="103"/>
      <c r="TMO24" s="103"/>
      <c r="TMP24" s="103"/>
      <c r="TMQ24" s="103"/>
      <c r="TMR24" s="103"/>
      <c r="TMS24" s="103"/>
      <c r="TMT24" s="103"/>
      <c r="TMU24" s="103"/>
      <c r="TMV24" s="103"/>
      <c r="TMW24" s="103"/>
      <c r="TMX24" s="103"/>
      <c r="TMY24" s="103"/>
      <c r="TMZ24" s="103"/>
      <c r="TNA24" s="103"/>
      <c r="TNB24" s="103"/>
      <c r="TNC24" s="103"/>
      <c r="TND24" s="103"/>
      <c r="TNE24" s="103"/>
      <c r="TNF24" s="103"/>
      <c r="TNG24" s="103"/>
      <c r="TNH24" s="103"/>
      <c r="TNI24" s="103"/>
      <c r="TNJ24" s="103"/>
      <c r="TNK24" s="103"/>
      <c r="TNL24" s="103"/>
      <c r="TNM24" s="103"/>
      <c r="TNN24" s="103"/>
      <c r="TNO24" s="103"/>
      <c r="TNP24" s="103"/>
      <c r="TNQ24" s="103"/>
      <c r="TNR24" s="103"/>
      <c r="TNS24" s="103"/>
      <c r="TNT24" s="103"/>
      <c r="TNU24" s="103"/>
      <c r="TNV24" s="103"/>
      <c r="TNW24" s="103"/>
      <c r="TNX24" s="103"/>
      <c r="TNY24" s="103"/>
      <c r="TNZ24" s="103"/>
      <c r="TOA24" s="103"/>
      <c r="TOB24" s="103"/>
      <c r="TOC24" s="103"/>
      <c r="TOD24" s="103"/>
      <c r="TOE24" s="103"/>
      <c r="TOF24" s="103"/>
      <c r="TOG24" s="103"/>
      <c r="TOH24" s="103"/>
      <c r="TOI24" s="103"/>
      <c r="TOJ24" s="103"/>
      <c r="TOK24" s="103"/>
      <c r="TOL24" s="103"/>
      <c r="TOM24" s="103"/>
      <c r="TON24" s="103"/>
      <c r="TOO24" s="103"/>
      <c r="TOP24" s="103"/>
      <c r="TOQ24" s="103"/>
      <c r="TOR24" s="103"/>
      <c r="TOS24" s="103"/>
      <c r="TOT24" s="103"/>
      <c r="TOU24" s="103"/>
      <c r="TOV24" s="103"/>
      <c r="TOW24" s="103"/>
      <c r="TOX24" s="103"/>
      <c r="TOY24" s="103"/>
      <c r="TOZ24" s="103"/>
      <c r="TPA24" s="103"/>
      <c r="TPB24" s="103"/>
      <c r="TPC24" s="103"/>
      <c r="TPD24" s="103"/>
      <c r="TPE24" s="103"/>
      <c r="TPF24" s="103"/>
      <c r="TPG24" s="103"/>
      <c r="TPH24" s="103"/>
      <c r="TPI24" s="103"/>
      <c r="TPJ24" s="103"/>
      <c r="TPK24" s="103"/>
      <c r="TPL24" s="103"/>
      <c r="TPM24" s="103"/>
      <c r="TPN24" s="103"/>
      <c r="TPO24" s="103"/>
      <c r="TPP24" s="103"/>
      <c r="TPQ24" s="103"/>
      <c r="TPR24" s="103"/>
      <c r="TPS24" s="103"/>
      <c r="TPT24" s="103"/>
      <c r="TPU24" s="103"/>
      <c r="TPV24" s="103"/>
      <c r="TPW24" s="103"/>
      <c r="TPX24" s="103"/>
      <c r="TPY24" s="103"/>
      <c r="TPZ24" s="103"/>
      <c r="TQA24" s="103"/>
      <c r="TQB24" s="103"/>
      <c r="TQC24" s="103"/>
      <c r="TQD24" s="103"/>
      <c r="TQE24" s="103"/>
      <c r="TQF24" s="103"/>
      <c r="TQG24" s="103"/>
      <c r="TQH24" s="103"/>
      <c r="TQI24" s="103"/>
      <c r="TQJ24" s="103"/>
      <c r="TQK24" s="103"/>
      <c r="TQL24" s="103"/>
      <c r="TQM24" s="103"/>
      <c r="TQN24" s="103"/>
      <c r="TQO24" s="103"/>
      <c r="TQP24" s="103"/>
      <c r="TQQ24" s="103"/>
      <c r="TQR24" s="103"/>
      <c r="TQS24" s="103"/>
      <c r="TQT24" s="103"/>
      <c r="TQU24" s="103"/>
      <c r="TQV24" s="103"/>
      <c r="TQW24" s="103"/>
      <c r="TQX24" s="103"/>
      <c r="TQY24" s="103"/>
      <c r="TQZ24" s="103"/>
      <c r="TRA24" s="103"/>
      <c r="TRB24" s="103"/>
      <c r="TRC24" s="103"/>
      <c r="TRD24" s="103"/>
      <c r="TRE24" s="103"/>
      <c r="TRF24" s="103"/>
      <c r="TRG24" s="103"/>
      <c r="TRH24" s="103"/>
      <c r="TRI24" s="103"/>
      <c r="TRJ24" s="103"/>
      <c r="TRK24" s="103"/>
      <c r="TRL24" s="103"/>
      <c r="TRM24" s="103"/>
      <c r="TRN24" s="103"/>
      <c r="TRO24" s="103"/>
      <c r="TRP24" s="103"/>
      <c r="TRQ24" s="103"/>
      <c r="TRR24" s="103"/>
      <c r="TRS24" s="103"/>
      <c r="TRT24" s="103"/>
      <c r="TRU24" s="103"/>
      <c r="TRV24" s="103"/>
      <c r="TRW24" s="103"/>
      <c r="TRX24" s="103"/>
      <c r="TRY24" s="103"/>
      <c r="TRZ24" s="103"/>
      <c r="TSA24" s="103"/>
      <c r="TSB24" s="103"/>
      <c r="TSC24" s="103"/>
      <c r="TSD24" s="103"/>
      <c r="TSE24" s="103"/>
      <c r="TSF24" s="103"/>
      <c r="TSG24" s="103"/>
      <c r="TSH24" s="103"/>
      <c r="TSI24" s="103"/>
      <c r="TSJ24" s="103"/>
      <c r="TSK24" s="103"/>
      <c r="TSL24" s="103"/>
      <c r="TSM24" s="103"/>
      <c r="TSN24" s="103"/>
      <c r="TSO24" s="103"/>
      <c r="TSP24" s="103"/>
      <c r="TSQ24" s="103"/>
      <c r="TSR24" s="103"/>
      <c r="TSS24" s="103"/>
      <c r="TST24" s="103"/>
      <c r="TSU24" s="103"/>
      <c r="TSV24" s="103"/>
      <c r="TSW24" s="103"/>
      <c r="TSX24" s="103"/>
      <c r="TSY24" s="103"/>
      <c r="TSZ24" s="103"/>
      <c r="TTA24" s="103"/>
      <c r="TTB24" s="103"/>
      <c r="TTC24" s="103"/>
      <c r="TTD24" s="103"/>
      <c r="TTE24" s="103"/>
      <c r="TTF24" s="103"/>
      <c r="TTG24" s="103"/>
      <c r="TTH24" s="103"/>
      <c r="TTI24" s="103"/>
      <c r="TTJ24" s="103"/>
      <c r="TTK24" s="103"/>
      <c r="TTL24" s="103"/>
      <c r="TTM24" s="103"/>
      <c r="TTN24" s="103"/>
      <c r="TTO24" s="103"/>
      <c r="TTP24" s="103"/>
      <c r="TTQ24" s="103"/>
      <c r="TTR24" s="103"/>
      <c r="TTS24" s="103"/>
      <c r="TTT24" s="103"/>
      <c r="TTU24" s="103"/>
      <c r="TTV24" s="103"/>
      <c r="TTW24" s="103"/>
      <c r="TTX24" s="103"/>
      <c r="TTY24" s="103"/>
      <c r="TTZ24" s="103"/>
      <c r="TUA24" s="103"/>
      <c r="TUB24" s="103"/>
      <c r="TUC24" s="103"/>
      <c r="TUD24" s="103"/>
      <c r="TUE24" s="103"/>
      <c r="TUF24" s="103"/>
      <c r="TUG24" s="103"/>
      <c r="TUH24" s="103"/>
      <c r="TUI24" s="103"/>
      <c r="TUJ24" s="103"/>
      <c r="TUK24" s="103"/>
      <c r="TUL24" s="103"/>
      <c r="TUM24" s="103"/>
      <c r="TUN24" s="103"/>
      <c r="TUO24" s="103"/>
      <c r="TUP24" s="103"/>
      <c r="TUQ24" s="103"/>
      <c r="TUR24" s="103"/>
      <c r="TUS24" s="103"/>
      <c r="TUT24" s="103"/>
      <c r="TUU24" s="103"/>
      <c r="TUV24" s="103"/>
      <c r="TUW24" s="103"/>
      <c r="TUX24" s="103"/>
      <c r="TUY24" s="103"/>
      <c r="TUZ24" s="103"/>
      <c r="TVA24" s="103"/>
      <c r="TVB24" s="103"/>
      <c r="TVC24" s="103"/>
      <c r="TVD24" s="103"/>
      <c r="TVE24" s="103"/>
      <c r="TVF24" s="103"/>
      <c r="TVG24" s="103"/>
      <c r="TVH24" s="103"/>
      <c r="TVI24" s="103"/>
      <c r="TVJ24" s="103"/>
      <c r="TVK24" s="103"/>
      <c r="TVL24" s="103"/>
      <c r="TVM24" s="103"/>
      <c r="TVN24" s="103"/>
      <c r="TVO24" s="103"/>
      <c r="TVP24" s="103"/>
      <c r="TVQ24" s="103"/>
      <c r="TVR24" s="103"/>
      <c r="TVS24" s="103"/>
      <c r="TVT24" s="103"/>
      <c r="TVU24" s="103"/>
      <c r="TVV24" s="103"/>
      <c r="TVW24" s="103"/>
      <c r="TVX24" s="103"/>
      <c r="TVY24" s="103"/>
      <c r="TVZ24" s="103"/>
      <c r="TWA24" s="103"/>
      <c r="TWB24" s="103"/>
      <c r="TWC24" s="103"/>
      <c r="TWD24" s="103"/>
      <c r="TWE24" s="103"/>
      <c r="TWF24" s="103"/>
      <c r="TWG24" s="103"/>
      <c r="TWH24" s="103"/>
      <c r="TWI24" s="103"/>
      <c r="TWJ24" s="103"/>
      <c r="TWK24" s="103"/>
      <c r="TWL24" s="103"/>
      <c r="TWM24" s="103"/>
      <c r="TWN24" s="103"/>
      <c r="TWO24" s="103"/>
      <c r="TWP24" s="103"/>
      <c r="TWQ24" s="103"/>
      <c r="TWR24" s="103"/>
      <c r="TWS24" s="103"/>
      <c r="TWT24" s="103"/>
      <c r="TWU24" s="103"/>
      <c r="TWV24" s="103"/>
      <c r="TWW24" s="103"/>
      <c r="TWX24" s="103"/>
      <c r="TWY24" s="103"/>
      <c r="TWZ24" s="103"/>
      <c r="TXA24" s="103"/>
      <c r="TXB24" s="103"/>
      <c r="TXC24" s="103"/>
      <c r="TXD24" s="103"/>
      <c r="TXE24" s="103"/>
      <c r="TXF24" s="103"/>
      <c r="TXG24" s="103"/>
      <c r="TXH24" s="103"/>
      <c r="TXI24" s="103"/>
      <c r="TXJ24" s="103"/>
      <c r="TXK24" s="103"/>
      <c r="TXL24" s="103"/>
      <c r="TXM24" s="103"/>
      <c r="TXN24" s="103"/>
      <c r="TXO24" s="103"/>
      <c r="TXP24" s="103"/>
      <c r="TXQ24" s="103"/>
      <c r="TXR24" s="103"/>
      <c r="TXS24" s="103"/>
      <c r="TXT24" s="103"/>
      <c r="TXU24" s="103"/>
      <c r="TXV24" s="103"/>
      <c r="TXW24" s="103"/>
      <c r="TXX24" s="103"/>
      <c r="TXY24" s="103"/>
      <c r="TXZ24" s="103"/>
      <c r="TYA24" s="103"/>
      <c r="TYB24" s="103"/>
      <c r="TYC24" s="103"/>
      <c r="TYD24" s="103"/>
      <c r="TYE24" s="103"/>
      <c r="TYF24" s="103"/>
      <c r="TYG24" s="103"/>
      <c r="TYH24" s="103"/>
      <c r="TYI24" s="103"/>
      <c r="TYJ24" s="103"/>
      <c r="TYK24" s="103"/>
      <c r="TYL24" s="103"/>
      <c r="TYM24" s="103"/>
      <c r="TYN24" s="103"/>
      <c r="TYO24" s="103"/>
      <c r="TYP24" s="103"/>
      <c r="TYQ24" s="103"/>
      <c r="TYR24" s="103"/>
      <c r="TYS24" s="103"/>
      <c r="TYT24" s="103"/>
      <c r="TYU24" s="103"/>
      <c r="TYV24" s="103"/>
      <c r="TYW24" s="103"/>
      <c r="TYX24" s="103"/>
      <c r="TYY24" s="103"/>
      <c r="TYZ24" s="103"/>
      <c r="TZA24" s="103"/>
      <c r="TZB24" s="103"/>
      <c r="TZC24" s="103"/>
      <c r="TZD24" s="103"/>
      <c r="TZE24" s="103"/>
      <c r="TZF24" s="103"/>
      <c r="TZG24" s="103"/>
      <c r="TZH24" s="103"/>
      <c r="TZI24" s="103"/>
      <c r="TZJ24" s="103"/>
      <c r="TZK24" s="103"/>
      <c r="TZL24" s="103"/>
      <c r="TZM24" s="103"/>
      <c r="TZN24" s="103"/>
      <c r="TZO24" s="103"/>
      <c r="TZP24" s="103"/>
      <c r="TZQ24" s="103"/>
      <c r="TZR24" s="103"/>
      <c r="TZS24" s="103"/>
      <c r="TZT24" s="103"/>
      <c r="TZU24" s="103"/>
      <c r="TZV24" s="103"/>
      <c r="TZW24" s="103"/>
      <c r="TZX24" s="103"/>
      <c r="TZY24" s="103"/>
      <c r="TZZ24" s="103"/>
      <c r="UAA24" s="103"/>
      <c r="UAB24" s="103"/>
      <c r="UAC24" s="103"/>
      <c r="UAD24" s="103"/>
      <c r="UAE24" s="103"/>
      <c r="UAF24" s="103"/>
      <c r="UAG24" s="103"/>
      <c r="UAH24" s="103"/>
      <c r="UAI24" s="103"/>
      <c r="UAJ24" s="103"/>
      <c r="UAK24" s="103"/>
      <c r="UAL24" s="103"/>
      <c r="UAM24" s="103"/>
      <c r="UAN24" s="103"/>
      <c r="UAO24" s="103"/>
      <c r="UAP24" s="103"/>
      <c r="UAQ24" s="103"/>
      <c r="UAR24" s="103"/>
      <c r="UAS24" s="103"/>
      <c r="UAT24" s="103"/>
      <c r="UAU24" s="103"/>
      <c r="UAV24" s="103"/>
      <c r="UAW24" s="103"/>
      <c r="UAX24" s="103"/>
      <c r="UAY24" s="103"/>
      <c r="UAZ24" s="103"/>
      <c r="UBA24" s="103"/>
      <c r="UBB24" s="103"/>
      <c r="UBC24" s="103"/>
      <c r="UBD24" s="103"/>
      <c r="UBE24" s="103"/>
      <c r="UBF24" s="103"/>
      <c r="UBG24" s="103"/>
      <c r="UBH24" s="103"/>
      <c r="UBI24" s="103"/>
      <c r="UBJ24" s="103"/>
      <c r="UBK24" s="103"/>
      <c r="UBL24" s="103"/>
      <c r="UBM24" s="103"/>
      <c r="UBN24" s="103"/>
      <c r="UBO24" s="103"/>
      <c r="UBP24" s="103"/>
      <c r="UBQ24" s="103"/>
      <c r="UBR24" s="103"/>
      <c r="UBS24" s="103"/>
      <c r="UBT24" s="103"/>
      <c r="UBU24" s="103"/>
      <c r="UBV24" s="103"/>
      <c r="UBW24" s="103"/>
      <c r="UBX24" s="103"/>
      <c r="UBY24" s="103"/>
      <c r="UBZ24" s="103"/>
      <c r="UCA24" s="103"/>
      <c r="UCB24" s="103"/>
      <c r="UCC24" s="103"/>
      <c r="UCD24" s="103"/>
      <c r="UCE24" s="103"/>
      <c r="UCF24" s="103"/>
      <c r="UCG24" s="103"/>
      <c r="UCH24" s="103"/>
      <c r="UCI24" s="103"/>
      <c r="UCJ24" s="103"/>
      <c r="UCK24" s="103"/>
      <c r="UCL24" s="103"/>
      <c r="UCM24" s="103"/>
      <c r="UCN24" s="103"/>
      <c r="UCO24" s="103"/>
      <c r="UCP24" s="103"/>
      <c r="UCQ24" s="103"/>
      <c r="UCR24" s="103"/>
      <c r="UCS24" s="103"/>
      <c r="UCT24" s="103"/>
      <c r="UCU24" s="103"/>
      <c r="UCV24" s="103"/>
      <c r="UCW24" s="103"/>
      <c r="UCX24" s="103"/>
      <c r="UCY24" s="103"/>
      <c r="UCZ24" s="103"/>
      <c r="UDA24" s="103"/>
      <c r="UDB24" s="103"/>
      <c r="UDC24" s="103"/>
      <c r="UDD24" s="103"/>
      <c r="UDE24" s="103"/>
      <c r="UDF24" s="103"/>
      <c r="UDG24" s="103"/>
      <c r="UDH24" s="103"/>
      <c r="UDI24" s="103"/>
      <c r="UDJ24" s="103"/>
      <c r="UDK24" s="103"/>
      <c r="UDL24" s="103"/>
      <c r="UDM24" s="103"/>
      <c r="UDN24" s="103"/>
      <c r="UDO24" s="103"/>
      <c r="UDP24" s="103"/>
      <c r="UDQ24" s="103"/>
      <c r="UDR24" s="103"/>
      <c r="UDS24" s="103"/>
      <c r="UDT24" s="103"/>
      <c r="UDU24" s="103"/>
      <c r="UDV24" s="103"/>
      <c r="UDW24" s="103"/>
      <c r="UDX24" s="103"/>
      <c r="UDY24" s="103"/>
      <c r="UDZ24" s="103"/>
      <c r="UEA24" s="103"/>
      <c r="UEB24" s="103"/>
      <c r="UEC24" s="103"/>
      <c r="UED24" s="103"/>
      <c r="UEE24" s="103"/>
      <c r="UEF24" s="103"/>
      <c r="UEG24" s="103"/>
      <c r="UEH24" s="103"/>
      <c r="UEI24" s="103"/>
      <c r="UEJ24" s="103"/>
      <c r="UEK24" s="103"/>
      <c r="UEL24" s="103"/>
      <c r="UEM24" s="103"/>
      <c r="UEN24" s="103"/>
      <c r="UEO24" s="103"/>
      <c r="UEP24" s="103"/>
      <c r="UEQ24" s="103"/>
      <c r="UER24" s="103"/>
      <c r="UES24" s="103"/>
      <c r="UET24" s="103"/>
      <c r="UEU24" s="103"/>
      <c r="UEV24" s="103"/>
      <c r="UEW24" s="103"/>
      <c r="UEX24" s="103"/>
      <c r="UEY24" s="103"/>
      <c r="UEZ24" s="103"/>
      <c r="UFA24" s="103"/>
      <c r="UFB24" s="103"/>
      <c r="UFC24" s="103"/>
      <c r="UFD24" s="103"/>
      <c r="UFE24" s="103"/>
      <c r="UFF24" s="103"/>
      <c r="UFG24" s="103"/>
      <c r="UFH24" s="103"/>
      <c r="UFI24" s="103"/>
      <c r="UFJ24" s="103"/>
      <c r="UFK24" s="103"/>
      <c r="UFL24" s="103"/>
      <c r="UFM24" s="103"/>
      <c r="UFN24" s="103"/>
      <c r="UFO24" s="103"/>
      <c r="UFP24" s="103"/>
      <c r="UFQ24" s="103"/>
      <c r="UFR24" s="103"/>
      <c r="UFS24" s="103"/>
      <c r="UFT24" s="103"/>
      <c r="UFU24" s="103"/>
      <c r="UFV24" s="103"/>
      <c r="UFW24" s="103"/>
      <c r="UFX24" s="103"/>
      <c r="UFY24" s="103"/>
      <c r="UFZ24" s="103"/>
      <c r="UGA24" s="103"/>
      <c r="UGB24" s="103"/>
      <c r="UGC24" s="103"/>
      <c r="UGD24" s="103"/>
      <c r="UGE24" s="103"/>
      <c r="UGF24" s="103"/>
      <c r="UGG24" s="103"/>
      <c r="UGH24" s="103"/>
      <c r="UGI24" s="103"/>
      <c r="UGJ24" s="103"/>
      <c r="UGK24" s="103"/>
      <c r="UGL24" s="103"/>
      <c r="UGM24" s="103"/>
      <c r="UGN24" s="103"/>
      <c r="UGO24" s="103"/>
      <c r="UGP24" s="103"/>
      <c r="UGQ24" s="103"/>
      <c r="UGR24" s="103"/>
      <c r="UGS24" s="103"/>
      <c r="UGT24" s="103"/>
      <c r="UGU24" s="103"/>
      <c r="UGV24" s="103"/>
      <c r="UGW24" s="103"/>
      <c r="UGX24" s="103"/>
      <c r="UGY24" s="103"/>
      <c r="UGZ24" s="103"/>
      <c r="UHA24" s="103"/>
      <c r="UHB24" s="103"/>
      <c r="UHC24" s="103"/>
      <c r="UHD24" s="103"/>
      <c r="UHE24" s="103"/>
      <c r="UHF24" s="103"/>
      <c r="UHG24" s="103"/>
      <c r="UHH24" s="103"/>
      <c r="UHI24" s="103"/>
      <c r="UHJ24" s="103"/>
      <c r="UHK24" s="103"/>
      <c r="UHL24" s="103"/>
      <c r="UHM24" s="103"/>
      <c r="UHN24" s="103"/>
      <c r="UHO24" s="103"/>
      <c r="UHP24" s="103"/>
      <c r="UHQ24" s="103"/>
      <c r="UHR24" s="103"/>
      <c r="UHS24" s="103"/>
      <c r="UHT24" s="103"/>
      <c r="UHU24" s="103"/>
      <c r="UHV24" s="103"/>
      <c r="UHW24" s="103"/>
      <c r="UHX24" s="103"/>
      <c r="UHY24" s="103"/>
      <c r="UHZ24" s="103"/>
      <c r="UIA24" s="103"/>
      <c r="UIB24" s="103"/>
      <c r="UIC24" s="103"/>
      <c r="UID24" s="103"/>
      <c r="UIE24" s="103"/>
      <c r="UIF24" s="103"/>
      <c r="UIG24" s="103"/>
      <c r="UIH24" s="103"/>
      <c r="UII24" s="103"/>
      <c r="UIJ24" s="103"/>
      <c r="UIK24" s="103"/>
      <c r="UIL24" s="103"/>
      <c r="UIM24" s="103"/>
      <c r="UIN24" s="103"/>
      <c r="UIO24" s="103"/>
      <c r="UIP24" s="103"/>
      <c r="UIQ24" s="103"/>
      <c r="UIR24" s="103"/>
      <c r="UIS24" s="103"/>
      <c r="UIT24" s="103"/>
      <c r="UIU24" s="103"/>
      <c r="UIV24" s="103"/>
      <c r="UIW24" s="103"/>
      <c r="UIX24" s="103"/>
      <c r="UIY24" s="103"/>
      <c r="UIZ24" s="103"/>
      <c r="UJA24" s="103"/>
      <c r="UJB24" s="103"/>
      <c r="UJC24" s="103"/>
      <c r="UJD24" s="103"/>
      <c r="UJE24" s="103"/>
      <c r="UJF24" s="103"/>
      <c r="UJG24" s="103"/>
      <c r="UJH24" s="103"/>
      <c r="UJI24" s="103"/>
      <c r="UJJ24" s="103"/>
      <c r="UJK24" s="103"/>
      <c r="UJL24" s="103"/>
      <c r="UJM24" s="103"/>
      <c r="UJN24" s="103"/>
      <c r="UJO24" s="103"/>
      <c r="UJP24" s="103"/>
      <c r="UJQ24" s="103"/>
      <c r="UJR24" s="103"/>
      <c r="UJS24" s="103"/>
      <c r="UJT24" s="103"/>
      <c r="UJU24" s="103"/>
      <c r="UJV24" s="103"/>
      <c r="UJW24" s="103"/>
      <c r="UJX24" s="103"/>
      <c r="UJY24" s="103"/>
      <c r="UJZ24" s="103"/>
      <c r="UKA24" s="103"/>
      <c r="UKB24" s="103"/>
      <c r="UKC24" s="103"/>
      <c r="UKD24" s="103"/>
      <c r="UKE24" s="103"/>
      <c r="UKF24" s="103"/>
      <c r="UKG24" s="103"/>
      <c r="UKH24" s="103"/>
      <c r="UKI24" s="103"/>
      <c r="UKJ24" s="103"/>
      <c r="UKK24" s="103"/>
      <c r="UKL24" s="103"/>
      <c r="UKM24" s="103"/>
      <c r="UKN24" s="103"/>
      <c r="UKO24" s="103"/>
      <c r="UKP24" s="103"/>
      <c r="UKQ24" s="103"/>
      <c r="UKR24" s="103"/>
      <c r="UKS24" s="103"/>
      <c r="UKT24" s="103"/>
      <c r="UKU24" s="103"/>
      <c r="UKV24" s="103"/>
      <c r="UKW24" s="103"/>
      <c r="UKX24" s="103"/>
      <c r="UKY24" s="103"/>
      <c r="UKZ24" s="103"/>
      <c r="ULA24" s="103"/>
      <c r="ULB24" s="103"/>
      <c r="ULC24" s="103"/>
      <c r="ULD24" s="103"/>
      <c r="ULE24" s="103"/>
      <c r="ULF24" s="103"/>
      <c r="ULG24" s="103"/>
      <c r="ULH24" s="103"/>
      <c r="ULI24" s="103"/>
      <c r="ULJ24" s="103"/>
      <c r="ULK24" s="103"/>
      <c r="ULL24" s="103"/>
      <c r="ULM24" s="103"/>
      <c r="ULN24" s="103"/>
      <c r="ULO24" s="103"/>
      <c r="ULP24" s="103"/>
      <c r="ULQ24" s="103"/>
      <c r="ULR24" s="103"/>
      <c r="ULS24" s="103"/>
      <c r="ULT24" s="103"/>
      <c r="ULU24" s="103"/>
      <c r="ULV24" s="103"/>
      <c r="ULW24" s="103"/>
      <c r="ULX24" s="103"/>
      <c r="ULY24" s="103"/>
      <c r="ULZ24" s="103"/>
      <c r="UMA24" s="103"/>
      <c r="UMB24" s="103"/>
      <c r="UMC24" s="103"/>
      <c r="UMD24" s="103"/>
      <c r="UME24" s="103"/>
      <c r="UMF24" s="103"/>
      <c r="UMG24" s="103"/>
      <c r="UMH24" s="103"/>
      <c r="UMI24" s="103"/>
      <c r="UMJ24" s="103"/>
      <c r="UMK24" s="103"/>
      <c r="UML24" s="103"/>
      <c r="UMM24" s="103"/>
      <c r="UMN24" s="103"/>
      <c r="UMO24" s="103"/>
      <c r="UMP24" s="103"/>
      <c r="UMQ24" s="103"/>
      <c r="UMR24" s="103"/>
      <c r="UMS24" s="103"/>
      <c r="UMT24" s="103"/>
      <c r="UMU24" s="103"/>
      <c r="UMV24" s="103"/>
      <c r="UMW24" s="103"/>
      <c r="UMX24" s="103"/>
      <c r="UMY24" s="103"/>
      <c r="UMZ24" s="103"/>
      <c r="UNA24" s="103"/>
      <c r="UNB24" s="103"/>
      <c r="UNC24" s="103"/>
      <c r="UND24" s="103"/>
      <c r="UNE24" s="103"/>
      <c r="UNF24" s="103"/>
      <c r="UNG24" s="103"/>
      <c r="UNH24" s="103"/>
      <c r="UNI24" s="103"/>
      <c r="UNJ24" s="103"/>
      <c r="UNK24" s="103"/>
      <c r="UNL24" s="103"/>
      <c r="UNM24" s="103"/>
      <c r="UNN24" s="103"/>
      <c r="UNO24" s="103"/>
      <c r="UNP24" s="103"/>
      <c r="UNQ24" s="103"/>
      <c r="UNR24" s="103"/>
      <c r="UNS24" s="103"/>
      <c r="UNT24" s="103"/>
      <c r="UNU24" s="103"/>
      <c r="UNV24" s="103"/>
      <c r="UNW24" s="103"/>
      <c r="UNX24" s="103"/>
      <c r="UNY24" s="103"/>
      <c r="UNZ24" s="103"/>
      <c r="UOA24" s="103"/>
      <c r="UOB24" s="103"/>
      <c r="UOC24" s="103"/>
      <c r="UOD24" s="103"/>
      <c r="UOE24" s="103"/>
      <c r="UOF24" s="103"/>
      <c r="UOG24" s="103"/>
      <c r="UOH24" s="103"/>
      <c r="UOI24" s="103"/>
      <c r="UOJ24" s="103"/>
      <c r="UOK24" s="103"/>
      <c r="UOL24" s="103"/>
      <c r="UOM24" s="103"/>
      <c r="UON24" s="103"/>
      <c r="UOO24" s="103"/>
      <c r="UOP24" s="103"/>
      <c r="UOQ24" s="103"/>
      <c r="UOR24" s="103"/>
      <c r="UOS24" s="103"/>
      <c r="UOT24" s="103"/>
      <c r="UOU24" s="103"/>
      <c r="UOV24" s="103"/>
      <c r="UOW24" s="103"/>
      <c r="UOX24" s="103"/>
      <c r="UOY24" s="103"/>
      <c r="UOZ24" s="103"/>
      <c r="UPA24" s="103"/>
      <c r="UPB24" s="103"/>
      <c r="UPC24" s="103"/>
      <c r="UPD24" s="103"/>
      <c r="UPE24" s="103"/>
      <c r="UPF24" s="103"/>
      <c r="UPG24" s="103"/>
      <c r="UPH24" s="103"/>
      <c r="UPI24" s="103"/>
      <c r="UPJ24" s="103"/>
      <c r="UPK24" s="103"/>
      <c r="UPL24" s="103"/>
      <c r="UPM24" s="103"/>
      <c r="UPN24" s="103"/>
      <c r="UPO24" s="103"/>
      <c r="UPP24" s="103"/>
      <c r="UPQ24" s="103"/>
      <c r="UPR24" s="103"/>
      <c r="UPS24" s="103"/>
      <c r="UPT24" s="103"/>
      <c r="UPU24" s="103"/>
      <c r="UPV24" s="103"/>
      <c r="UPW24" s="103"/>
      <c r="UPX24" s="103"/>
      <c r="UPY24" s="103"/>
      <c r="UPZ24" s="103"/>
      <c r="UQA24" s="103"/>
      <c r="UQB24" s="103"/>
      <c r="UQC24" s="103"/>
      <c r="UQD24" s="103"/>
      <c r="UQE24" s="103"/>
      <c r="UQF24" s="103"/>
      <c r="UQG24" s="103"/>
      <c r="UQH24" s="103"/>
      <c r="UQI24" s="103"/>
      <c r="UQJ24" s="103"/>
      <c r="UQK24" s="103"/>
      <c r="UQL24" s="103"/>
      <c r="UQM24" s="103"/>
      <c r="UQN24" s="103"/>
      <c r="UQO24" s="103"/>
      <c r="UQP24" s="103"/>
      <c r="UQQ24" s="103"/>
      <c r="UQR24" s="103"/>
      <c r="UQS24" s="103"/>
      <c r="UQT24" s="103"/>
      <c r="UQU24" s="103"/>
      <c r="UQV24" s="103"/>
      <c r="UQW24" s="103"/>
      <c r="UQX24" s="103"/>
      <c r="UQY24" s="103"/>
      <c r="UQZ24" s="103"/>
      <c r="URA24" s="103"/>
      <c r="URB24" s="103"/>
      <c r="URC24" s="103"/>
      <c r="URD24" s="103"/>
      <c r="URE24" s="103"/>
      <c r="URF24" s="103"/>
      <c r="URG24" s="103"/>
      <c r="URH24" s="103"/>
      <c r="URI24" s="103"/>
      <c r="URJ24" s="103"/>
      <c r="URK24" s="103"/>
      <c r="URL24" s="103"/>
      <c r="URM24" s="103"/>
      <c r="URN24" s="103"/>
      <c r="URO24" s="103"/>
      <c r="URP24" s="103"/>
      <c r="URQ24" s="103"/>
      <c r="URR24" s="103"/>
      <c r="URS24" s="103"/>
      <c r="URT24" s="103"/>
      <c r="URU24" s="103"/>
      <c r="URV24" s="103"/>
      <c r="URW24" s="103"/>
      <c r="URX24" s="103"/>
      <c r="URY24" s="103"/>
      <c r="URZ24" s="103"/>
      <c r="USA24" s="103"/>
      <c r="USB24" s="103"/>
      <c r="USC24" s="103"/>
      <c r="USD24" s="103"/>
      <c r="USE24" s="103"/>
      <c r="USF24" s="103"/>
      <c r="USG24" s="103"/>
      <c r="USH24" s="103"/>
      <c r="USI24" s="103"/>
      <c r="USJ24" s="103"/>
      <c r="USK24" s="103"/>
      <c r="USL24" s="103"/>
      <c r="USM24" s="103"/>
      <c r="USN24" s="103"/>
      <c r="USO24" s="103"/>
      <c r="USP24" s="103"/>
      <c r="USQ24" s="103"/>
      <c r="USR24" s="103"/>
      <c r="USS24" s="103"/>
      <c r="UST24" s="103"/>
      <c r="USU24" s="103"/>
      <c r="USV24" s="103"/>
      <c r="USW24" s="103"/>
      <c r="USX24" s="103"/>
      <c r="USY24" s="103"/>
      <c r="USZ24" s="103"/>
      <c r="UTA24" s="103"/>
      <c r="UTB24" s="103"/>
      <c r="UTC24" s="103"/>
      <c r="UTD24" s="103"/>
      <c r="UTE24" s="103"/>
      <c r="UTF24" s="103"/>
      <c r="UTG24" s="103"/>
      <c r="UTH24" s="103"/>
      <c r="UTI24" s="103"/>
      <c r="UTJ24" s="103"/>
      <c r="UTK24" s="103"/>
      <c r="UTL24" s="103"/>
      <c r="UTM24" s="103"/>
      <c r="UTN24" s="103"/>
      <c r="UTO24" s="103"/>
      <c r="UTP24" s="103"/>
      <c r="UTQ24" s="103"/>
      <c r="UTR24" s="103"/>
      <c r="UTS24" s="103"/>
      <c r="UTT24" s="103"/>
      <c r="UTU24" s="103"/>
      <c r="UTV24" s="103"/>
      <c r="UTW24" s="103"/>
      <c r="UTX24" s="103"/>
      <c r="UTY24" s="103"/>
      <c r="UTZ24" s="103"/>
      <c r="UUA24" s="103"/>
      <c r="UUB24" s="103"/>
      <c r="UUC24" s="103"/>
      <c r="UUD24" s="103"/>
      <c r="UUE24" s="103"/>
      <c r="UUF24" s="103"/>
      <c r="UUG24" s="103"/>
      <c r="UUH24" s="103"/>
      <c r="UUI24" s="103"/>
      <c r="UUJ24" s="103"/>
      <c r="UUK24" s="103"/>
      <c r="UUL24" s="103"/>
      <c r="UUM24" s="103"/>
      <c r="UUN24" s="103"/>
      <c r="UUO24" s="103"/>
      <c r="UUP24" s="103"/>
      <c r="UUQ24" s="103"/>
      <c r="UUR24" s="103"/>
      <c r="UUS24" s="103"/>
      <c r="UUT24" s="103"/>
      <c r="UUU24" s="103"/>
      <c r="UUV24" s="103"/>
      <c r="UUW24" s="103"/>
      <c r="UUX24" s="103"/>
      <c r="UUY24" s="103"/>
      <c r="UUZ24" s="103"/>
      <c r="UVA24" s="103"/>
      <c r="UVB24" s="103"/>
      <c r="UVC24" s="103"/>
      <c r="UVD24" s="103"/>
      <c r="UVE24" s="103"/>
      <c r="UVF24" s="103"/>
      <c r="UVG24" s="103"/>
      <c r="UVH24" s="103"/>
      <c r="UVI24" s="103"/>
      <c r="UVJ24" s="103"/>
      <c r="UVK24" s="103"/>
      <c r="UVL24" s="103"/>
      <c r="UVM24" s="103"/>
      <c r="UVN24" s="103"/>
      <c r="UVO24" s="103"/>
      <c r="UVP24" s="103"/>
      <c r="UVQ24" s="103"/>
      <c r="UVR24" s="103"/>
      <c r="UVS24" s="103"/>
      <c r="UVT24" s="103"/>
      <c r="UVU24" s="103"/>
      <c r="UVV24" s="103"/>
      <c r="UVW24" s="103"/>
      <c r="UVX24" s="103"/>
      <c r="UVY24" s="103"/>
      <c r="UVZ24" s="103"/>
      <c r="UWA24" s="103"/>
      <c r="UWB24" s="103"/>
      <c r="UWC24" s="103"/>
      <c r="UWD24" s="103"/>
      <c r="UWE24" s="103"/>
      <c r="UWF24" s="103"/>
      <c r="UWG24" s="103"/>
      <c r="UWH24" s="103"/>
      <c r="UWI24" s="103"/>
      <c r="UWJ24" s="103"/>
      <c r="UWK24" s="103"/>
      <c r="UWL24" s="103"/>
      <c r="UWM24" s="103"/>
      <c r="UWN24" s="103"/>
      <c r="UWO24" s="103"/>
      <c r="UWP24" s="103"/>
      <c r="UWQ24" s="103"/>
      <c r="UWR24" s="103"/>
      <c r="UWS24" s="103"/>
      <c r="UWT24" s="103"/>
      <c r="UWU24" s="103"/>
      <c r="UWV24" s="103"/>
      <c r="UWW24" s="103"/>
      <c r="UWX24" s="103"/>
      <c r="UWY24" s="103"/>
      <c r="UWZ24" s="103"/>
      <c r="UXA24" s="103"/>
      <c r="UXB24" s="103"/>
      <c r="UXC24" s="103"/>
      <c r="UXD24" s="103"/>
      <c r="UXE24" s="103"/>
      <c r="UXF24" s="103"/>
      <c r="UXG24" s="103"/>
      <c r="UXH24" s="103"/>
      <c r="UXI24" s="103"/>
      <c r="UXJ24" s="103"/>
      <c r="UXK24" s="103"/>
      <c r="UXL24" s="103"/>
      <c r="UXM24" s="103"/>
      <c r="UXN24" s="103"/>
      <c r="UXO24" s="103"/>
      <c r="UXP24" s="103"/>
      <c r="UXQ24" s="103"/>
      <c r="UXR24" s="103"/>
      <c r="UXS24" s="103"/>
      <c r="UXT24" s="103"/>
      <c r="UXU24" s="103"/>
      <c r="UXV24" s="103"/>
      <c r="UXW24" s="103"/>
      <c r="UXX24" s="103"/>
      <c r="UXY24" s="103"/>
      <c r="UXZ24" s="103"/>
      <c r="UYA24" s="103"/>
      <c r="UYB24" s="103"/>
      <c r="UYC24" s="103"/>
      <c r="UYD24" s="103"/>
      <c r="UYE24" s="103"/>
      <c r="UYF24" s="103"/>
      <c r="UYG24" s="103"/>
      <c r="UYH24" s="103"/>
      <c r="UYI24" s="103"/>
      <c r="UYJ24" s="103"/>
      <c r="UYK24" s="103"/>
      <c r="UYL24" s="103"/>
      <c r="UYM24" s="103"/>
      <c r="UYN24" s="103"/>
      <c r="UYO24" s="103"/>
      <c r="UYP24" s="103"/>
      <c r="UYQ24" s="103"/>
      <c r="UYR24" s="103"/>
      <c r="UYS24" s="103"/>
      <c r="UYT24" s="103"/>
      <c r="UYU24" s="103"/>
      <c r="UYV24" s="103"/>
      <c r="UYW24" s="103"/>
      <c r="UYX24" s="103"/>
      <c r="UYY24" s="103"/>
      <c r="UYZ24" s="103"/>
      <c r="UZA24" s="103"/>
      <c r="UZB24" s="103"/>
      <c r="UZC24" s="103"/>
      <c r="UZD24" s="103"/>
      <c r="UZE24" s="103"/>
      <c r="UZF24" s="103"/>
      <c r="UZG24" s="103"/>
      <c r="UZH24" s="103"/>
      <c r="UZI24" s="103"/>
      <c r="UZJ24" s="103"/>
      <c r="UZK24" s="103"/>
      <c r="UZL24" s="103"/>
      <c r="UZM24" s="103"/>
      <c r="UZN24" s="103"/>
      <c r="UZO24" s="103"/>
      <c r="UZP24" s="103"/>
      <c r="UZQ24" s="103"/>
      <c r="UZR24" s="103"/>
      <c r="UZS24" s="103"/>
      <c r="UZT24" s="103"/>
      <c r="UZU24" s="103"/>
      <c r="UZV24" s="103"/>
      <c r="UZW24" s="103"/>
      <c r="UZX24" s="103"/>
      <c r="UZY24" s="103"/>
      <c r="UZZ24" s="103"/>
      <c r="VAA24" s="103"/>
      <c r="VAB24" s="103"/>
      <c r="VAC24" s="103"/>
      <c r="VAD24" s="103"/>
      <c r="VAE24" s="103"/>
      <c r="VAF24" s="103"/>
      <c r="VAG24" s="103"/>
      <c r="VAH24" s="103"/>
      <c r="VAI24" s="103"/>
      <c r="VAJ24" s="103"/>
      <c r="VAK24" s="103"/>
      <c r="VAL24" s="103"/>
      <c r="VAM24" s="103"/>
      <c r="VAN24" s="103"/>
      <c r="VAO24" s="103"/>
      <c r="VAP24" s="103"/>
      <c r="VAQ24" s="103"/>
      <c r="VAR24" s="103"/>
      <c r="VAS24" s="103"/>
      <c r="VAT24" s="103"/>
      <c r="VAU24" s="103"/>
      <c r="VAV24" s="103"/>
      <c r="VAW24" s="103"/>
      <c r="VAX24" s="103"/>
      <c r="VAY24" s="103"/>
      <c r="VAZ24" s="103"/>
      <c r="VBA24" s="103"/>
      <c r="VBB24" s="103"/>
      <c r="VBC24" s="103"/>
      <c r="VBD24" s="103"/>
      <c r="VBE24" s="103"/>
      <c r="VBF24" s="103"/>
      <c r="VBG24" s="103"/>
      <c r="VBH24" s="103"/>
      <c r="VBI24" s="103"/>
      <c r="VBJ24" s="103"/>
      <c r="VBK24" s="103"/>
      <c r="VBL24" s="103"/>
      <c r="VBM24" s="103"/>
      <c r="VBN24" s="103"/>
      <c r="VBO24" s="103"/>
      <c r="VBP24" s="103"/>
      <c r="VBQ24" s="103"/>
      <c r="VBR24" s="103"/>
      <c r="VBS24" s="103"/>
      <c r="VBT24" s="103"/>
      <c r="VBU24" s="103"/>
      <c r="VBV24" s="103"/>
      <c r="VBW24" s="103"/>
      <c r="VBX24" s="103"/>
      <c r="VBY24" s="103"/>
      <c r="VBZ24" s="103"/>
      <c r="VCA24" s="103"/>
      <c r="VCB24" s="103"/>
      <c r="VCC24" s="103"/>
      <c r="VCD24" s="103"/>
      <c r="VCE24" s="103"/>
      <c r="VCF24" s="103"/>
      <c r="VCG24" s="103"/>
      <c r="VCH24" s="103"/>
      <c r="VCI24" s="103"/>
      <c r="VCJ24" s="103"/>
      <c r="VCK24" s="103"/>
      <c r="VCL24" s="103"/>
      <c r="VCM24" s="103"/>
      <c r="VCN24" s="103"/>
      <c r="VCO24" s="103"/>
      <c r="VCP24" s="103"/>
      <c r="VCQ24" s="103"/>
      <c r="VCR24" s="103"/>
      <c r="VCS24" s="103"/>
      <c r="VCT24" s="103"/>
      <c r="VCU24" s="103"/>
      <c r="VCV24" s="103"/>
      <c r="VCW24" s="103"/>
      <c r="VCX24" s="103"/>
      <c r="VCY24" s="103"/>
      <c r="VCZ24" s="103"/>
      <c r="VDA24" s="103"/>
      <c r="VDB24" s="103"/>
      <c r="VDC24" s="103"/>
      <c r="VDD24" s="103"/>
      <c r="VDE24" s="103"/>
      <c r="VDF24" s="103"/>
      <c r="VDG24" s="103"/>
      <c r="VDH24" s="103"/>
      <c r="VDI24" s="103"/>
      <c r="VDJ24" s="103"/>
      <c r="VDK24" s="103"/>
      <c r="VDL24" s="103"/>
      <c r="VDM24" s="103"/>
      <c r="VDN24" s="103"/>
      <c r="VDO24" s="103"/>
      <c r="VDP24" s="103"/>
      <c r="VDQ24" s="103"/>
      <c r="VDR24" s="103"/>
      <c r="VDS24" s="103"/>
      <c r="VDT24" s="103"/>
      <c r="VDU24" s="103"/>
      <c r="VDV24" s="103"/>
      <c r="VDW24" s="103"/>
      <c r="VDX24" s="103"/>
      <c r="VDY24" s="103"/>
      <c r="VDZ24" s="103"/>
      <c r="VEA24" s="103"/>
      <c r="VEB24" s="103"/>
      <c r="VEC24" s="103"/>
      <c r="VED24" s="103"/>
      <c r="VEE24" s="103"/>
      <c r="VEF24" s="103"/>
      <c r="VEG24" s="103"/>
      <c r="VEH24" s="103"/>
      <c r="VEI24" s="103"/>
      <c r="VEJ24" s="103"/>
      <c r="VEK24" s="103"/>
      <c r="VEL24" s="103"/>
      <c r="VEM24" s="103"/>
      <c r="VEN24" s="103"/>
      <c r="VEO24" s="103"/>
      <c r="VEP24" s="103"/>
      <c r="VEQ24" s="103"/>
      <c r="VER24" s="103"/>
      <c r="VES24" s="103"/>
      <c r="VET24" s="103"/>
      <c r="VEU24" s="103"/>
      <c r="VEV24" s="103"/>
      <c r="VEW24" s="103"/>
      <c r="VEX24" s="103"/>
      <c r="VEY24" s="103"/>
      <c r="VEZ24" s="103"/>
      <c r="VFA24" s="103"/>
      <c r="VFB24" s="103"/>
      <c r="VFC24" s="103"/>
      <c r="VFD24" s="103"/>
      <c r="VFE24" s="103"/>
      <c r="VFF24" s="103"/>
      <c r="VFG24" s="103"/>
      <c r="VFH24" s="103"/>
      <c r="VFI24" s="103"/>
      <c r="VFJ24" s="103"/>
      <c r="VFK24" s="103"/>
      <c r="VFL24" s="103"/>
      <c r="VFM24" s="103"/>
      <c r="VFN24" s="103"/>
      <c r="VFO24" s="103"/>
      <c r="VFP24" s="103"/>
      <c r="VFQ24" s="103"/>
      <c r="VFR24" s="103"/>
      <c r="VFS24" s="103"/>
      <c r="VFT24" s="103"/>
      <c r="VFU24" s="103"/>
      <c r="VFV24" s="103"/>
      <c r="VFW24" s="103"/>
      <c r="VFX24" s="103"/>
      <c r="VFY24" s="103"/>
      <c r="VFZ24" s="103"/>
      <c r="VGA24" s="103"/>
      <c r="VGB24" s="103"/>
      <c r="VGC24" s="103"/>
      <c r="VGD24" s="103"/>
      <c r="VGE24" s="103"/>
      <c r="VGF24" s="103"/>
      <c r="VGG24" s="103"/>
      <c r="VGH24" s="103"/>
      <c r="VGI24" s="103"/>
      <c r="VGJ24" s="103"/>
      <c r="VGK24" s="103"/>
      <c r="VGL24" s="103"/>
      <c r="VGM24" s="103"/>
      <c r="VGN24" s="103"/>
      <c r="VGO24" s="103"/>
      <c r="VGP24" s="103"/>
      <c r="VGQ24" s="103"/>
      <c r="VGR24" s="103"/>
      <c r="VGS24" s="103"/>
      <c r="VGT24" s="103"/>
      <c r="VGU24" s="103"/>
      <c r="VGV24" s="103"/>
      <c r="VGW24" s="103"/>
      <c r="VGX24" s="103"/>
      <c r="VGY24" s="103"/>
      <c r="VGZ24" s="103"/>
      <c r="VHA24" s="103"/>
      <c r="VHB24" s="103"/>
      <c r="VHC24" s="103"/>
      <c r="VHD24" s="103"/>
      <c r="VHE24" s="103"/>
      <c r="VHF24" s="103"/>
      <c r="VHG24" s="103"/>
      <c r="VHH24" s="103"/>
      <c r="VHI24" s="103"/>
      <c r="VHJ24" s="103"/>
      <c r="VHK24" s="103"/>
      <c r="VHL24" s="103"/>
      <c r="VHM24" s="103"/>
      <c r="VHN24" s="103"/>
      <c r="VHO24" s="103"/>
      <c r="VHP24" s="103"/>
      <c r="VHQ24" s="103"/>
      <c r="VHR24" s="103"/>
      <c r="VHS24" s="103"/>
      <c r="VHT24" s="103"/>
      <c r="VHU24" s="103"/>
      <c r="VHV24" s="103"/>
      <c r="VHW24" s="103"/>
      <c r="VHX24" s="103"/>
      <c r="VHY24" s="103"/>
      <c r="VHZ24" s="103"/>
      <c r="VIA24" s="103"/>
      <c r="VIB24" s="103"/>
      <c r="VIC24" s="103"/>
      <c r="VID24" s="103"/>
      <c r="VIE24" s="103"/>
      <c r="VIF24" s="103"/>
      <c r="VIG24" s="103"/>
      <c r="VIH24" s="103"/>
      <c r="VII24" s="103"/>
      <c r="VIJ24" s="103"/>
      <c r="VIK24" s="103"/>
      <c r="VIL24" s="103"/>
      <c r="VIM24" s="103"/>
      <c r="VIN24" s="103"/>
      <c r="VIO24" s="103"/>
      <c r="VIP24" s="103"/>
      <c r="VIQ24" s="103"/>
      <c r="VIR24" s="103"/>
      <c r="VIS24" s="103"/>
      <c r="VIT24" s="103"/>
      <c r="VIU24" s="103"/>
      <c r="VIV24" s="103"/>
      <c r="VIW24" s="103"/>
      <c r="VIX24" s="103"/>
      <c r="VIY24" s="103"/>
      <c r="VIZ24" s="103"/>
      <c r="VJA24" s="103"/>
      <c r="VJB24" s="103"/>
      <c r="VJC24" s="103"/>
      <c r="VJD24" s="103"/>
      <c r="VJE24" s="103"/>
      <c r="VJF24" s="103"/>
      <c r="VJG24" s="103"/>
      <c r="VJH24" s="103"/>
      <c r="VJI24" s="103"/>
      <c r="VJJ24" s="103"/>
      <c r="VJK24" s="103"/>
      <c r="VJL24" s="103"/>
      <c r="VJM24" s="103"/>
      <c r="VJN24" s="103"/>
      <c r="VJO24" s="103"/>
      <c r="VJP24" s="103"/>
      <c r="VJQ24" s="103"/>
      <c r="VJR24" s="103"/>
      <c r="VJS24" s="103"/>
      <c r="VJT24" s="103"/>
      <c r="VJU24" s="103"/>
      <c r="VJV24" s="103"/>
      <c r="VJW24" s="103"/>
      <c r="VJX24" s="103"/>
      <c r="VJY24" s="103"/>
      <c r="VJZ24" s="103"/>
      <c r="VKA24" s="103"/>
      <c r="VKB24" s="103"/>
      <c r="VKC24" s="103"/>
      <c r="VKD24" s="103"/>
      <c r="VKE24" s="103"/>
      <c r="VKF24" s="103"/>
      <c r="VKG24" s="103"/>
      <c r="VKH24" s="103"/>
      <c r="VKI24" s="103"/>
      <c r="VKJ24" s="103"/>
      <c r="VKK24" s="103"/>
      <c r="VKL24" s="103"/>
      <c r="VKM24" s="103"/>
      <c r="VKN24" s="103"/>
      <c r="VKO24" s="103"/>
      <c r="VKP24" s="103"/>
      <c r="VKQ24" s="103"/>
      <c r="VKR24" s="103"/>
      <c r="VKS24" s="103"/>
      <c r="VKT24" s="103"/>
      <c r="VKU24" s="103"/>
      <c r="VKV24" s="103"/>
      <c r="VKW24" s="103"/>
      <c r="VKX24" s="103"/>
      <c r="VKY24" s="103"/>
      <c r="VKZ24" s="103"/>
      <c r="VLA24" s="103"/>
      <c r="VLB24" s="103"/>
      <c r="VLC24" s="103"/>
      <c r="VLD24" s="103"/>
      <c r="VLE24" s="103"/>
      <c r="VLF24" s="103"/>
      <c r="VLG24" s="103"/>
      <c r="VLH24" s="103"/>
      <c r="VLI24" s="103"/>
      <c r="VLJ24" s="103"/>
      <c r="VLK24" s="103"/>
      <c r="VLL24" s="103"/>
      <c r="VLM24" s="103"/>
      <c r="VLN24" s="103"/>
      <c r="VLO24" s="103"/>
      <c r="VLP24" s="103"/>
      <c r="VLQ24" s="103"/>
      <c r="VLR24" s="103"/>
      <c r="VLS24" s="103"/>
      <c r="VLT24" s="103"/>
      <c r="VLU24" s="103"/>
      <c r="VLV24" s="103"/>
      <c r="VLW24" s="103"/>
      <c r="VLX24" s="103"/>
      <c r="VLY24" s="103"/>
      <c r="VLZ24" s="103"/>
      <c r="VMA24" s="103"/>
      <c r="VMB24" s="103"/>
      <c r="VMC24" s="103"/>
      <c r="VMD24" s="103"/>
      <c r="VME24" s="103"/>
      <c r="VMF24" s="103"/>
      <c r="VMG24" s="103"/>
      <c r="VMH24" s="103"/>
      <c r="VMI24" s="103"/>
      <c r="VMJ24" s="103"/>
      <c r="VMK24" s="103"/>
      <c r="VML24" s="103"/>
      <c r="VMM24" s="103"/>
      <c r="VMN24" s="103"/>
      <c r="VMO24" s="103"/>
      <c r="VMP24" s="103"/>
      <c r="VMQ24" s="103"/>
      <c r="VMR24" s="103"/>
      <c r="VMS24" s="103"/>
      <c r="VMT24" s="103"/>
      <c r="VMU24" s="103"/>
      <c r="VMV24" s="103"/>
      <c r="VMW24" s="103"/>
      <c r="VMX24" s="103"/>
      <c r="VMY24" s="103"/>
      <c r="VMZ24" s="103"/>
      <c r="VNA24" s="103"/>
      <c r="VNB24" s="103"/>
      <c r="VNC24" s="103"/>
      <c r="VND24" s="103"/>
      <c r="VNE24" s="103"/>
      <c r="VNF24" s="103"/>
      <c r="VNG24" s="103"/>
      <c r="VNH24" s="103"/>
      <c r="VNI24" s="103"/>
      <c r="VNJ24" s="103"/>
      <c r="VNK24" s="103"/>
      <c r="VNL24" s="103"/>
      <c r="VNM24" s="103"/>
      <c r="VNN24" s="103"/>
      <c r="VNO24" s="103"/>
      <c r="VNP24" s="103"/>
      <c r="VNQ24" s="103"/>
      <c r="VNR24" s="103"/>
      <c r="VNS24" s="103"/>
      <c r="VNT24" s="103"/>
      <c r="VNU24" s="103"/>
      <c r="VNV24" s="103"/>
      <c r="VNW24" s="103"/>
      <c r="VNX24" s="103"/>
      <c r="VNY24" s="103"/>
      <c r="VNZ24" s="103"/>
      <c r="VOA24" s="103"/>
      <c r="VOB24" s="103"/>
      <c r="VOC24" s="103"/>
      <c r="VOD24" s="103"/>
      <c r="VOE24" s="103"/>
      <c r="VOF24" s="103"/>
      <c r="VOG24" s="103"/>
      <c r="VOH24" s="103"/>
      <c r="VOI24" s="103"/>
      <c r="VOJ24" s="103"/>
      <c r="VOK24" s="103"/>
      <c r="VOL24" s="103"/>
      <c r="VOM24" s="103"/>
      <c r="VON24" s="103"/>
      <c r="VOO24" s="103"/>
      <c r="VOP24" s="103"/>
      <c r="VOQ24" s="103"/>
      <c r="VOR24" s="103"/>
      <c r="VOS24" s="103"/>
      <c r="VOT24" s="103"/>
      <c r="VOU24" s="103"/>
      <c r="VOV24" s="103"/>
      <c r="VOW24" s="103"/>
      <c r="VOX24" s="103"/>
      <c r="VOY24" s="103"/>
      <c r="VOZ24" s="103"/>
      <c r="VPA24" s="103"/>
      <c r="VPB24" s="103"/>
      <c r="VPC24" s="103"/>
      <c r="VPD24" s="103"/>
      <c r="VPE24" s="103"/>
      <c r="VPF24" s="103"/>
      <c r="VPG24" s="103"/>
      <c r="VPH24" s="103"/>
      <c r="VPI24" s="103"/>
      <c r="VPJ24" s="103"/>
      <c r="VPK24" s="103"/>
      <c r="VPL24" s="103"/>
      <c r="VPM24" s="103"/>
      <c r="VPN24" s="103"/>
      <c r="VPO24" s="103"/>
      <c r="VPP24" s="103"/>
      <c r="VPQ24" s="103"/>
      <c r="VPR24" s="103"/>
      <c r="VPS24" s="103"/>
      <c r="VPT24" s="103"/>
      <c r="VPU24" s="103"/>
      <c r="VPV24" s="103"/>
      <c r="VPW24" s="103"/>
      <c r="VPX24" s="103"/>
      <c r="VPY24" s="103"/>
      <c r="VPZ24" s="103"/>
      <c r="VQA24" s="103"/>
      <c r="VQB24" s="103"/>
      <c r="VQC24" s="103"/>
      <c r="VQD24" s="103"/>
      <c r="VQE24" s="103"/>
      <c r="VQF24" s="103"/>
      <c r="VQG24" s="103"/>
      <c r="VQH24" s="103"/>
      <c r="VQI24" s="103"/>
      <c r="VQJ24" s="103"/>
      <c r="VQK24" s="103"/>
      <c r="VQL24" s="103"/>
      <c r="VQM24" s="103"/>
      <c r="VQN24" s="103"/>
      <c r="VQO24" s="103"/>
      <c r="VQP24" s="103"/>
      <c r="VQQ24" s="103"/>
      <c r="VQR24" s="103"/>
      <c r="VQS24" s="103"/>
      <c r="VQT24" s="103"/>
      <c r="VQU24" s="103"/>
      <c r="VQV24" s="103"/>
      <c r="VQW24" s="103"/>
      <c r="VQX24" s="103"/>
      <c r="VQY24" s="103"/>
      <c r="VQZ24" s="103"/>
      <c r="VRA24" s="103"/>
      <c r="VRB24" s="103"/>
      <c r="VRC24" s="103"/>
      <c r="VRD24" s="103"/>
      <c r="VRE24" s="103"/>
      <c r="VRF24" s="103"/>
      <c r="VRG24" s="103"/>
      <c r="VRH24" s="103"/>
      <c r="VRI24" s="103"/>
      <c r="VRJ24" s="103"/>
      <c r="VRK24" s="103"/>
      <c r="VRL24" s="103"/>
      <c r="VRM24" s="103"/>
      <c r="VRN24" s="103"/>
      <c r="VRO24" s="103"/>
      <c r="VRP24" s="103"/>
      <c r="VRQ24" s="103"/>
      <c r="VRR24" s="103"/>
      <c r="VRS24" s="103"/>
      <c r="VRT24" s="103"/>
      <c r="VRU24" s="103"/>
      <c r="VRV24" s="103"/>
      <c r="VRW24" s="103"/>
      <c r="VRX24" s="103"/>
      <c r="VRY24" s="103"/>
      <c r="VRZ24" s="103"/>
      <c r="VSA24" s="103"/>
      <c r="VSB24" s="103"/>
      <c r="VSC24" s="103"/>
      <c r="VSD24" s="103"/>
      <c r="VSE24" s="103"/>
      <c r="VSF24" s="103"/>
      <c r="VSG24" s="103"/>
      <c r="VSH24" s="103"/>
      <c r="VSI24" s="103"/>
      <c r="VSJ24" s="103"/>
      <c r="VSK24" s="103"/>
      <c r="VSL24" s="103"/>
      <c r="VSM24" s="103"/>
      <c r="VSN24" s="103"/>
      <c r="VSO24" s="103"/>
      <c r="VSP24" s="103"/>
      <c r="VSQ24" s="103"/>
      <c r="VSR24" s="103"/>
      <c r="VSS24" s="103"/>
      <c r="VST24" s="103"/>
      <c r="VSU24" s="103"/>
      <c r="VSV24" s="103"/>
      <c r="VSW24" s="103"/>
      <c r="VSX24" s="103"/>
      <c r="VSY24" s="103"/>
      <c r="VSZ24" s="103"/>
      <c r="VTA24" s="103"/>
      <c r="VTB24" s="103"/>
      <c r="VTC24" s="103"/>
      <c r="VTD24" s="103"/>
      <c r="VTE24" s="103"/>
      <c r="VTF24" s="103"/>
      <c r="VTG24" s="103"/>
      <c r="VTH24" s="103"/>
      <c r="VTI24" s="103"/>
      <c r="VTJ24" s="103"/>
      <c r="VTK24" s="103"/>
      <c r="VTL24" s="103"/>
      <c r="VTM24" s="103"/>
      <c r="VTN24" s="103"/>
      <c r="VTO24" s="103"/>
      <c r="VTP24" s="103"/>
      <c r="VTQ24" s="103"/>
      <c r="VTR24" s="103"/>
      <c r="VTS24" s="103"/>
      <c r="VTT24" s="103"/>
      <c r="VTU24" s="103"/>
      <c r="VTV24" s="103"/>
      <c r="VTW24" s="103"/>
      <c r="VTX24" s="103"/>
      <c r="VTY24" s="103"/>
      <c r="VTZ24" s="103"/>
      <c r="VUA24" s="103"/>
      <c r="VUB24" s="103"/>
      <c r="VUC24" s="103"/>
      <c r="VUD24" s="103"/>
      <c r="VUE24" s="103"/>
      <c r="VUF24" s="103"/>
      <c r="VUG24" s="103"/>
      <c r="VUH24" s="103"/>
      <c r="VUI24" s="103"/>
      <c r="VUJ24" s="103"/>
      <c r="VUK24" s="103"/>
      <c r="VUL24" s="103"/>
      <c r="VUM24" s="103"/>
      <c r="VUN24" s="103"/>
      <c r="VUO24" s="103"/>
      <c r="VUP24" s="103"/>
      <c r="VUQ24" s="103"/>
      <c r="VUR24" s="103"/>
      <c r="VUS24" s="103"/>
      <c r="VUT24" s="103"/>
      <c r="VUU24" s="103"/>
      <c r="VUV24" s="103"/>
      <c r="VUW24" s="103"/>
      <c r="VUX24" s="103"/>
      <c r="VUY24" s="103"/>
      <c r="VUZ24" s="103"/>
      <c r="VVA24" s="103"/>
      <c r="VVB24" s="103"/>
      <c r="VVC24" s="103"/>
      <c r="VVD24" s="103"/>
      <c r="VVE24" s="103"/>
      <c r="VVF24" s="103"/>
      <c r="VVG24" s="103"/>
      <c r="VVH24" s="103"/>
      <c r="VVI24" s="103"/>
      <c r="VVJ24" s="103"/>
      <c r="VVK24" s="103"/>
      <c r="VVL24" s="103"/>
      <c r="VVM24" s="103"/>
      <c r="VVN24" s="103"/>
      <c r="VVO24" s="103"/>
      <c r="VVP24" s="103"/>
      <c r="VVQ24" s="103"/>
      <c r="VVR24" s="103"/>
      <c r="VVS24" s="103"/>
      <c r="VVT24" s="103"/>
      <c r="VVU24" s="103"/>
      <c r="VVV24" s="103"/>
      <c r="VVW24" s="103"/>
      <c r="VVX24" s="103"/>
      <c r="VVY24" s="103"/>
      <c r="VVZ24" s="103"/>
      <c r="VWA24" s="103"/>
      <c r="VWB24" s="103"/>
      <c r="VWC24" s="103"/>
      <c r="VWD24" s="103"/>
      <c r="VWE24" s="103"/>
      <c r="VWF24" s="103"/>
      <c r="VWG24" s="103"/>
      <c r="VWH24" s="103"/>
      <c r="VWI24" s="103"/>
      <c r="VWJ24" s="103"/>
      <c r="VWK24" s="103"/>
      <c r="VWL24" s="103"/>
      <c r="VWM24" s="103"/>
      <c r="VWN24" s="103"/>
      <c r="VWO24" s="103"/>
      <c r="VWP24" s="103"/>
      <c r="VWQ24" s="103"/>
      <c r="VWR24" s="103"/>
      <c r="VWS24" s="103"/>
      <c r="VWT24" s="103"/>
      <c r="VWU24" s="103"/>
      <c r="VWV24" s="103"/>
      <c r="VWW24" s="103"/>
      <c r="VWX24" s="103"/>
      <c r="VWY24" s="103"/>
      <c r="VWZ24" s="103"/>
      <c r="VXA24" s="103"/>
      <c r="VXB24" s="103"/>
      <c r="VXC24" s="103"/>
      <c r="VXD24" s="103"/>
      <c r="VXE24" s="103"/>
      <c r="VXF24" s="103"/>
      <c r="VXG24" s="103"/>
      <c r="VXH24" s="103"/>
      <c r="VXI24" s="103"/>
      <c r="VXJ24" s="103"/>
      <c r="VXK24" s="103"/>
      <c r="VXL24" s="103"/>
      <c r="VXM24" s="103"/>
      <c r="VXN24" s="103"/>
      <c r="VXO24" s="103"/>
      <c r="VXP24" s="103"/>
      <c r="VXQ24" s="103"/>
      <c r="VXR24" s="103"/>
      <c r="VXS24" s="103"/>
      <c r="VXT24" s="103"/>
      <c r="VXU24" s="103"/>
      <c r="VXV24" s="103"/>
      <c r="VXW24" s="103"/>
      <c r="VXX24" s="103"/>
      <c r="VXY24" s="103"/>
      <c r="VXZ24" s="103"/>
      <c r="VYA24" s="103"/>
      <c r="VYB24" s="103"/>
      <c r="VYC24" s="103"/>
      <c r="VYD24" s="103"/>
      <c r="VYE24" s="103"/>
      <c r="VYF24" s="103"/>
      <c r="VYG24" s="103"/>
      <c r="VYH24" s="103"/>
      <c r="VYI24" s="103"/>
      <c r="VYJ24" s="103"/>
      <c r="VYK24" s="103"/>
      <c r="VYL24" s="103"/>
      <c r="VYM24" s="103"/>
      <c r="VYN24" s="103"/>
      <c r="VYO24" s="103"/>
      <c r="VYP24" s="103"/>
      <c r="VYQ24" s="103"/>
      <c r="VYR24" s="103"/>
      <c r="VYS24" s="103"/>
      <c r="VYT24" s="103"/>
      <c r="VYU24" s="103"/>
      <c r="VYV24" s="103"/>
      <c r="VYW24" s="103"/>
      <c r="VYX24" s="103"/>
      <c r="VYY24" s="103"/>
      <c r="VYZ24" s="103"/>
      <c r="VZA24" s="103"/>
      <c r="VZB24" s="103"/>
      <c r="VZC24" s="103"/>
      <c r="VZD24" s="103"/>
      <c r="VZE24" s="103"/>
      <c r="VZF24" s="103"/>
      <c r="VZG24" s="103"/>
      <c r="VZH24" s="103"/>
      <c r="VZI24" s="103"/>
      <c r="VZJ24" s="103"/>
      <c r="VZK24" s="103"/>
      <c r="VZL24" s="103"/>
      <c r="VZM24" s="103"/>
      <c r="VZN24" s="103"/>
      <c r="VZO24" s="103"/>
      <c r="VZP24" s="103"/>
      <c r="VZQ24" s="103"/>
      <c r="VZR24" s="103"/>
      <c r="VZS24" s="103"/>
      <c r="VZT24" s="103"/>
      <c r="VZU24" s="103"/>
      <c r="VZV24" s="103"/>
      <c r="VZW24" s="103"/>
      <c r="VZX24" s="103"/>
      <c r="VZY24" s="103"/>
      <c r="VZZ24" s="103"/>
      <c r="WAA24" s="103"/>
      <c r="WAB24" s="103"/>
      <c r="WAC24" s="103"/>
      <c r="WAD24" s="103"/>
      <c r="WAE24" s="103"/>
      <c r="WAF24" s="103"/>
      <c r="WAG24" s="103"/>
      <c r="WAH24" s="103"/>
      <c r="WAI24" s="103"/>
      <c r="WAJ24" s="103"/>
      <c r="WAK24" s="103"/>
      <c r="WAL24" s="103"/>
      <c r="WAM24" s="103"/>
      <c r="WAN24" s="103"/>
      <c r="WAO24" s="103"/>
      <c r="WAP24" s="103"/>
      <c r="WAQ24" s="103"/>
      <c r="WAR24" s="103"/>
      <c r="WAS24" s="103"/>
      <c r="WAT24" s="103"/>
      <c r="WAU24" s="103"/>
      <c r="WAV24" s="103"/>
      <c r="WAW24" s="103"/>
      <c r="WAX24" s="103"/>
      <c r="WAY24" s="103"/>
      <c r="WAZ24" s="103"/>
      <c r="WBA24" s="103"/>
      <c r="WBB24" s="103"/>
      <c r="WBC24" s="103"/>
      <c r="WBD24" s="103"/>
      <c r="WBE24" s="103"/>
      <c r="WBF24" s="103"/>
      <c r="WBG24" s="103"/>
      <c r="WBH24" s="103"/>
      <c r="WBI24" s="103"/>
      <c r="WBJ24" s="103"/>
      <c r="WBK24" s="103"/>
      <c r="WBL24" s="103"/>
      <c r="WBM24" s="103"/>
      <c r="WBN24" s="103"/>
      <c r="WBO24" s="103"/>
      <c r="WBP24" s="103"/>
      <c r="WBQ24" s="103"/>
      <c r="WBR24" s="103"/>
      <c r="WBS24" s="103"/>
      <c r="WBT24" s="103"/>
      <c r="WBU24" s="103"/>
      <c r="WBV24" s="103"/>
      <c r="WBW24" s="103"/>
      <c r="WBX24" s="103"/>
      <c r="WBY24" s="103"/>
      <c r="WBZ24" s="103"/>
      <c r="WCA24" s="103"/>
      <c r="WCB24" s="103"/>
      <c r="WCC24" s="103"/>
      <c r="WCD24" s="103"/>
      <c r="WCE24" s="103"/>
      <c r="WCF24" s="103"/>
      <c r="WCG24" s="103"/>
      <c r="WCH24" s="103"/>
      <c r="WCI24" s="103"/>
      <c r="WCJ24" s="103"/>
      <c r="WCK24" s="103"/>
      <c r="WCL24" s="103"/>
      <c r="WCM24" s="103"/>
      <c r="WCN24" s="103"/>
      <c r="WCO24" s="103"/>
      <c r="WCP24" s="103"/>
      <c r="WCQ24" s="103"/>
      <c r="WCR24" s="103"/>
      <c r="WCS24" s="103"/>
      <c r="WCT24" s="103"/>
      <c r="WCU24" s="103"/>
      <c r="WCV24" s="103"/>
      <c r="WCW24" s="103"/>
      <c r="WCX24" s="103"/>
      <c r="WCY24" s="103"/>
      <c r="WCZ24" s="103"/>
      <c r="WDA24" s="103"/>
      <c r="WDB24" s="103"/>
      <c r="WDC24" s="103"/>
      <c r="WDD24" s="103"/>
      <c r="WDE24" s="103"/>
      <c r="WDF24" s="103"/>
      <c r="WDG24" s="103"/>
      <c r="WDH24" s="103"/>
      <c r="WDI24" s="103"/>
      <c r="WDJ24" s="103"/>
      <c r="WDK24" s="103"/>
      <c r="WDL24" s="103"/>
      <c r="WDM24" s="103"/>
      <c r="WDN24" s="103"/>
      <c r="WDO24" s="103"/>
      <c r="WDP24" s="103"/>
      <c r="WDQ24" s="103"/>
      <c r="WDR24" s="103"/>
      <c r="WDS24" s="103"/>
      <c r="WDT24" s="103"/>
      <c r="WDU24" s="103"/>
      <c r="WDV24" s="103"/>
      <c r="WDW24" s="103"/>
      <c r="WDX24" s="103"/>
      <c r="WDY24" s="103"/>
      <c r="WDZ24" s="103"/>
      <c r="WEA24" s="103"/>
      <c r="WEB24" s="103"/>
      <c r="WEC24" s="103"/>
      <c r="WED24" s="103"/>
      <c r="WEE24" s="103"/>
      <c r="WEF24" s="103"/>
      <c r="WEG24" s="103"/>
      <c r="WEH24" s="103"/>
      <c r="WEI24" s="103"/>
      <c r="WEJ24" s="103"/>
      <c r="WEK24" s="103"/>
      <c r="WEL24" s="103"/>
      <c r="WEM24" s="103"/>
      <c r="WEN24" s="103"/>
      <c r="WEO24" s="103"/>
      <c r="WEP24" s="103"/>
      <c r="WEQ24" s="103"/>
      <c r="WER24" s="103"/>
      <c r="WES24" s="103"/>
      <c r="WET24" s="103"/>
      <c r="WEU24" s="103"/>
      <c r="WEV24" s="103"/>
      <c r="WEW24" s="103"/>
      <c r="WEX24" s="103"/>
      <c r="WEY24" s="103"/>
      <c r="WEZ24" s="103"/>
      <c r="WFA24" s="103"/>
      <c r="WFB24" s="103"/>
      <c r="WFC24" s="103"/>
      <c r="WFD24" s="103"/>
      <c r="WFE24" s="103"/>
      <c r="WFF24" s="103"/>
      <c r="WFG24" s="103"/>
      <c r="WFH24" s="103"/>
      <c r="WFI24" s="103"/>
      <c r="WFJ24" s="103"/>
      <c r="WFK24" s="103"/>
      <c r="WFL24" s="103"/>
      <c r="WFM24" s="103"/>
      <c r="WFN24" s="103"/>
      <c r="WFO24" s="103"/>
      <c r="WFP24" s="103"/>
      <c r="WFQ24" s="103"/>
      <c r="WFR24" s="103"/>
      <c r="WFS24" s="103"/>
      <c r="WFT24" s="103"/>
      <c r="WFU24" s="103"/>
      <c r="WFV24" s="103"/>
      <c r="WFW24" s="103"/>
      <c r="WFX24" s="103"/>
      <c r="WFY24" s="103"/>
      <c r="WFZ24" s="103"/>
      <c r="WGA24" s="103"/>
      <c r="WGB24" s="103"/>
      <c r="WGC24" s="103"/>
      <c r="WGD24" s="103"/>
      <c r="WGE24" s="103"/>
      <c r="WGF24" s="103"/>
      <c r="WGG24" s="103"/>
      <c r="WGH24" s="103"/>
      <c r="WGI24" s="103"/>
      <c r="WGJ24" s="103"/>
      <c r="WGK24" s="103"/>
      <c r="WGL24" s="103"/>
      <c r="WGM24" s="103"/>
      <c r="WGN24" s="103"/>
      <c r="WGO24" s="103"/>
      <c r="WGP24" s="103"/>
      <c r="WGQ24" s="103"/>
      <c r="WGR24" s="103"/>
      <c r="WGS24" s="103"/>
      <c r="WGT24" s="103"/>
      <c r="WGU24" s="103"/>
      <c r="WGV24" s="103"/>
      <c r="WGW24" s="103"/>
      <c r="WGX24" s="103"/>
      <c r="WGY24" s="103"/>
      <c r="WGZ24" s="103"/>
      <c r="WHA24" s="103"/>
      <c r="WHB24" s="103"/>
      <c r="WHC24" s="103"/>
      <c r="WHD24" s="103"/>
      <c r="WHE24" s="103"/>
      <c r="WHF24" s="103"/>
      <c r="WHG24" s="103"/>
      <c r="WHH24" s="103"/>
      <c r="WHI24" s="103"/>
      <c r="WHJ24" s="103"/>
      <c r="WHK24" s="103"/>
      <c r="WHL24" s="103"/>
      <c r="WHM24" s="103"/>
      <c r="WHN24" s="103"/>
      <c r="WHO24" s="103"/>
      <c r="WHP24" s="103"/>
      <c r="WHQ24" s="103"/>
      <c r="WHR24" s="103"/>
      <c r="WHS24" s="103"/>
      <c r="WHT24" s="103"/>
      <c r="WHU24" s="103"/>
      <c r="WHV24" s="103"/>
      <c r="WHW24" s="103"/>
      <c r="WHX24" s="103"/>
      <c r="WHY24" s="103"/>
      <c r="WHZ24" s="103"/>
      <c r="WIA24" s="103"/>
      <c r="WIB24" s="103"/>
      <c r="WIC24" s="103"/>
      <c r="WID24" s="103"/>
      <c r="WIE24" s="103"/>
      <c r="WIF24" s="103"/>
      <c r="WIG24" s="103"/>
      <c r="WIH24" s="103"/>
      <c r="WII24" s="103"/>
      <c r="WIJ24" s="103"/>
      <c r="WIK24" s="103"/>
      <c r="WIL24" s="103"/>
      <c r="WIM24" s="103"/>
      <c r="WIN24" s="103"/>
      <c r="WIO24" s="103"/>
      <c r="WIP24" s="103"/>
      <c r="WIQ24" s="103"/>
      <c r="WIR24" s="103"/>
      <c r="WIS24" s="103"/>
      <c r="WIT24" s="103"/>
      <c r="WIU24" s="103"/>
      <c r="WIV24" s="103"/>
      <c r="WIW24" s="103"/>
      <c r="WIX24" s="103"/>
      <c r="WIY24" s="103"/>
      <c r="WIZ24" s="103"/>
      <c r="WJA24" s="103"/>
      <c r="WJB24" s="103"/>
      <c r="WJC24" s="103"/>
      <c r="WJD24" s="103"/>
      <c r="WJE24" s="103"/>
      <c r="WJF24" s="103"/>
      <c r="WJG24" s="103"/>
      <c r="WJH24" s="103"/>
      <c r="WJI24" s="103"/>
      <c r="WJJ24" s="103"/>
      <c r="WJK24" s="103"/>
      <c r="WJL24" s="103"/>
      <c r="WJM24" s="103"/>
      <c r="WJN24" s="103"/>
      <c r="WJO24" s="103"/>
      <c r="WJP24" s="103"/>
      <c r="WJQ24" s="103"/>
      <c r="WJR24" s="103"/>
      <c r="WJS24" s="103"/>
      <c r="WJT24" s="103"/>
      <c r="WJU24" s="103"/>
      <c r="WJV24" s="103"/>
      <c r="WJW24" s="103"/>
      <c r="WJX24" s="103"/>
      <c r="WJY24" s="103"/>
      <c r="WJZ24" s="103"/>
      <c r="WKA24" s="103"/>
      <c r="WKB24" s="103"/>
      <c r="WKC24" s="103"/>
      <c r="WKD24" s="103"/>
      <c r="WKE24" s="103"/>
      <c r="WKF24" s="103"/>
      <c r="WKG24" s="103"/>
      <c r="WKH24" s="103"/>
      <c r="WKI24" s="103"/>
      <c r="WKJ24" s="103"/>
      <c r="WKK24" s="103"/>
      <c r="WKL24" s="103"/>
      <c r="WKM24" s="103"/>
      <c r="WKN24" s="103"/>
      <c r="WKO24" s="103"/>
      <c r="WKP24" s="103"/>
      <c r="WKQ24" s="103"/>
      <c r="WKR24" s="103"/>
      <c r="WKS24" s="103"/>
      <c r="WKT24" s="103"/>
      <c r="WKU24" s="103"/>
      <c r="WKV24" s="103"/>
      <c r="WKW24" s="103"/>
      <c r="WKX24" s="103"/>
      <c r="WKY24" s="103"/>
      <c r="WKZ24" s="103"/>
      <c r="WLA24" s="103"/>
      <c r="WLB24" s="103"/>
      <c r="WLC24" s="103"/>
      <c r="WLD24" s="103"/>
      <c r="WLE24" s="103"/>
      <c r="WLF24" s="103"/>
      <c r="WLG24" s="103"/>
      <c r="WLH24" s="103"/>
      <c r="WLI24" s="103"/>
      <c r="WLJ24" s="103"/>
      <c r="WLK24" s="103"/>
      <c r="WLL24" s="103"/>
      <c r="WLM24" s="103"/>
      <c r="WLN24" s="103"/>
      <c r="WLO24" s="103"/>
      <c r="WLP24" s="103"/>
      <c r="WLQ24" s="103"/>
      <c r="WLR24" s="103"/>
      <c r="WLS24" s="103"/>
      <c r="WLT24" s="103"/>
      <c r="WLU24" s="103"/>
      <c r="WLV24" s="103"/>
      <c r="WLW24" s="103"/>
      <c r="WLX24" s="103"/>
      <c r="WLY24" s="103"/>
      <c r="WLZ24" s="103"/>
      <c r="WMA24" s="103"/>
      <c r="WMB24" s="103"/>
      <c r="WMC24" s="103"/>
      <c r="WMD24" s="103"/>
      <c r="WME24" s="103"/>
      <c r="WMF24" s="103"/>
      <c r="WMG24" s="103"/>
      <c r="WMH24" s="103"/>
      <c r="WMI24" s="103"/>
      <c r="WMJ24" s="103"/>
      <c r="WMK24" s="103"/>
      <c r="WML24" s="103"/>
      <c r="WMM24" s="103"/>
      <c r="WMN24" s="103"/>
      <c r="WMO24" s="103"/>
      <c r="WMP24" s="103"/>
      <c r="WMQ24" s="103"/>
      <c r="WMR24" s="103"/>
      <c r="WMS24" s="103"/>
      <c r="WMT24" s="103"/>
      <c r="WMU24" s="103"/>
      <c r="WMV24" s="103"/>
      <c r="WMW24" s="103"/>
      <c r="WMX24" s="103"/>
      <c r="WMY24" s="103"/>
      <c r="WMZ24" s="103"/>
      <c r="WNA24" s="103"/>
      <c r="WNB24" s="103"/>
      <c r="WNC24" s="103"/>
      <c r="WND24" s="103"/>
      <c r="WNE24" s="103"/>
      <c r="WNF24" s="103"/>
      <c r="WNG24" s="103"/>
      <c r="WNH24" s="103"/>
      <c r="WNI24" s="103"/>
      <c r="WNJ24" s="103"/>
      <c r="WNK24" s="103"/>
      <c r="WNL24" s="103"/>
      <c r="WNM24" s="103"/>
      <c r="WNN24" s="103"/>
      <c r="WNO24" s="103"/>
      <c r="WNP24" s="103"/>
      <c r="WNQ24" s="103"/>
      <c r="WNR24" s="103"/>
      <c r="WNS24" s="103"/>
      <c r="WNT24" s="103"/>
      <c r="WNU24" s="103"/>
      <c r="WNV24" s="103"/>
      <c r="WNW24" s="103"/>
      <c r="WNX24" s="103"/>
      <c r="WNY24" s="103"/>
      <c r="WNZ24" s="103"/>
      <c r="WOA24" s="103"/>
      <c r="WOB24" s="103"/>
      <c r="WOC24" s="103"/>
      <c r="WOD24" s="103"/>
      <c r="WOE24" s="103"/>
      <c r="WOF24" s="103"/>
      <c r="WOG24" s="103"/>
      <c r="WOH24" s="103"/>
      <c r="WOI24" s="103"/>
      <c r="WOJ24" s="103"/>
      <c r="WOK24" s="103"/>
      <c r="WOL24" s="103"/>
      <c r="WOM24" s="103"/>
      <c r="WON24" s="103"/>
      <c r="WOO24" s="103"/>
      <c r="WOP24" s="103"/>
      <c r="WOQ24" s="103"/>
      <c r="WOR24" s="103"/>
      <c r="WOS24" s="103"/>
      <c r="WOT24" s="103"/>
      <c r="WOU24" s="103"/>
      <c r="WOV24" s="103"/>
      <c r="WOW24" s="103"/>
      <c r="WOX24" s="103"/>
      <c r="WOY24" s="103"/>
      <c r="WOZ24" s="103"/>
      <c r="WPA24" s="103"/>
      <c r="WPB24" s="103"/>
      <c r="WPC24" s="103"/>
      <c r="WPD24" s="103"/>
      <c r="WPE24" s="103"/>
      <c r="WPF24" s="103"/>
      <c r="WPG24" s="103"/>
      <c r="WPH24" s="103"/>
      <c r="WPI24" s="103"/>
      <c r="WPJ24" s="103"/>
      <c r="WPK24" s="103"/>
      <c r="WPL24" s="103"/>
      <c r="WPM24" s="103"/>
      <c r="WPN24" s="103"/>
      <c r="WPO24" s="103"/>
      <c r="WPP24" s="103"/>
      <c r="WPQ24" s="103"/>
      <c r="WPR24" s="103"/>
      <c r="WPS24" s="103"/>
      <c r="WPT24" s="103"/>
      <c r="WPU24" s="103"/>
      <c r="WPV24" s="103"/>
      <c r="WPW24" s="103"/>
      <c r="WPX24" s="103"/>
      <c r="WPY24" s="103"/>
      <c r="WPZ24" s="103"/>
      <c r="WQA24" s="103"/>
      <c r="WQB24" s="103"/>
      <c r="WQC24" s="103"/>
      <c r="WQD24" s="103"/>
      <c r="WQE24" s="103"/>
      <c r="WQF24" s="103"/>
      <c r="WQG24" s="103"/>
      <c r="WQH24" s="103"/>
      <c r="WQI24" s="103"/>
      <c r="WQJ24" s="103"/>
      <c r="WQK24" s="103"/>
      <c r="WQL24" s="103"/>
      <c r="WQM24" s="103"/>
      <c r="WQN24" s="103"/>
      <c r="WQO24" s="103"/>
      <c r="WQP24" s="103"/>
      <c r="WQQ24" s="103"/>
      <c r="WQR24" s="103"/>
      <c r="WQS24" s="103"/>
      <c r="WQT24" s="103"/>
      <c r="WQU24" s="103"/>
      <c r="WQV24" s="103"/>
      <c r="WQW24" s="103"/>
      <c r="WQX24" s="103"/>
      <c r="WQY24" s="103"/>
      <c r="WQZ24" s="103"/>
      <c r="WRA24" s="103"/>
      <c r="WRB24" s="103"/>
      <c r="WRC24" s="103"/>
      <c r="WRD24" s="103"/>
      <c r="WRE24" s="103"/>
      <c r="WRF24" s="103"/>
      <c r="WRG24" s="103"/>
      <c r="WRH24" s="103"/>
      <c r="WRI24" s="103"/>
      <c r="WRJ24" s="103"/>
      <c r="WRK24" s="103"/>
      <c r="WRL24" s="103"/>
      <c r="WRM24" s="103"/>
      <c r="WRN24" s="103"/>
      <c r="WRO24" s="103"/>
      <c r="WRP24" s="103"/>
      <c r="WRQ24" s="103"/>
      <c r="WRR24" s="103"/>
      <c r="WRS24" s="103"/>
      <c r="WRT24" s="103"/>
      <c r="WRU24" s="103"/>
      <c r="WRV24" s="103"/>
      <c r="WRW24" s="103"/>
      <c r="WRX24" s="103"/>
      <c r="WRY24" s="103"/>
      <c r="WRZ24" s="103"/>
      <c r="WSA24" s="103"/>
      <c r="WSB24" s="103"/>
      <c r="WSC24" s="103"/>
      <c r="WSD24" s="103"/>
      <c r="WSE24" s="103"/>
      <c r="WSF24" s="103"/>
      <c r="WSG24" s="103"/>
      <c r="WSH24" s="103"/>
      <c r="WSI24" s="103"/>
      <c r="WSJ24" s="103"/>
      <c r="WSK24" s="103"/>
      <c r="WSL24" s="103"/>
      <c r="WSM24" s="103"/>
      <c r="WSN24" s="103"/>
      <c r="WSO24" s="103"/>
      <c r="WSP24" s="103"/>
      <c r="WSQ24" s="103"/>
      <c r="WSR24" s="103"/>
      <c r="WSS24" s="103"/>
      <c r="WST24" s="103"/>
      <c r="WSU24" s="103"/>
      <c r="WSV24" s="103"/>
      <c r="WSW24" s="103"/>
      <c r="WSX24" s="103"/>
      <c r="WSY24" s="103"/>
      <c r="WSZ24" s="103"/>
      <c r="WTA24" s="103"/>
      <c r="WTB24" s="103"/>
      <c r="WTC24" s="103"/>
      <c r="WTD24" s="103"/>
      <c r="WTE24" s="103"/>
      <c r="WTF24" s="103"/>
      <c r="WTG24" s="103"/>
      <c r="WTH24" s="103"/>
      <c r="WTI24" s="103"/>
      <c r="WTJ24" s="103"/>
      <c r="WTK24" s="103"/>
      <c r="WTL24" s="103"/>
      <c r="WTM24" s="103"/>
      <c r="WTN24" s="103"/>
      <c r="WTO24" s="103"/>
      <c r="WTP24" s="103"/>
      <c r="WTQ24" s="103"/>
      <c r="WTR24" s="103"/>
      <c r="WTS24" s="103"/>
      <c r="WTT24" s="103"/>
      <c r="WTU24" s="103"/>
      <c r="WTV24" s="103"/>
      <c r="WTW24" s="103"/>
      <c r="WTX24" s="103"/>
      <c r="WTY24" s="103"/>
      <c r="WTZ24" s="103"/>
      <c r="WUA24" s="103"/>
      <c r="WUB24" s="103"/>
      <c r="WUC24" s="103"/>
      <c r="WUD24" s="103"/>
      <c r="WUE24" s="103"/>
      <c r="WUF24" s="103"/>
      <c r="WUG24" s="103"/>
      <c r="WUH24" s="103"/>
      <c r="WUI24" s="103"/>
      <c r="WUJ24" s="103"/>
      <c r="WUK24" s="103"/>
      <c r="WUL24" s="103"/>
      <c r="WUM24" s="103"/>
      <c r="WUN24" s="103"/>
      <c r="WUO24" s="103"/>
      <c r="WUP24" s="103"/>
      <c r="WUQ24" s="103"/>
      <c r="WUR24" s="103"/>
      <c r="WUS24" s="103"/>
      <c r="WUT24" s="103"/>
      <c r="WUU24" s="103"/>
      <c r="WUV24" s="103"/>
      <c r="WUW24" s="103"/>
      <c r="WUX24" s="103"/>
      <c r="WUY24" s="103"/>
      <c r="WUZ24" s="103"/>
      <c r="WVA24" s="103"/>
      <c r="WVB24" s="103"/>
      <c r="WVC24" s="103"/>
      <c r="WVD24" s="103"/>
      <c r="WVE24" s="103"/>
      <c r="WVF24" s="103"/>
      <c r="WVG24" s="103"/>
      <c r="WVH24" s="103"/>
      <c r="WVI24" s="103"/>
      <c r="WVJ24" s="103"/>
      <c r="WVK24" s="103"/>
      <c r="WVL24" s="103"/>
      <c r="WVM24" s="103"/>
      <c r="WVN24" s="103"/>
      <c r="WVO24" s="103"/>
      <c r="WVP24" s="103"/>
      <c r="WVQ24" s="103"/>
      <c r="WVR24" s="103"/>
      <c r="WVS24" s="103"/>
      <c r="WVT24" s="103"/>
      <c r="WVU24" s="103"/>
      <c r="WVV24" s="103"/>
      <c r="WVW24" s="103"/>
      <c r="WVX24" s="103"/>
      <c r="WVY24" s="103"/>
      <c r="WVZ24" s="103"/>
      <c r="WWA24" s="103"/>
      <c r="WWB24" s="103"/>
      <c r="WWC24" s="103"/>
      <c r="WWD24" s="103"/>
      <c r="WWE24" s="103"/>
      <c r="WWF24" s="103"/>
      <c r="WWG24" s="103"/>
      <c r="WWH24" s="103"/>
      <c r="WWI24" s="103"/>
      <c r="WWJ24" s="103"/>
      <c r="WWK24" s="103"/>
      <c r="WWL24" s="103"/>
      <c r="WWM24" s="103"/>
      <c r="WWN24" s="103"/>
      <c r="WWO24" s="103"/>
      <c r="WWP24" s="103"/>
      <c r="WWQ24" s="103"/>
      <c r="WWR24" s="103"/>
      <c r="WWS24" s="103"/>
      <c r="WWT24" s="103"/>
      <c r="WWU24" s="103"/>
      <c r="WWV24" s="103"/>
      <c r="WWW24" s="103"/>
      <c r="WWX24" s="103"/>
      <c r="WWY24" s="103"/>
      <c r="WWZ24" s="103"/>
      <c r="WXA24" s="103"/>
      <c r="WXB24" s="103"/>
      <c r="WXC24" s="103"/>
      <c r="WXD24" s="103"/>
      <c r="WXE24" s="103"/>
      <c r="WXF24" s="103"/>
      <c r="WXG24" s="103"/>
      <c r="WXH24" s="103"/>
      <c r="WXI24" s="103"/>
      <c r="WXJ24" s="103"/>
      <c r="WXK24" s="103"/>
      <c r="WXL24" s="103"/>
      <c r="WXM24" s="103"/>
      <c r="WXN24" s="103"/>
      <c r="WXO24" s="103"/>
      <c r="WXP24" s="103"/>
      <c r="WXQ24" s="103"/>
      <c r="WXR24" s="103"/>
      <c r="WXS24" s="103"/>
      <c r="WXT24" s="103"/>
      <c r="WXU24" s="103"/>
      <c r="WXV24" s="103"/>
      <c r="WXW24" s="103"/>
      <c r="WXX24" s="103"/>
      <c r="WXY24" s="103"/>
      <c r="WXZ24" s="103"/>
      <c r="WYA24" s="103"/>
      <c r="WYB24" s="103"/>
      <c r="WYC24" s="103"/>
      <c r="WYD24" s="103"/>
      <c r="WYE24" s="103"/>
      <c r="WYF24" s="103"/>
      <c r="WYG24" s="103"/>
      <c r="WYH24" s="103"/>
      <c r="WYI24" s="103"/>
      <c r="WYJ24" s="103"/>
      <c r="WYK24" s="103"/>
      <c r="WYL24" s="103"/>
      <c r="WYM24" s="103"/>
      <c r="WYN24" s="103"/>
      <c r="WYO24" s="103"/>
      <c r="WYP24" s="103"/>
      <c r="WYQ24" s="103"/>
      <c r="WYR24" s="103"/>
      <c r="WYS24" s="103"/>
      <c r="WYT24" s="103"/>
      <c r="WYU24" s="103"/>
      <c r="WYV24" s="103"/>
      <c r="WYW24" s="103"/>
      <c r="WYX24" s="103"/>
      <c r="WYY24" s="103"/>
      <c r="WYZ24" s="103"/>
      <c r="WZA24" s="103"/>
      <c r="WZB24" s="103"/>
      <c r="WZC24" s="103"/>
      <c r="WZD24" s="103"/>
      <c r="WZE24" s="103"/>
      <c r="WZF24" s="103"/>
      <c r="WZG24" s="103"/>
      <c r="WZH24" s="103"/>
      <c r="WZI24" s="103"/>
      <c r="WZJ24" s="103"/>
      <c r="WZK24" s="103"/>
      <c r="WZL24" s="103"/>
      <c r="WZM24" s="103"/>
      <c r="WZN24" s="103"/>
      <c r="WZO24" s="103"/>
      <c r="WZP24" s="103"/>
      <c r="WZQ24" s="103"/>
      <c r="WZR24" s="103"/>
      <c r="WZS24" s="103"/>
      <c r="WZT24" s="103"/>
      <c r="WZU24" s="103"/>
      <c r="WZV24" s="103"/>
      <c r="WZW24" s="103"/>
      <c r="WZX24" s="103"/>
      <c r="WZY24" s="103"/>
      <c r="WZZ24" s="103"/>
      <c r="XAA24" s="103"/>
      <c r="XAB24" s="103"/>
      <c r="XAC24" s="103"/>
      <c r="XAD24" s="103"/>
      <c r="XAE24" s="103"/>
      <c r="XAF24" s="103"/>
      <c r="XAG24" s="103"/>
      <c r="XAH24" s="103"/>
      <c r="XAI24" s="103"/>
      <c r="XAJ24" s="103"/>
      <c r="XAK24" s="103"/>
      <c r="XAL24" s="103"/>
      <c r="XAM24" s="103"/>
      <c r="XAN24" s="103"/>
      <c r="XAO24" s="103"/>
      <c r="XAP24" s="103"/>
      <c r="XAQ24" s="103"/>
      <c r="XAR24" s="103"/>
      <c r="XAS24" s="103"/>
      <c r="XAT24" s="103"/>
      <c r="XAU24" s="103"/>
      <c r="XAV24" s="103"/>
      <c r="XAW24" s="103"/>
      <c r="XAX24" s="103"/>
      <c r="XAY24" s="103"/>
      <c r="XAZ24" s="103"/>
      <c r="XBA24" s="103"/>
      <c r="XBB24" s="103"/>
      <c r="XBC24" s="103"/>
      <c r="XBD24" s="103"/>
      <c r="XBE24" s="103"/>
      <c r="XBF24" s="103"/>
      <c r="XBG24" s="103"/>
      <c r="XBH24" s="103"/>
      <c r="XBI24" s="103"/>
      <c r="XBJ24" s="103"/>
      <c r="XBK24" s="103"/>
      <c r="XBL24" s="103"/>
      <c r="XBM24" s="103"/>
      <c r="XBN24" s="103"/>
      <c r="XBO24" s="103"/>
      <c r="XBP24" s="103"/>
      <c r="XBQ24" s="103"/>
      <c r="XBR24" s="103"/>
      <c r="XBS24" s="103"/>
      <c r="XBT24" s="103"/>
      <c r="XBU24" s="103"/>
      <c r="XBV24" s="103"/>
      <c r="XBW24" s="103"/>
      <c r="XBX24" s="103"/>
      <c r="XBY24" s="103"/>
      <c r="XBZ24" s="103"/>
      <c r="XCA24" s="103"/>
      <c r="XCB24" s="103"/>
      <c r="XCC24" s="103"/>
      <c r="XCD24" s="103"/>
      <c r="XCE24" s="103"/>
      <c r="XCF24" s="103"/>
      <c r="XCG24" s="103"/>
      <c r="XCH24" s="103"/>
      <c r="XCI24" s="103"/>
      <c r="XCJ24" s="103"/>
      <c r="XCK24" s="103"/>
      <c r="XCL24" s="103"/>
      <c r="XCM24" s="103"/>
      <c r="XCN24" s="103"/>
      <c r="XCO24" s="103"/>
      <c r="XCP24" s="103"/>
      <c r="XCQ24" s="103"/>
      <c r="XCR24" s="103"/>
      <c r="XCS24" s="103"/>
      <c r="XCT24" s="103"/>
      <c r="XCU24" s="103"/>
      <c r="XCV24" s="103"/>
      <c r="XCW24" s="103"/>
      <c r="XCX24" s="103"/>
      <c r="XCY24" s="103"/>
      <c r="XCZ24" s="103"/>
      <c r="XDA24" s="103"/>
      <c r="XDB24" s="103"/>
      <c r="XDC24" s="103"/>
      <c r="XDD24" s="103"/>
      <c r="XDE24" s="103"/>
      <c r="XDF24" s="103"/>
      <c r="XDG24" s="103"/>
      <c r="XDH24" s="103"/>
      <c r="XDI24" s="103"/>
      <c r="XDJ24" s="103"/>
      <c r="XDK24" s="103"/>
      <c r="XDL24" s="103"/>
      <c r="XDM24" s="103"/>
      <c r="XDN24" s="103"/>
      <c r="XDO24" s="103"/>
      <c r="XDP24" s="103"/>
      <c r="XDQ24" s="103"/>
      <c r="XDR24" s="103"/>
      <c r="XDS24" s="103"/>
      <c r="XDT24" s="103"/>
      <c r="XDU24" s="103"/>
      <c r="XDV24" s="103"/>
      <c r="XDW24" s="103"/>
      <c r="XDX24" s="103"/>
      <c r="XDY24" s="103"/>
      <c r="XDZ24" s="103"/>
    </row>
  </sheetData>
  <mergeCells count="43">
    <mergeCell ref="A2:H2"/>
    <mergeCell ref="I2:J2"/>
    <mergeCell ref="K2:N2"/>
    <mergeCell ref="A5:A8"/>
    <mergeCell ref="A10:A12"/>
    <mergeCell ref="A13:A15"/>
    <mergeCell ref="A16:A17"/>
    <mergeCell ref="A18:A22"/>
    <mergeCell ref="B5:B8"/>
    <mergeCell ref="B10:B12"/>
    <mergeCell ref="B13:B15"/>
    <mergeCell ref="B16:B17"/>
    <mergeCell ref="B18:B22"/>
    <mergeCell ref="I5:I8"/>
    <mergeCell ref="I10:I12"/>
    <mergeCell ref="I13:I15"/>
    <mergeCell ref="I16:I17"/>
    <mergeCell ref="I18:I22"/>
    <mergeCell ref="J5:J8"/>
    <mergeCell ref="J10:J12"/>
    <mergeCell ref="J13:J15"/>
    <mergeCell ref="J16:J17"/>
    <mergeCell ref="J18:J22"/>
    <mergeCell ref="K5:K8"/>
    <mergeCell ref="K10:K11"/>
    <mergeCell ref="K13:K15"/>
    <mergeCell ref="K16:K17"/>
    <mergeCell ref="K18:K22"/>
    <mergeCell ref="L5:L8"/>
    <mergeCell ref="L10:L11"/>
    <mergeCell ref="L13:L15"/>
    <mergeCell ref="L16:L17"/>
    <mergeCell ref="L18:L22"/>
    <mergeCell ref="M5:M8"/>
    <mergeCell ref="M10:M11"/>
    <mergeCell ref="M13:M15"/>
    <mergeCell ref="M16:M17"/>
    <mergeCell ref="M18:M22"/>
    <mergeCell ref="N5:N8"/>
    <mergeCell ref="N10:N12"/>
    <mergeCell ref="N13:N15"/>
    <mergeCell ref="N16:N17"/>
    <mergeCell ref="N18:N22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9"/>
  <sheetViews>
    <sheetView workbookViewId="0">
      <pane xSplit="5" ySplit="3" topLeftCell="F58" activePane="bottomRight" state="frozen"/>
      <selection/>
      <selection pane="topRight"/>
      <selection pane="bottomLeft"/>
      <selection pane="bottomRight" activeCell="G67" sqref="G67"/>
    </sheetView>
  </sheetViews>
  <sheetFormatPr defaultColWidth="9" defaultRowHeight="24" customHeight="1"/>
  <cols>
    <col min="1" max="1" width="5.125" style="3" customWidth="1"/>
    <col min="2" max="2" width="8.25" style="104" customWidth="1"/>
    <col min="3" max="3" width="17.875" style="104" customWidth="1"/>
    <col min="4" max="4" width="13.625" style="104" customWidth="1"/>
    <col min="5" max="5" width="9.125" style="104" customWidth="1"/>
    <col min="6" max="7" width="10.375" style="4" customWidth="1"/>
    <col min="8" max="9" width="9" customWidth="1"/>
    <col min="10" max="11" width="9" style="4" customWidth="1"/>
    <col min="12" max="17" width="9" customWidth="1"/>
    <col min="18" max="18" width="11.5" customWidth="1"/>
    <col min="19" max="19" width="12.625" customWidth="1"/>
  </cols>
  <sheetData>
    <row r="1" ht="47" customHeight="1" spans="1:21">
      <c r="A1" s="5" t="s">
        <v>0</v>
      </c>
      <c r="B1" s="55"/>
      <c r="C1" s="55"/>
      <c r="D1" s="55"/>
      <c r="E1" s="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29" customHeight="1" spans="1:21">
      <c r="A2" s="5"/>
      <c r="B2" s="55"/>
      <c r="C2" s="55"/>
      <c r="D2" s="55"/>
      <c r="E2" s="55"/>
      <c r="F2" s="7" t="s">
        <v>1</v>
      </c>
      <c r="G2" s="7"/>
      <c r="H2" s="127" t="s">
        <v>246</v>
      </c>
      <c r="I2" s="127"/>
      <c r="J2" s="7" t="s">
        <v>3</v>
      </c>
      <c r="K2" s="7"/>
      <c r="L2" s="113" t="s">
        <v>4</v>
      </c>
      <c r="M2" s="113"/>
      <c r="N2" s="7" t="s">
        <v>5</v>
      </c>
      <c r="O2" s="7"/>
      <c r="P2" s="113" t="s">
        <v>6</v>
      </c>
      <c r="Q2" s="113"/>
      <c r="R2" s="7" t="s">
        <v>7</v>
      </c>
      <c r="S2" s="7"/>
      <c r="T2" s="116" t="s">
        <v>9</v>
      </c>
      <c r="U2" s="116"/>
    </row>
    <row r="3" s="1" customFormat="1" customHeight="1" spans="1:21">
      <c r="A3" s="8" t="s">
        <v>10</v>
      </c>
      <c r="B3" s="107" t="s">
        <v>11</v>
      </c>
      <c r="C3" s="107" t="s">
        <v>12</v>
      </c>
      <c r="D3" s="107" t="s">
        <v>247</v>
      </c>
      <c r="E3" s="107" t="s">
        <v>13</v>
      </c>
      <c r="F3" s="10" t="s">
        <v>14</v>
      </c>
      <c r="G3" s="10" t="s">
        <v>15</v>
      </c>
      <c r="H3" s="112" t="s">
        <v>14</v>
      </c>
      <c r="I3" s="112" t="s">
        <v>15</v>
      </c>
      <c r="J3" s="10" t="s">
        <v>14</v>
      </c>
      <c r="K3" s="10" t="s">
        <v>15</v>
      </c>
      <c r="L3" s="112" t="s">
        <v>14</v>
      </c>
      <c r="M3" s="112" t="s">
        <v>15</v>
      </c>
      <c r="N3" s="10" t="s">
        <v>14</v>
      </c>
      <c r="O3" s="10" t="s">
        <v>15</v>
      </c>
      <c r="P3" s="112" t="s">
        <v>14</v>
      </c>
      <c r="Q3" s="112" t="s">
        <v>15</v>
      </c>
      <c r="R3" s="10" t="s">
        <v>14</v>
      </c>
      <c r="S3" s="10" t="s">
        <v>15</v>
      </c>
      <c r="T3" s="117" t="s">
        <v>14</v>
      </c>
      <c r="U3" s="117" t="s">
        <v>15</v>
      </c>
    </row>
    <row r="4" customHeight="1" spans="1:21">
      <c r="A4" s="11">
        <v>1</v>
      </c>
      <c r="B4" s="55">
        <v>307</v>
      </c>
      <c r="C4" s="55" t="s">
        <v>16</v>
      </c>
      <c r="D4" s="55" t="s">
        <v>248</v>
      </c>
      <c r="E4" s="55" t="s">
        <v>17</v>
      </c>
      <c r="F4" s="6">
        <v>22928</v>
      </c>
      <c r="G4" s="6">
        <v>24024</v>
      </c>
      <c r="H4" s="6">
        <v>603</v>
      </c>
      <c r="I4" s="6">
        <v>663</v>
      </c>
      <c r="J4" s="6">
        <v>21</v>
      </c>
      <c r="K4" s="6">
        <v>25</v>
      </c>
      <c r="L4" s="6">
        <v>90</v>
      </c>
      <c r="M4" s="6">
        <v>105</v>
      </c>
      <c r="N4" s="6">
        <v>399</v>
      </c>
      <c r="O4" s="6">
        <v>427</v>
      </c>
      <c r="P4" s="6">
        <v>125</v>
      </c>
      <c r="Q4" s="9">
        <v>137</v>
      </c>
      <c r="R4" s="6">
        <v>47988</v>
      </c>
      <c r="S4" s="6">
        <v>52598</v>
      </c>
      <c r="T4" s="6">
        <v>40</v>
      </c>
      <c r="U4" s="6">
        <v>48</v>
      </c>
    </row>
    <row r="5" customHeight="1" spans="1:21">
      <c r="A5" s="11">
        <v>2</v>
      </c>
      <c r="B5" s="55">
        <v>106066</v>
      </c>
      <c r="C5" s="108" t="s">
        <v>18</v>
      </c>
      <c r="D5" s="55" t="s">
        <v>249</v>
      </c>
      <c r="E5" s="55" t="s">
        <v>17</v>
      </c>
      <c r="F5" s="22"/>
      <c r="G5" s="22"/>
      <c r="H5" s="6"/>
      <c r="I5" s="6"/>
      <c r="J5" s="6"/>
      <c r="K5" s="6"/>
      <c r="L5" s="6"/>
      <c r="M5" s="6"/>
      <c r="N5" s="6"/>
      <c r="O5" s="6"/>
      <c r="P5" s="6"/>
      <c r="Q5" s="9"/>
      <c r="R5" s="6"/>
      <c r="S5" s="6"/>
      <c r="T5" s="6"/>
      <c r="U5" s="6"/>
    </row>
    <row r="6" customHeight="1" spans="1:21">
      <c r="A6" s="11">
        <v>3</v>
      </c>
      <c r="B6" s="55">
        <v>311</v>
      </c>
      <c r="C6" s="55" t="s">
        <v>19</v>
      </c>
      <c r="D6" s="55" t="s">
        <v>250</v>
      </c>
      <c r="E6" s="55" t="s">
        <v>20</v>
      </c>
      <c r="F6" s="6">
        <v>1532</v>
      </c>
      <c r="G6" s="6">
        <v>1788</v>
      </c>
      <c r="H6" s="6">
        <v>117</v>
      </c>
      <c r="I6" s="6">
        <v>130</v>
      </c>
      <c r="J6" s="6">
        <v>6</v>
      </c>
      <c r="K6" s="6">
        <v>7</v>
      </c>
      <c r="L6" s="6">
        <v>8</v>
      </c>
      <c r="M6" s="6">
        <v>11</v>
      </c>
      <c r="N6" s="6">
        <v>76</v>
      </c>
      <c r="O6" s="6">
        <v>91</v>
      </c>
      <c r="P6" s="6">
        <v>11</v>
      </c>
      <c r="Q6" s="9">
        <v>15</v>
      </c>
      <c r="R6" s="6">
        <v>4006</v>
      </c>
      <c r="S6" s="6">
        <v>4440</v>
      </c>
      <c r="T6" s="6">
        <v>5</v>
      </c>
      <c r="U6" s="6">
        <v>7</v>
      </c>
    </row>
    <row r="7" customHeight="1" spans="1:21">
      <c r="A7" s="11">
        <v>4</v>
      </c>
      <c r="B7" s="55">
        <v>343</v>
      </c>
      <c r="C7" s="55" t="s">
        <v>21</v>
      </c>
      <c r="D7" s="55" t="s">
        <v>251</v>
      </c>
      <c r="E7" s="55" t="s">
        <v>20</v>
      </c>
      <c r="F7" s="6">
        <v>4546</v>
      </c>
      <c r="G7" s="6">
        <v>4760</v>
      </c>
      <c r="H7" s="6">
        <v>233</v>
      </c>
      <c r="I7" s="6">
        <v>260</v>
      </c>
      <c r="J7" s="6">
        <v>12</v>
      </c>
      <c r="K7" s="6">
        <v>14</v>
      </c>
      <c r="L7" s="6">
        <v>22</v>
      </c>
      <c r="M7" s="6">
        <v>26</v>
      </c>
      <c r="N7" s="6">
        <v>182</v>
      </c>
      <c r="O7" s="6">
        <v>200</v>
      </c>
      <c r="P7" s="6">
        <v>23</v>
      </c>
      <c r="Q7" s="9">
        <v>27</v>
      </c>
      <c r="R7" s="6">
        <v>9006</v>
      </c>
      <c r="S7" s="6">
        <v>9570</v>
      </c>
      <c r="T7" s="6">
        <v>11</v>
      </c>
      <c r="U7" s="6">
        <v>13</v>
      </c>
    </row>
    <row r="8" customHeight="1" spans="1:21">
      <c r="A8" s="11">
        <v>5</v>
      </c>
      <c r="B8" s="55">
        <v>339</v>
      </c>
      <c r="C8" s="55" t="s">
        <v>22</v>
      </c>
      <c r="D8" s="55" t="s">
        <v>252</v>
      </c>
      <c r="E8" s="55" t="s">
        <v>20</v>
      </c>
      <c r="F8" s="6">
        <v>1280</v>
      </c>
      <c r="G8" s="6">
        <v>1486</v>
      </c>
      <c r="H8" s="6">
        <v>91</v>
      </c>
      <c r="I8" s="6">
        <v>112</v>
      </c>
      <c r="J8" s="6">
        <v>5</v>
      </c>
      <c r="K8" s="6">
        <v>6</v>
      </c>
      <c r="L8" s="6">
        <v>6</v>
      </c>
      <c r="M8" s="6">
        <v>9</v>
      </c>
      <c r="N8" s="6">
        <v>68</v>
      </c>
      <c r="O8" s="6">
        <v>82</v>
      </c>
      <c r="P8" s="6">
        <v>8</v>
      </c>
      <c r="Q8" s="9">
        <v>11</v>
      </c>
      <c r="R8" s="6">
        <v>3906</v>
      </c>
      <c r="S8" s="6">
        <v>4320</v>
      </c>
      <c r="T8" s="6">
        <v>5</v>
      </c>
      <c r="U8" s="6">
        <v>7</v>
      </c>
    </row>
    <row r="9" customHeight="1" spans="1:21">
      <c r="A9" s="11">
        <v>6</v>
      </c>
      <c r="B9" s="55">
        <v>357</v>
      </c>
      <c r="C9" s="55" t="s">
        <v>23</v>
      </c>
      <c r="D9" s="55" t="s">
        <v>253</v>
      </c>
      <c r="E9" s="55" t="s">
        <v>20</v>
      </c>
      <c r="F9" s="6">
        <v>3953</v>
      </c>
      <c r="G9" s="6">
        <v>4198</v>
      </c>
      <c r="H9" s="6">
        <v>113</v>
      </c>
      <c r="I9" s="6">
        <v>130</v>
      </c>
      <c r="J9" s="6">
        <v>8</v>
      </c>
      <c r="K9" s="6">
        <v>10</v>
      </c>
      <c r="L9" s="6">
        <v>10</v>
      </c>
      <c r="M9" s="6">
        <v>14</v>
      </c>
      <c r="N9" s="6">
        <v>94</v>
      </c>
      <c r="O9" s="6">
        <v>113</v>
      </c>
      <c r="P9" s="6">
        <v>15</v>
      </c>
      <c r="Q9" s="9">
        <v>19</v>
      </c>
      <c r="R9" s="6">
        <v>4206</v>
      </c>
      <c r="S9" s="6">
        <v>4680</v>
      </c>
      <c r="T9" s="6">
        <v>7</v>
      </c>
      <c r="U9" s="6">
        <v>9</v>
      </c>
    </row>
    <row r="10" customHeight="1" spans="1:21">
      <c r="A10" s="11">
        <v>7</v>
      </c>
      <c r="B10" s="55">
        <v>359</v>
      </c>
      <c r="C10" s="55" t="s">
        <v>24</v>
      </c>
      <c r="D10" s="55" t="s">
        <v>253</v>
      </c>
      <c r="E10" s="55" t="s">
        <v>20</v>
      </c>
      <c r="F10" s="6">
        <v>2129</v>
      </c>
      <c r="G10" s="6">
        <v>2292</v>
      </c>
      <c r="H10" s="6">
        <v>155</v>
      </c>
      <c r="I10" s="6">
        <v>172</v>
      </c>
      <c r="J10" s="6">
        <v>8</v>
      </c>
      <c r="K10" s="6">
        <v>10</v>
      </c>
      <c r="L10" s="6">
        <v>12</v>
      </c>
      <c r="M10" s="6">
        <v>15</v>
      </c>
      <c r="N10" s="6">
        <v>94</v>
      </c>
      <c r="O10" s="6">
        <v>113</v>
      </c>
      <c r="P10" s="6">
        <v>15</v>
      </c>
      <c r="Q10" s="9">
        <v>19</v>
      </c>
      <c r="R10" s="6">
        <v>3406</v>
      </c>
      <c r="S10" s="6">
        <v>3720</v>
      </c>
      <c r="T10" s="6">
        <v>10</v>
      </c>
      <c r="U10" s="6">
        <v>13</v>
      </c>
    </row>
    <row r="11" customHeight="1" spans="1:21">
      <c r="A11" s="11">
        <v>8</v>
      </c>
      <c r="B11" s="55">
        <v>365</v>
      </c>
      <c r="C11" s="55" t="s">
        <v>25</v>
      </c>
      <c r="D11" s="55" t="s">
        <v>254</v>
      </c>
      <c r="E11" s="55" t="s">
        <v>20</v>
      </c>
      <c r="F11" s="6">
        <v>3703</v>
      </c>
      <c r="G11" s="6">
        <v>3923</v>
      </c>
      <c r="H11" s="6">
        <v>194</v>
      </c>
      <c r="I11" s="6">
        <v>216</v>
      </c>
      <c r="J11" s="6">
        <v>10</v>
      </c>
      <c r="K11" s="6">
        <v>12</v>
      </c>
      <c r="L11" s="6">
        <v>17</v>
      </c>
      <c r="M11" s="6">
        <v>22</v>
      </c>
      <c r="N11" s="6">
        <v>114</v>
      </c>
      <c r="O11" s="6">
        <v>131</v>
      </c>
      <c r="P11" s="6">
        <v>23</v>
      </c>
      <c r="Q11" s="9">
        <v>27</v>
      </c>
      <c r="R11" s="6">
        <v>3806</v>
      </c>
      <c r="S11" s="6">
        <v>4200</v>
      </c>
      <c r="T11" s="6">
        <v>9</v>
      </c>
      <c r="U11" s="6">
        <v>11</v>
      </c>
    </row>
    <row r="12" customHeight="1" spans="1:21">
      <c r="A12" s="11">
        <v>9</v>
      </c>
      <c r="B12" s="55">
        <v>379</v>
      </c>
      <c r="C12" s="55" t="s">
        <v>26</v>
      </c>
      <c r="D12" s="55" t="s">
        <v>253</v>
      </c>
      <c r="E12" s="55" t="s">
        <v>20</v>
      </c>
      <c r="F12" s="6">
        <v>1412</v>
      </c>
      <c r="G12" s="6">
        <v>1644</v>
      </c>
      <c r="H12" s="6">
        <v>155</v>
      </c>
      <c r="I12" s="6">
        <v>172</v>
      </c>
      <c r="J12" s="6">
        <v>8</v>
      </c>
      <c r="K12" s="6">
        <v>10</v>
      </c>
      <c r="L12" s="6">
        <v>11</v>
      </c>
      <c r="M12" s="6">
        <v>14</v>
      </c>
      <c r="N12" s="6">
        <v>94</v>
      </c>
      <c r="O12" s="6">
        <v>113</v>
      </c>
      <c r="P12" s="6">
        <v>9</v>
      </c>
      <c r="Q12" s="9">
        <v>11</v>
      </c>
      <c r="R12" s="6">
        <v>4306</v>
      </c>
      <c r="S12" s="6">
        <v>4800</v>
      </c>
      <c r="T12" s="6">
        <v>10</v>
      </c>
      <c r="U12" s="6">
        <v>13</v>
      </c>
    </row>
    <row r="13" customHeight="1" spans="1:21">
      <c r="A13" s="11">
        <v>10</v>
      </c>
      <c r="B13" s="55">
        <v>513</v>
      </c>
      <c r="C13" s="55" t="s">
        <v>27</v>
      </c>
      <c r="D13" s="55" t="s">
        <v>253</v>
      </c>
      <c r="E13" s="55" t="s">
        <v>20</v>
      </c>
      <c r="F13" s="6">
        <v>1712</v>
      </c>
      <c r="G13" s="6">
        <v>2004</v>
      </c>
      <c r="H13" s="6">
        <v>155</v>
      </c>
      <c r="I13" s="6">
        <v>172</v>
      </c>
      <c r="J13" s="6">
        <v>8</v>
      </c>
      <c r="K13" s="6">
        <v>10</v>
      </c>
      <c r="L13" s="6">
        <v>10</v>
      </c>
      <c r="M13" s="6">
        <v>14</v>
      </c>
      <c r="N13" s="6">
        <v>94</v>
      </c>
      <c r="O13" s="6">
        <v>113</v>
      </c>
      <c r="P13" s="6">
        <v>17</v>
      </c>
      <c r="Q13" s="9">
        <v>21</v>
      </c>
      <c r="R13" s="6">
        <v>4206</v>
      </c>
      <c r="S13" s="6">
        <v>4680</v>
      </c>
      <c r="T13" s="6">
        <v>7</v>
      </c>
      <c r="U13" s="6">
        <v>9</v>
      </c>
    </row>
    <row r="14" customHeight="1" spans="1:21">
      <c r="A14" s="11">
        <v>11</v>
      </c>
      <c r="B14" s="55">
        <v>570</v>
      </c>
      <c r="C14" s="55" t="s">
        <v>28</v>
      </c>
      <c r="D14" s="55" t="s">
        <v>252</v>
      </c>
      <c r="E14" s="55" t="s">
        <v>20</v>
      </c>
      <c r="F14" s="6">
        <v>912</v>
      </c>
      <c r="G14" s="6">
        <v>1063</v>
      </c>
      <c r="H14" s="6">
        <v>91</v>
      </c>
      <c r="I14" s="6">
        <v>112</v>
      </c>
      <c r="J14" s="6">
        <v>5</v>
      </c>
      <c r="K14" s="6">
        <v>6</v>
      </c>
      <c r="L14" s="6">
        <v>8</v>
      </c>
      <c r="M14" s="6">
        <v>12</v>
      </c>
      <c r="N14" s="6">
        <v>68</v>
      </c>
      <c r="O14" s="6">
        <v>82</v>
      </c>
      <c r="P14" s="6">
        <v>8</v>
      </c>
      <c r="Q14" s="9">
        <v>11</v>
      </c>
      <c r="R14" s="6">
        <v>2606</v>
      </c>
      <c r="S14" s="6">
        <v>3127</v>
      </c>
      <c r="T14" s="6">
        <v>5</v>
      </c>
      <c r="U14" s="6">
        <v>7</v>
      </c>
    </row>
    <row r="15" customHeight="1" spans="1:21">
      <c r="A15" s="11">
        <v>12</v>
      </c>
      <c r="B15" s="55">
        <v>582</v>
      </c>
      <c r="C15" s="55" t="s">
        <v>29</v>
      </c>
      <c r="D15" s="55" t="s">
        <v>251</v>
      </c>
      <c r="E15" s="55" t="s">
        <v>20</v>
      </c>
      <c r="F15" s="6">
        <v>4633</v>
      </c>
      <c r="G15" s="6">
        <v>4900</v>
      </c>
      <c r="H15" s="6">
        <v>233</v>
      </c>
      <c r="I15" s="6">
        <v>260</v>
      </c>
      <c r="J15" s="6">
        <v>12</v>
      </c>
      <c r="K15" s="6">
        <v>14</v>
      </c>
      <c r="L15" s="6">
        <v>22</v>
      </c>
      <c r="M15" s="6">
        <v>25</v>
      </c>
      <c r="N15" s="6">
        <v>127</v>
      </c>
      <c r="O15" s="6">
        <v>140</v>
      </c>
      <c r="P15" s="6">
        <v>23</v>
      </c>
      <c r="Q15" s="9">
        <v>27</v>
      </c>
      <c r="R15" s="6">
        <v>8106</v>
      </c>
      <c r="S15" s="6">
        <v>8943</v>
      </c>
      <c r="T15" s="6">
        <v>17</v>
      </c>
      <c r="U15" s="6">
        <v>20</v>
      </c>
    </row>
    <row r="16" customHeight="1" spans="1:21">
      <c r="A16" s="11">
        <v>13</v>
      </c>
      <c r="B16" s="55">
        <v>581</v>
      </c>
      <c r="C16" s="55" t="s">
        <v>30</v>
      </c>
      <c r="D16" s="55" t="s">
        <v>254</v>
      </c>
      <c r="E16" s="55" t="s">
        <v>20</v>
      </c>
      <c r="F16" s="6">
        <v>2186</v>
      </c>
      <c r="G16" s="6">
        <v>2355</v>
      </c>
      <c r="H16" s="6">
        <v>226</v>
      </c>
      <c r="I16" s="6">
        <v>216</v>
      </c>
      <c r="J16" s="6">
        <v>10</v>
      </c>
      <c r="K16" s="6">
        <v>12</v>
      </c>
      <c r="L16" s="6">
        <v>17</v>
      </c>
      <c r="M16" s="6">
        <v>22</v>
      </c>
      <c r="N16" s="6">
        <v>132</v>
      </c>
      <c r="O16" s="6">
        <v>152</v>
      </c>
      <c r="P16" s="6">
        <v>19</v>
      </c>
      <c r="Q16" s="9">
        <v>22</v>
      </c>
      <c r="R16" s="6">
        <v>5766</v>
      </c>
      <c r="S16" s="6">
        <v>6552</v>
      </c>
      <c r="T16" s="6">
        <v>9</v>
      </c>
      <c r="U16" s="6">
        <v>11</v>
      </c>
    </row>
    <row r="17" customHeight="1" spans="1:21">
      <c r="A17" s="11">
        <v>14</v>
      </c>
      <c r="B17" s="55">
        <v>585</v>
      </c>
      <c r="C17" s="55" t="s">
        <v>31</v>
      </c>
      <c r="D17" s="55" t="s">
        <v>254</v>
      </c>
      <c r="E17" s="55" t="s">
        <v>20</v>
      </c>
      <c r="F17" s="6">
        <v>2610</v>
      </c>
      <c r="G17" s="6">
        <v>2821</v>
      </c>
      <c r="H17" s="6">
        <v>194</v>
      </c>
      <c r="I17" s="6">
        <v>216</v>
      </c>
      <c r="J17" s="6">
        <v>10</v>
      </c>
      <c r="K17" s="6">
        <v>12</v>
      </c>
      <c r="L17" s="6">
        <v>21</v>
      </c>
      <c r="M17" s="6">
        <v>21</v>
      </c>
      <c r="N17" s="6">
        <v>132</v>
      </c>
      <c r="O17" s="6">
        <v>152</v>
      </c>
      <c r="P17" s="6">
        <v>23</v>
      </c>
      <c r="Q17" s="9">
        <v>27</v>
      </c>
      <c r="R17" s="6">
        <v>5006</v>
      </c>
      <c r="S17" s="6">
        <v>5900</v>
      </c>
      <c r="T17" s="6">
        <v>9</v>
      </c>
      <c r="U17" s="6">
        <v>11</v>
      </c>
    </row>
    <row r="18" customHeight="1" spans="1:21">
      <c r="A18" s="11">
        <v>15</v>
      </c>
      <c r="B18" s="55">
        <v>709</v>
      </c>
      <c r="C18" s="55" t="s">
        <v>32</v>
      </c>
      <c r="D18" s="55" t="s">
        <v>253</v>
      </c>
      <c r="E18" s="55" t="s">
        <v>20</v>
      </c>
      <c r="F18" s="6">
        <v>850</v>
      </c>
      <c r="G18" s="6">
        <v>987</v>
      </c>
      <c r="H18" s="6">
        <v>155</v>
      </c>
      <c r="I18" s="6">
        <v>172</v>
      </c>
      <c r="J18" s="6">
        <v>8</v>
      </c>
      <c r="K18" s="6">
        <v>10</v>
      </c>
      <c r="L18" s="6">
        <v>11</v>
      </c>
      <c r="M18" s="6">
        <v>14</v>
      </c>
      <c r="N18" s="6">
        <v>101</v>
      </c>
      <c r="O18" s="6">
        <v>121</v>
      </c>
      <c r="P18" s="6">
        <v>23</v>
      </c>
      <c r="Q18" s="9">
        <v>27</v>
      </c>
      <c r="R18" s="6">
        <v>4206</v>
      </c>
      <c r="S18" s="6">
        <v>4680</v>
      </c>
      <c r="T18" s="6">
        <v>7</v>
      </c>
      <c r="U18" s="6">
        <v>9</v>
      </c>
    </row>
    <row r="19" customHeight="1" spans="1:21">
      <c r="A19" s="11">
        <v>16</v>
      </c>
      <c r="B19" s="55">
        <v>726</v>
      </c>
      <c r="C19" s="55" t="s">
        <v>33</v>
      </c>
      <c r="D19" s="55" t="s">
        <v>253</v>
      </c>
      <c r="E19" s="55" t="s">
        <v>20</v>
      </c>
      <c r="F19" s="6">
        <v>3243</v>
      </c>
      <c r="G19" s="6">
        <v>3517</v>
      </c>
      <c r="H19" s="6">
        <v>155</v>
      </c>
      <c r="I19" s="6">
        <v>172</v>
      </c>
      <c r="J19" s="6">
        <v>8</v>
      </c>
      <c r="K19" s="6">
        <v>10</v>
      </c>
      <c r="L19" s="6">
        <v>11</v>
      </c>
      <c r="M19" s="6">
        <v>14</v>
      </c>
      <c r="N19" s="6">
        <v>94</v>
      </c>
      <c r="O19" s="6">
        <v>113</v>
      </c>
      <c r="P19" s="6">
        <v>23</v>
      </c>
      <c r="Q19" s="9">
        <v>27</v>
      </c>
      <c r="R19" s="6">
        <v>4206</v>
      </c>
      <c r="S19" s="6">
        <v>4680</v>
      </c>
      <c r="T19" s="6">
        <v>7</v>
      </c>
      <c r="U19" s="6">
        <v>9</v>
      </c>
    </row>
    <row r="20" customHeight="1" spans="1:21">
      <c r="A20" s="11">
        <v>17</v>
      </c>
      <c r="B20" s="55">
        <v>727</v>
      </c>
      <c r="C20" s="55" t="s">
        <v>34</v>
      </c>
      <c r="D20" s="55" t="s">
        <v>252</v>
      </c>
      <c r="E20" s="55" t="s">
        <v>20</v>
      </c>
      <c r="F20" s="6">
        <v>1172</v>
      </c>
      <c r="G20" s="6">
        <v>1356</v>
      </c>
      <c r="H20" s="6">
        <v>91</v>
      </c>
      <c r="I20" s="6">
        <v>112</v>
      </c>
      <c r="J20" s="6">
        <v>5</v>
      </c>
      <c r="K20" s="6">
        <v>6</v>
      </c>
      <c r="L20" s="6">
        <v>12</v>
      </c>
      <c r="M20" s="6">
        <v>15</v>
      </c>
      <c r="N20" s="6">
        <v>68</v>
      </c>
      <c r="O20" s="6">
        <v>82</v>
      </c>
      <c r="P20" s="6">
        <v>10</v>
      </c>
      <c r="Q20" s="9">
        <v>13</v>
      </c>
      <c r="R20" s="6">
        <v>3170</v>
      </c>
      <c r="S20" s="6">
        <v>3557</v>
      </c>
      <c r="T20" s="6">
        <v>5</v>
      </c>
      <c r="U20" s="6">
        <v>7</v>
      </c>
    </row>
    <row r="21" customHeight="1" spans="1:21">
      <c r="A21" s="11">
        <v>18</v>
      </c>
      <c r="B21" s="55">
        <v>730</v>
      </c>
      <c r="C21" s="55" t="s">
        <v>35</v>
      </c>
      <c r="D21" s="55" t="s">
        <v>254</v>
      </c>
      <c r="E21" s="55" t="s">
        <v>20</v>
      </c>
      <c r="F21" s="6">
        <v>1412</v>
      </c>
      <c r="G21" s="6">
        <v>1644</v>
      </c>
      <c r="H21" s="6">
        <v>194</v>
      </c>
      <c r="I21" s="6">
        <v>216</v>
      </c>
      <c r="J21" s="6">
        <v>10</v>
      </c>
      <c r="K21" s="6">
        <v>12</v>
      </c>
      <c r="L21" s="6">
        <v>19</v>
      </c>
      <c r="M21" s="6">
        <v>25</v>
      </c>
      <c r="N21" s="6">
        <v>145</v>
      </c>
      <c r="O21" s="6">
        <v>167</v>
      </c>
      <c r="P21" s="6">
        <v>23</v>
      </c>
      <c r="Q21" s="9">
        <v>27</v>
      </c>
      <c r="R21" s="6">
        <v>8206</v>
      </c>
      <c r="S21" s="6">
        <v>8690</v>
      </c>
      <c r="T21" s="6">
        <v>12</v>
      </c>
      <c r="U21" s="6">
        <v>14</v>
      </c>
    </row>
    <row r="22" customHeight="1" spans="1:21">
      <c r="A22" s="11">
        <v>19</v>
      </c>
      <c r="B22" s="55">
        <v>347</v>
      </c>
      <c r="C22" s="55" t="s">
        <v>36</v>
      </c>
      <c r="D22" s="55" t="s">
        <v>250</v>
      </c>
      <c r="E22" s="55" t="s">
        <v>20</v>
      </c>
      <c r="F22" s="6">
        <v>1532</v>
      </c>
      <c r="G22" s="6">
        <v>1788</v>
      </c>
      <c r="H22" s="6">
        <v>109</v>
      </c>
      <c r="I22" s="6">
        <v>126</v>
      </c>
      <c r="J22" s="6">
        <v>6</v>
      </c>
      <c r="K22" s="6">
        <v>7</v>
      </c>
      <c r="L22" s="6">
        <v>11</v>
      </c>
      <c r="M22" s="6">
        <v>14</v>
      </c>
      <c r="N22" s="6">
        <v>69</v>
      </c>
      <c r="O22" s="6">
        <v>83</v>
      </c>
      <c r="P22" s="6">
        <v>11</v>
      </c>
      <c r="Q22" s="9">
        <v>15</v>
      </c>
      <c r="R22" s="6">
        <v>2807</v>
      </c>
      <c r="S22" s="6">
        <v>3360</v>
      </c>
      <c r="T22" s="6">
        <v>5</v>
      </c>
      <c r="U22" s="6">
        <v>7</v>
      </c>
    </row>
    <row r="23" customHeight="1" spans="1:21">
      <c r="A23" s="11">
        <v>20</v>
      </c>
      <c r="B23" s="55">
        <v>745</v>
      </c>
      <c r="C23" s="55" t="s">
        <v>37</v>
      </c>
      <c r="D23" s="55" t="s">
        <v>250</v>
      </c>
      <c r="E23" s="55" t="s">
        <v>20</v>
      </c>
      <c r="F23" s="6">
        <v>1532</v>
      </c>
      <c r="G23" s="6">
        <v>1788</v>
      </c>
      <c r="H23" s="6">
        <v>109</v>
      </c>
      <c r="I23" s="6">
        <v>126</v>
      </c>
      <c r="J23" s="6">
        <v>6</v>
      </c>
      <c r="K23" s="6">
        <v>7</v>
      </c>
      <c r="L23" s="6">
        <v>15</v>
      </c>
      <c r="M23" s="6">
        <v>19</v>
      </c>
      <c r="N23" s="6">
        <v>69</v>
      </c>
      <c r="O23" s="6">
        <v>83</v>
      </c>
      <c r="P23" s="6">
        <v>11</v>
      </c>
      <c r="Q23" s="9">
        <v>15</v>
      </c>
      <c r="R23" s="6">
        <v>3406</v>
      </c>
      <c r="S23" s="6">
        <v>3720</v>
      </c>
      <c r="T23" s="6">
        <v>5</v>
      </c>
      <c r="U23" s="6">
        <v>7</v>
      </c>
    </row>
    <row r="24" customHeight="1" spans="1:21">
      <c r="A24" s="11">
        <v>21</v>
      </c>
      <c r="B24" s="55">
        <v>752</v>
      </c>
      <c r="C24" s="55" t="s">
        <v>38</v>
      </c>
      <c r="D24" s="55" t="s">
        <v>252</v>
      </c>
      <c r="E24" s="55" t="s">
        <v>20</v>
      </c>
      <c r="F24" s="6">
        <v>1280</v>
      </c>
      <c r="G24" s="6">
        <v>1486</v>
      </c>
      <c r="H24" s="6">
        <v>78</v>
      </c>
      <c r="I24" s="6">
        <v>94</v>
      </c>
      <c r="J24" s="6">
        <v>5</v>
      </c>
      <c r="K24" s="6">
        <v>6</v>
      </c>
      <c r="L24" s="6">
        <v>9</v>
      </c>
      <c r="M24" s="6">
        <v>14</v>
      </c>
      <c r="N24" s="6">
        <v>68</v>
      </c>
      <c r="O24" s="6">
        <v>82</v>
      </c>
      <c r="P24" s="6">
        <v>8</v>
      </c>
      <c r="Q24" s="9">
        <v>11</v>
      </c>
      <c r="R24" s="6">
        <v>1307</v>
      </c>
      <c r="S24" s="6">
        <v>1568</v>
      </c>
      <c r="T24" s="6">
        <v>5</v>
      </c>
      <c r="U24" s="6">
        <v>7</v>
      </c>
    </row>
    <row r="25" customHeight="1" spans="1:21">
      <c r="A25" s="11">
        <v>22</v>
      </c>
      <c r="B25" s="55">
        <v>102565</v>
      </c>
      <c r="C25" s="55" t="s">
        <v>39</v>
      </c>
      <c r="D25" s="55" t="s">
        <v>252</v>
      </c>
      <c r="E25" s="55" t="s">
        <v>20</v>
      </c>
      <c r="F25" s="6">
        <v>1280</v>
      </c>
      <c r="G25" s="6">
        <v>1486</v>
      </c>
      <c r="H25" s="6">
        <v>78</v>
      </c>
      <c r="I25" s="6">
        <v>94</v>
      </c>
      <c r="J25" s="6">
        <v>5</v>
      </c>
      <c r="K25" s="6">
        <v>6</v>
      </c>
      <c r="L25" s="6">
        <v>9</v>
      </c>
      <c r="M25" s="6">
        <v>14</v>
      </c>
      <c r="N25" s="6">
        <v>68</v>
      </c>
      <c r="O25" s="6">
        <v>82</v>
      </c>
      <c r="P25" s="6">
        <v>6</v>
      </c>
      <c r="Q25" s="9">
        <v>8</v>
      </c>
      <c r="R25" s="6">
        <v>1907</v>
      </c>
      <c r="S25" s="6">
        <v>2288</v>
      </c>
      <c r="T25" s="6">
        <v>5</v>
      </c>
      <c r="U25" s="6">
        <v>7</v>
      </c>
    </row>
    <row r="26" customHeight="1" spans="1:21">
      <c r="A26" s="11">
        <v>23</v>
      </c>
      <c r="B26" s="55">
        <v>102934</v>
      </c>
      <c r="C26" s="55" t="s">
        <v>40</v>
      </c>
      <c r="D26" s="55" t="s">
        <v>253</v>
      </c>
      <c r="E26" s="55" t="s">
        <v>20</v>
      </c>
      <c r="F26" s="6">
        <v>1012</v>
      </c>
      <c r="G26" s="6">
        <v>1164</v>
      </c>
      <c r="H26" s="6">
        <v>155</v>
      </c>
      <c r="I26" s="6">
        <v>172</v>
      </c>
      <c r="J26" s="6">
        <v>8</v>
      </c>
      <c r="K26" s="6">
        <v>10</v>
      </c>
      <c r="L26" s="6">
        <v>15</v>
      </c>
      <c r="M26" s="6">
        <v>19</v>
      </c>
      <c r="N26" s="6">
        <v>101</v>
      </c>
      <c r="O26" s="6">
        <v>121</v>
      </c>
      <c r="P26" s="6">
        <v>23</v>
      </c>
      <c r="Q26" s="9">
        <v>27</v>
      </c>
      <c r="R26" s="6">
        <v>4206</v>
      </c>
      <c r="S26" s="6">
        <v>4680</v>
      </c>
      <c r="T26" s="6">
        <v>7</v>
      </c>
      <c r="U26" s="6">
        <v>9</v>
      </c>
    </row>
    <row r="27" customHeight="1" spans="1:21">
      <c r="A27" s="11">
        <v>24</v>
      </c>
      <c r="B27" s="55">
        <v>103198</v>
      </c>
      <c r="C27" s="55" t="s">
        <v>41</v>
      </c>
      <c r="D27" s="55" t="s">
        <v>250</v>
      </c>
      <c r="E27" s="55" t="s">
        <v>20</v>
      </c>
      <c r="F27" s="6">
        <v>1012</v>
      </c>
      <c r="G27" s="6">
        <v>1164</v>
      </c>
      <c r="H27" s="6">
        <v>117</v>
      </c>
      <c r="I27" s="6">
        <v>130</v>
      </c>
      <c r="J27" s="6">
        <v>6</v>
      </c>
      <c r="K27" s="6">
        <v>7</v>
      </c>
      <c r="L27" s="6">
        <v>11</v>
      </c>
      <c r="M27" s="6">
        <v>14</v>
      </c>
      <c r="N27" s="6">
        <v>69</v>
      </c>
      <c r="O27" s="6">
        <v>83</v>
      </c>
      <c r="P27" s="6">
        <v>11</v>
      </c>
      <c r="Q27" s="9">
        <v>15</v>
      </c>
      <c r="R27" s="6">
        <v>1425</v>
      </c>
      <c r="S27" s="6">
        <v>1710</v>
      </c>
      <c r="T27" s="6">
        <v>5</v>
      </c>
      <c r="U27" s="6">
        <v>7</v>
      </c>
    </row>
    <row r="28" customHeight="1" spans="1:21">
      <c r="A28" s="11">
        <v>25</v>
      </c>
      <c r="B28" s="55">
        <v>103199</v>
      </c>
      <c r="C28" s="55" t="s">
        <v>42</v>
      </c>
      <c r="D28" s="55" t="s">
        <v>252</v>
      </c>
      <c r="E28" s="55" t="s">
        <v>20</v>
      </c>
      <c r="F28" s="6">
        <v>1280</v>
      </c>
      <c r="G28" s="6">
        <v>1486</v>
      </c>
      <c r="H28" s="6">
        <v>78</v>
      </c>
      <c r="I28" s="6">
        <v>94</v>
      </c>
      <c r="J28" s="6">
        <v>5</v>
      </c>
      <c r="K28" s="6">
        <v>6</v>
      </c>
      <c r="L28" s="6">
        <v>9</v>
      </c>
      <c r="M28" s="6">
        <v>14</v>
      </c>
      <c r="N28" s="6">
        <v>68</v>
      </c>
      <c r="O28" s="6">
        <v>82</v>
      </c>
      <c r="P28" s="6">
        <v>8</v>
      </c>
      <c r="Q28" s="9">
        <v>11</v>
      </c>
      <c r="R28" s="6">
        <v>1307</v>
      </c>
      <c r="S28" s="6">
        <v>1568</v>
      </c>
      <c r="T28" s="6">
        <v>5</v>
      </c>
      <c r="U28" s="6">
        <v>7</v>
      </c>
    </row>
    <row r="29" customHeight="1" spans="1:21">
      <c r="A29" s="11">
        <v>26</v>
      </c>
      <c r="B29" s="55">
        <v>104429</v>
      </c>
      <c r="C29" s="55" t="s">
        <v>43</v>
      </c>
      <c r="D29" s="55" t="s">
        <v>249</v>
      </c>
      <c r="E29" s="55" t="s">
        <v>20</v>
      </c>
      <c r="F29" s="6">
        <v>420</v>
      </c>
      <c r="G29" s="6">
        <v>525</v>
      </c>
      <c r="H29" s="6">
        <v>69</v>
      </c>
      <c r="I29" s="6">
        <v>83</v>
      </c>
      <c r="J29" s="6">
        <v>2</v>
      </c>
      <c r="K29" s="6">
        <v>2</v>
      </c>
      <c r="L29" s="6">
        <v>5</v>
      </c>
      <c r="M29" s="6">
        <v>8</v>
      </c>
      <c r="N29" s="6">
        <v>43</v>
      </c>
      <c r="O29" s="6">
        <v>52</v>
      </c>
      <c r="P29" s="6">
        <v>4</v>
      </c>
      <c r="Q29" s="9">
        <v>7</v>
      </c>
      <c r="R29" s="6">
        <v>907</v>
      </c>
      <c r="S29" s="6">
        <v>1088</v>
      </c>
      <c r="T29" s="6">
        <v>3</v>
      </c>
      <c r="U29" s="6">
        <v>5</v>
      </c>
    </row>
    <row r="30" customHeight="1" spans="1:21">
      <c r="A30" s="11">
        <v>27</v>
      </c>
      <c r="B30" s="55">
        <v>105267</v>
      </c>
      <c r="C30" s="55" t="s">
        <v>44</v>
      </c>
      <c r="D30" s="55" t="s">
        <v>249</v>
      </c>
      <c r="E30" s="55" t="s">
        <v>20</v>
      </c>
      <c r="F30" s="6">
        <v>697</v>
      </c>
      <c r="G30" s="6">
        <v>800</v>
      </c>
      <c r="H30" s="6">
        <v>69</v>
      </c>
      <c r="I30" s="6">
        <v>83</v>
      </c>
      <c r="J30" s="6">
        <v>3</v>
      </c>
      <c r="K30" s="6">
        <v>4</v>
      </c>
      <c r="L30" s="6">
        <v>7</v>
      </c>
      <c r="M30" s="6">
        <v>11</v>
      </c>
      <c r="N30" s="6">
        <v>43</v>
      </c>
      <c r="O30" s="6">
        <v>52</v>
      </c>
      <c r="P30" s="6">
        <v>6</v>
      </c>
      <c r="Q30" s="9">
        <v>10</v>
      </c>
      <c r="R30" s="6">
        <v>907</v>
      </c>
      <c r="S30" s="6">
        <v>1088</v>
      </c>
      <c r="T30" s="6">
        <v>3</v>
      </c>
      <c r="U30" s="6">
        <v>5</v>
      </c>
    </row>
    <row r="31" customHeight="1" spans="1:21">
      <c r="A31" s="11">
        <v>28</v>
      </c>
      <c r="B31" s="55">
        <v>387</v>
      </c>
      <c r="C31" s="55" t="s">
        <v>45</v>
      </c>
      <c r="D31" s="55" t="s">
        <v>254</v>
      </c>
      <c r="E31" s="55" t="s">
        <v>46</v>
      </c>
      <c r="F31" s="6">
        <v>2643</v>
      </c>
      <c r="G31" s="6">
        <v>2857</v>
      </c>
      <c r="H31" s="6">
        <v>194</v>
      </c>
      <c r="I31" s="6">
        <v>216</v>
      </c>
      <c r="J31" s="6">
        <v>10</v>
      </c>
      <c r="K31" s="6">
        <v>12</v>
      </c>
      <c r="L31" s="6">
        <v>17</v>
      </c>
      <c r="M31" s="6">
        <v>22</v>
      </c>
      <c r="N31" s="6">
        <v>155</v>
      </c>
      <c r="O31" s="6">
        <v>178</v>
      </c>
      <c r="P31" s="6">
        <v>23</v>
      </c>
      <c r="Q31" s="9">
        <v>27</v>
      </c>
      <c r="R31" s="6">
        <v>3106</v>
      </c>
      <c r="S31" s="6">
        <v>3480</v>
      </c>
      <c r="T31" s="6">
        <v>9</v>
      </c>
      <c r="U31" s="6">
        <v>11</v>
      </c>
    </row>
    <row r="32" customHeight="1" spans="1:21">
      <c r="A32" s="11">
        <v>29</v>
      </c>
      <c r="B32" s="55">
        <v>377</v>
      </c>
      <c r="C32" s="55" t="s">
        <v>47</v>
      </c>
      <c r="D32" s="55" t="s">
        <v>253</v>
      </c>
      <c r="E32" s="55" t="s">
        <v>46</v>
      </c>
      <c r="F32" s="6">
        <v>850</v>
      </c>
      <c r="G32" s="6">
        <v>987</v>
      </c>
      <c r="H32" s="6">
        <v>155</v>
      </c>
      <c r="I32" s="6">
        <v>172</v>
      </c>
      <c r="J32" s="6">
        <v>8</v>
      </c>
      <c r="K32" s="6">
        <v>10</v>
      </c>
      <c r="L32" s="6">
        <v>10</v>
      </c>
      <c r="M32" s="6">
        <v>13</v>
      </c>
      <c r="N32" s="6">
        <v>101</v>
      </c>
      <c r="O32" s="6">
        <v>121</v>
      </c>
      <c r="P32" s="6">
        <v>15</v>
      </c>
      <c r="Q32" s="9">
        <v>19</v>
      </c>
      <c r="R32" s="6">
        <v>3406</v>
      </c>
      <c r="S32" s="6">
        <v>3720</v>
      </c>
      <c r="T32" s="6">
        <v>7</v>
      </c>
      <c r="U32" s="6">
        <v>9</v>
      </c>
    </row>
    <row r="33" customHeight="1" spans="1:21">
      <c r="A33" s="11">
        <v>30</v>
      </c>
      <c r="B33" s="55">
        <v>399</v>
      </c>
      <c r="C33" s="55" t="s">
        <v>48</v>
      </c>
      <c r="D33" s="55" t="s">
        <v>253</v>
      </c>
      <c r="E33" s="55" t="s">
        <v>46</v>
      </c>
      <c r="F33" s="6">
        <v>1112</v>
      </c>
      <c r="G33" s="6">
        <v>1284</v>
      </c>
      <c r="H33" s="6">
        <v>113</v>
      </c>
      <c r="I33" s="6">
        <v>130</v>
      </c>
      <c r="J33" s="6">
        <v>8</v>
      </c>
      <c r="K33" s="6">
        <v>10</v>
      </c>
      <c r="L33" s="6">
        <v>12</v>
      </c>
      <c r="M33" s="6">
        <v>15</v>
      </c>
      <c r="N33" s="6">
        <v>94</v>
      </c>
      <c r="O33" s="6">
        <v>113</v>
      </c>
      <c r="P33" s="6">
        <v>15</v>
      </c>
      <c r="Q33" s="9">
        <v>19</v>
      </c>
      <c r="R33" s="6">
        <v>3406</v>
      </c>
      <c r="S33" s="6">
        <v>3720</v>
      </c>
      <c r="T33" s="6">
        <v>7</v>
      </c>
      <c r="U33" s="6">
        <v>9</v>
      </c>
    </row>
    <row r="34" customHeight="1" spans="1:21">
      <c r="A34" s="11">
        <v>31</v>
      </c>
      <c r="B34" s="55">
        <v>545</v>
      </c>
      <c r="C34" s="55" t="s">
        <v>49</v>
      </c>
      <c r="D34" s="55" t="s">
        <v>255</v>
      </c>
      <c r="E34" s="55" t="s">
        <v>46</v>
      </c>
      <c r="F34" s="6">
        <v>940</v>
      </c>
      <c r="G34" s="6">
        <v>1097</v>
      </c>
      <c r="H34" s="6">
        <v>85</v>
      </c>
      <c r="I34" s="6">
        <v>94</v>
      </c>
      <c r="J34" s="6">
        <v>3</v>
      </c>
      <c r="K34" s="6">
        <v>4</v>
      </c>
      <c r="L34" s="6">
        <v>7</v>
      </c>
      <c r="M34" s="6">
        <v>11</v>
      </c>
      <c r="N34" s="6">
        <v>65</v>
      </c>
      <c r="O34" s="6">
        <v>78</v>
      </c>
      <c r="P34" s="6">
        <v>6</v>
      </c>
      <c r="Q34" s="9">
        <v>10</v>
      </c>
      <c r="R34" s="6">
        <v>4906</v>
      </c>
      <c r="S34" s="6">
        <v>5520</v>
      </c>
      <c r="T34" s="6">
        <v>4</v>
      </c>
      <c r="U34" s="6">
        <v>7</v>
      </c>
    </row>
    <row r="35" customHeight="1" spans="1:21">
      <c r="A35" s="11">
        <v>32</v>
      </c>
      <c r="B35" s="55">
        <v>546</v>
      </c>
      <c r="C35" s="55" t="s">
        <v>50</v>
      </c>
      <c r="D35" s="55" t="s">
        <v>253</v>
      </c>
      <c r="E35" s="55" t="s">
        <v>46</v>
      </c>
      <c r="F35" s="6">
        <v>1815</v>
      </c>
      <c r="G35" s="6">
        <v>2028</v>
      </c>
      <c r="H35" s="6">
        <v>186</v>
      </c>
      <c r="I35" s="6">
        <v>206</v>
      </c>
      <c r="J35" s="6">
        <v>8</v>
      </c>
      <c r="K35" s="6">
        <v>10</v>
      </c>
      <c r="L35" s="6">
        <v>11</v>
      </c>
      <c r="M35" s="6">
        <v>14</v>
      </c>
      <c r="N35" s="6">
        <v>101</v>
      </c>
      <c r="O35" s="6">
        <v>121</v>
      </c>
      <c r="P35" s="6">
        <v>17</v>
      </c>
      <c r="Q35" s="9">
        <v>21</v>
      </c>
      <c r="R35" s="6">
        <v>4206</v>
      </c>
      <c r="S35" s="6">
        <v>4680</v>
      </c>
      <c r="T35" s="6">
        <v>7</v>
      </c>
      <c r="U35" s="6">
        <v>9</v>
      </c>
    </row>
    <row r="36" customHeight="1" spans="1:21">
      <c r="A36" s="11">
        <v>33</v>
      </c>
      <c r="B36" s="109">
        <v>571</v>
      </c>
      <c r="C36" s="109" t="s">
        <v>51</v>
      </c>
      <c r="D36" s="55" t="s">
        <v>254</v>
      </c>
      <c r="E36" s="109" t="s">
        <v>46</v>
      </c>
      <c r="F36" s="6">
        <v>1412</v>
      </c>
      <c r="G36" s="6">
        <v>1644</v>
      </c>
      <c r="H36" s="6">
        <v>236</v>
      </c>
      <c r="I36" s="6">
        <v>216</v>
      </c>
      <c r="J36" s="6">
        <v>10</v>
      </c>
      <c r="K36" s="6">
        <v>12</v>
      </c>
      <c r="L36" s="6">
        <v>17</v>
      </c>
      <c r="M36" s="6">
        <v>22</v>
      </c>
      <c r="N36" s="6">
        <v>132</v>
      </c>
      <c r="O36" s="6">
        <v>152</v>
      </c>
      <c r="P36" s="6">
        <v>23</v>
      </c>
      <c r="Q36" s="9">
        <v>27</v>
      </c>
      <c r="R36" s="6">
        <v>3306</v>
      </c>
      <c r="S36" s="6">
        <v>3967</v>
      </c>
      <c r="T36" s="6">
        <v>12</v>
      </c>
      <c r="U36" s="6">
        <v>14</v>
      </c>
    </row>
    <row r="37" customHeight="1" spans="1:21">
      <c r="A37" s="11">
        <v>34</v>
      </c>
      <c r="B37" s="55">
        <v>573</v>
      </c>
      <c r="C37" s="55" t="s">
        <v>52</v>
      </c>
      <c r="D37" s="55" t="s">
        <v>252</v>
      </c>
      <c r="E37" s="55" t="s">
        <v>46</v>
      </c>
      <c r="F37" s="6">
        <v>1172</v>
      </c>
      <c r="G37" s="6">
        <v>1356</v>
      </c>
      <c r="H37" s="6">
        <v>88</v>
      </c>
      <c r="I37" s="6">
        <v>112</v>
      </c>
      <c r="J37" s="6">
        <v>5</v>
      </c>
      <c r="K37" s="6">
        <v>6</v>
      </c>
      <c r="L37" s="6">
        <v>9</v>
      </c>
      <c r="M37" s="6">
        <v>14</v>
      </c>
      <c r="N37" s="6">
        <v>72</v>
      </c>
      <c r="O37" s="6">
        <v>86</v>
      </c>
      <c r="P37" s="6">
        <v>8</v>
      </c>
      <c r="Q37" s="9">
        <v>11</v>
      </c>
      <c r="R37" s="6">
        <v>2206</v>
      </c>
      <c r="S37" s="6">
        <v>2647</v>
      </c>
      <c r="T37" s="6">
        <v>5</v>
      </c>
      <c r="U37" s="6">
        <v>7</v>
      </c>
    </row>
    <row r="38" customHeight="1" spans="1:21">
      <c r="A38" s="11">
        <v>35</v>
      </c>
      <c r="B38" s="55">
        <v>584</v>
      </c>
      <c r="C38" s="55" t="s">
        <v>53</v>
      </c>
      <c r="D38" s="55" t="s">
        <v>250</v>
      </c>
      <c r="E38" s="55" t="s">
        <v>46</v>
      </c>
      <c r="F38" s="6">
        <v>1532</v>
      </c>
      <c r="G38" s="6">
        <v>1788</v>
      </c>
      <c r="H38" s="6">
        <v>109</v>
      </c>
      <c r="I38" s="6">
        <v>126</v>
      </c>
      <c r="J38" s="6">
        <v>6</v>
      </c>
      <c r="K38" s="6">
        <v>7</v>
      </c>
      <c r="L38" s="6">
        <v>10</v>
      </c>
      <c r="M38" s="6">
        <v>13</v>
      </c>
      <c r="N38" s="6">
        <v>76</v>
      </c>
      <c r="O38" s="6">
        <v>91</v>
      </c>
      <c r="P38" s="6">
        <v>11</v>
      </c>
      <c r="Q38" s="9">
        <v>15</v>
      </c>
      <c r="R38" s="6">
        <v>4006</v>
      </c>
      <c r="S38" s="6">
        <v>4440</v>
      </c>
      <c r="T38" s="6">
        <v>6</v>
      </c>
      <c r="U38" s="6">
        <v>8</v>
      </c>
    </row>
    <row r="39" customHeight="1" spans="1:21">
      <c r="A39" s="11">
        <v>36</v>
      </c>
      <c r="B39" s="55">
        <v>707</v>
      </c>
      <c r="C39" s="55" t="s">
        <v>54</v>
      </c>
      <c r="D39" s="55" t="s">
        <v>254</v>
      </c>
      <c r="E39" s="55" t="s">
        <v>46</v>
      </c>
      <c r="F39" s="6">
        <v>1412</v>
      </c>
      <c r="G39" s="6">
        <v>1644</v>
      </c>
      <c r="H39" s="6">
        <v>236</v>
      </c>
      <c r="I39" s="6">
        <v>216</v>
      </c>
      <c r="J39" s="6">
        <v>10</v>
      </c>
      <c r="K39" s="6">
        <v>12</v>
      </c>
      <c r="L39" s="6">
        <v>21</v>
      </c>
      <c r="M39" s="6">
        <v>21</v>
      </c>
      <c r="N39" s="6">
        <v>155</v>
      </c>
      <c r="O39" s="6">
        <v>178</v>
      </c>
      <c r="P39" s="6">
        <v>19</v>
      </c>
      <c r="Q39" s="9">
        <v>22</v>
      </c>
      <c r="R39" s="6">
        <v>3106</v>
      </c>
      <c r="S39" s="6">
        <v>3480</v>
      </c>
      <c r="T39" s="6">
        <v>9</v>
      </c>
      <c r="U39" s="6">
        <v>11</v>
      </c>
    </row>
    <row r="40" customHeight="1" spans="1:21">
      <c r="A40" s="11">
        <v>37</v>
      </c>
      <c r="B40" s="55">
        <v>598</v>
      </c>
      <c r="C40" s="55" t="s">
        <v>55</v>
      </c>
      <c r="D40" s="55" t="s">
        <v>250</v>
      </c>
      <c r="E40" s="55" t="s">
        <v>46</v>
      </c>
      <c r="F40" s="6">
        <v>1532</v>
      </c>
      <c r="G40" s="6">
        <v>1788</v>
      </c>
      <c r="H40" s="6">
        <v>117</v>
      </c>
      <c r="I40" s="6">
        <v>130</v>
      </c>
      <c r="J40" s="6">
        <v>6</v>
      </c>
      <c r="K40" s="6">
        <v>7</v>
      </c>
      <c r="L40" s="6">
        <v>13</v>
      </c>
      <c r="M40" s="6">
        <v>16</v>
      </c>
      <c r="N40" s="6">
        <v>86</v>
      </c>
      <c r="O40" s="6">
        <v>103</v>
      </c>
      <c r="P40" s="6">
        <v>7</v>
      </c>
      <c r="Q40" s="9">
        <v>9</v>
      </c>
      <c r="R40" s="6">
        <v>3006</v>
      </c>
      <c r="S40" s="6">
        <v>3360</v>
      </c>
      <c r="T40" s="6">
        <v>5</v>
      </c>
      <c r="U40" s="6">
        <v>7</v>
      </c>
    </row>
    <row r="41" customHeight="1" spans="1:21">
      <c r="A41" s="11">
        <v>38</v>
      </c>
      <c r="B41" s="55">
        <v>712</v>
      </c>
      <c r="C41" s="55" t="s">
        <v>56</v>
      </c>
      <c r="D41" s="55" t="s">
        <v>254</v>
      </c>
      <c r="E41" s="55" t="s">
        <v>46</v>
      </c>
      <c r="F41" s="6">
        <v>4842</v>
      </c>
      <c r="G41" s="6">
        <v>5078</v>
      </c>
      <c r="H41" s="6">
        <v>226</v>
      </c>
      <c r="I41" s="6">
        <v>216</v>
      </c>
      <c r="J41" s="6">
        <v>10</v>
      </c>
      <c r="K41" s="6">
        <v>12</v>
      </c>
      <c r="L41" s="6">
        <v>17</v>
      </c>
      <c r="M41" s="6">
        <v>22</v>
      </c>
      <c r="N41" s="6">
        <v>145</v>
      </c>
      <c r="O41" s="6">
        <v>167</v>
      </c>
      <c r="P41" s="6">
        <v>19</v>
      </c>
      <c r="Q41" s="9">
        <v>22</v>
      </c>
      <c r="R41" s="6">
        <v>6606</v>
      </c>
      <c r="S41" s="6">
        <v>7560</v>
      </c>
      <c r="T41" s="6">
        <v>9</v>
      </c>
      <c r="U41" s="6">
        <v>11</v>
      </c>
    </row>
    <row r="42" customHeight="1" spans="1:21">
      <c r="A42" s="11">
        <v>39</v>
      </c>
      <c r="B42" s="55">
        <v>724</v>
      </c>
      <c r="C42" s="55" t="s">
        <v>57</v>
      </c>
      <c r="D42" s="55" t="s">
        <v>253</v>
      </c>
      <c r="E42" s="55" t="s">
        <v>46</v>
      </c>
      <c r="F42" s="6">
        <v>1412</v>
      </c>
      <c r="G42" s="6">
        <v>1644</v>
      </c>
      <c r="H42" s="6">
        <v>155</v>
      </c>
      <c r="I42" s="6">
        <v>172</v>
      </c>
      <c r="J42" s="6">
        <v>8</v>
      </c>
      <c r="K42" s="6">
        <v>10</v>
      </c>
      <c r="L42" s="6">
        <v>16</v>
      </c>
      <c r="M42" s="6">
        <v>20</v>
      </c>
      <c r="N42" s="6">
        <v>101</v>
      </c>
      <c r="O42" s="6">
        <v>121</v>
      </c>
      <c r="P42" s="6">
        <v>17</v>
      </c>
      <c r="Q42" s="9">
        <v>21</v>
      </c>
      <c r="R42" s="6">
        <v>3956</v>
      </c>
      <c r="S42" s="6">
        <v>4380</v>
      </c>
      <c r="T42" s="6">
        <v>7</v>
      </c>
      <c r="U42" s="6">
        <v>9</v>
      </c>
    </row>
    <row r="43" customHeight="1" spans="1:21">
      <c r="A43" s="11">
        <v>40</v>
      </c>
      <c r="B43" s="55">
        <v>737</v>
      </c>
      <c r="C43" s="55" t="s">
        <v>58</v>
      </c>
      <c r="D43" s="55" t="s">
        <v>250</v>
      </c>
      <c r="E43" s="55" t="s">
        <v>46</v>
      </c>
      <c r="F43" s="6">
        <v>1532</v>
      </c>
      <c r="G43" s="6">
        <v>1788</v>
      </c>
      <c r="H43" s="6">
        <v>117</v>
      </c>
      <c r="I43" s="6">
        <v>130</v>
      </c>
      <c r="J43" s="6">
        <v>6</v>
      </c>
      <c r="K43" s="6">
        <v>7</v>
      </c>
      <c r="L43" s="6">
        <v>10</v>
      </c>
      <c r="M43" s="6">
        <v>13</v>
      </c>
      <c r="N43" s="6">
        <v>76</v>
      </c>
      <c r="O43" s="6">
        <v>91</v>
      </c>
      <c r="P43" s="6">
        <v>11</v>
      </c>
      <c r="Q43" s="9">
        <v>15</v>
      </c>
      <c r="R43" s="6">
        <v>3006</v>
      </c>
      <c r="S43" s="6">
        <v>3360</v>
      </c>
      <c r="T43" s="6">
        <v>7</v>
      </c>
      <c r="U43" s="6">
        <v>9</v>
      </c>
    </row>
    <row r="44" customHeight="1" spans="1:21">
      <c r="A44" s="11">
        <v>41</v>
      </c>
      <c r="B44" s="55">
        <v>740</v>
      </c>
      <c r="C44" s="55" t="s">
        <v>59</v>
      </c>
      <c r="D44" s="55" t="s">
        <v>255</v>
      </c>
      <c r="E44" s="55" t="s">
        <v>46</v>
      </c>
      <c r="F44" s="6">
        <v>940</v>
      </c>
      <c r="G44" s="6">
        <v>1097</v>
      </c>
      <c r="H44" s="6">
        <v>85</v>
      </c>
      <c r="I44" s="6">
        <v>94</v>
      </c>
      <c r="J44" s="6">
        <v>3</v>
      </c>
      <c r="K44" s="6">
        <v>4</v>
      </c>
      <c r="L44" s="6">
        <v>4</v>
      </c>
      <c r="M44" s="6">
        <v>8</v>
      </c>
      <c r="N44" s="6">
        <v>65</v>
      </c>
      <c r="O44" s="6">
        <v>78</v>
      </c>
      <c r="P44" s="6">
        <v>6</v>
      </c>
      <c r="Q44" s="9">
        <v>10</v>
      </c>
      <c r="R44" s="6">
        <v>5506</v>
      </c>
      <c r="S44" s="6">
        <v>6240</v>
      </c>
      <c r="T44" s="6">
        <v>4</v>
      </c>
      <c r="U44" s="6">
        <v>7</v>
      </c>
    </row>
    <row r="45" customHeight="1" spans="1:21">
      <c r="A45" s="11">
        <v>42</v>
      </c>
      <c r="B45" s="55">
        <v>743</v>
      </c>
      <c r="C45" s="55" t="s">
        <v>60</v>
      </c>
      <c r="D45" s="55" t="s">
        <v>252</v>
      </c>
      <c r="E45" s="55" t="s">
        <v>46</v>
      </c>
      <c r="F45" s="6">
        <v>1280</v>
      </c>
      <c r="G45" s="6">
        <v>1486</v>
      </c>
      <c r="H45" s="6">
        <v>91</v>
      </c>
      <c r="I45" s="6">
        <v>112</v>
      </c>
      <c r="J45" s="6">
        <v>5</v>
      </c>
      <c r="K45" s="6">
        <v>6</v>
      </c>
      <c r="L45" s="6">
        <v>9</v>
      </c>
      <c r="M45" s="6">
        <v>14</v>
      </c>
      <c r="N45" s="6">
        <v>68</v>
      </c>
      <c r="O45" s="6">
        <v>82</v>
      </c>
      <c r="P45" s="6">
        <v>8</v>
      </c>
      <c r="Q45" s="9">
        <v>11</v>
      </c>
      <c r="R45" s="6">
        <v>1307</v>
      </c>
      <c r="S45" s="6">
        <v>1568</v>
      </c>
      <c r="T45" s="6">
        <v>5</v>
      </c>
      <c r="U45" s="6">
        <v>7</v>
      </c>
    </row>
    <row r="46" customHeight="1" spans="1:21">
      <c r="A46" s="11">
        <v>43</v>
      </c>
      <c r="B46" s="55">
        <v>733</v>
      </c>
      <c r="C46" s="55" t="s">
        <v>61</v>
      </c>
      <c r="D46" s="55" t="s">
        <v>255</v>
      </c>
      <c r="E46" s="55" t="s">
        <v>46</v>
      </c>
      <c r="F46" s="6">
        <v>697</v>
      </c>
      <c r="G46" s="6">
        <v>800</v>
      </c>
      <c r="H46" s="6">
        <v>85</v>
      </c>
      <c r="I46" s="6">
        <v>94</v>
      </c>
      <c r="J46" s="6">
        <v>3</v>
      </c>
      <c r="K46" s="6">
        <v>4</v>
      </c>
      <c r="L46" s="6">
        <v>7</v>
      </c>
      <c r="M46" s="6">
        <v>11</v>
      </c>
      <c r="N46" s="6">
        <v>60</v>
      </c>
      <c r="O46" s="6">
        <v>72</v>
      </c>
      <c r="P46" s="6">
        <v>4</v>
      </c>
      <c r="Q46" s="9">
        <v>7</v>
      </c>
      <c r="R46" s="6">
        <v>1806</v>
      </c>
      <c r="S46" s="6">
        <v>2167</v>
      </c>
      <c r="T46" s="6">
        <v>4</v>
      </c>
      <c r="U46" s="6">
        <v>7</v>
      </c>
    </row>
    <row r="47" customHeight="1" spans="1:21">
      <c r="A47" s="11">
        <v>44</v>
      </c>
      <c r="B47" s="55">
        <v>750</v>
      </c>
      <c r="C47" s="55" t="s">
        <v>62</v>
      </c>
      <c r="D47" s="55" t="s">
        <v>251</v>
      </c>
      <c r="E47" s="55" t="s">
        <v>46</v>
      </c>
      <c r="F47" s="6">
        <v>5807</v>
      </c>
      <c r="G47" s="6">
        <v>6400</v>
      </c>
      <c r="H47" s="6">
        <v>306</v>
      </c>
      <c r="I47" s="6">
        <v>340</v>
      </c>
      <c r="J47" s="6">
        <v>17</v>
      </c>
      <c r="K47" s="6">
        <v>20</v>
      </c>
      <c r="L47" s="6">
        <v>60</v>
      </c>
      <c r="M47" s="6">
        <v>63</v>
      </c>
      <c r="N47" s="6">
        <v>182</v>
      </c>
      <c r="O47" s="6">
        <v>200</v>
      </c>
      <c r="P47" s="6">
        <v>30</v>
      </c>
      <c r="Q47" s="9">
        <v>35</v>
      </c>
      <c r="R47" s="6">
        <v>5600</v>
      </c>
      <c r="S47" s="6">
        <v>6720</v>
      </c>
      <c r="T47" s="6">
        <v>11</v>
      </c>
      <c r="U47" s="6">
        <v>13</v>
      </c>
    </row>
    <row r="48" customHeight="1" spans="1:21">
      <c r="A48" s="11">
        <v>45</v>
      </c>
      <c r="B48" s="55">
        <v>753</v>
      </c>
      <c r="C48" s="55" t="s">
        <v>63</v>
      </c>
      <c r="D48" s="55" t="s">
        <v>255</v>
      </c>
      <c r="E48" s="55" t="s">
        <v>46</v>
      </c>
      <c r="F48" s="6">
        <v>697</v>
      </c>
      <c r="G48" s="6">
        <v>800</v>
      </c>
      <c r="H48" s="6">
        <v>85</v>
      </c>
      <c r="I48" s="6">
        <v>94</v>
      </c>
      <c r="J48" s="6">
        <v>3</v>
      </c>
      <c r="K48" s="6">
        <v>4</v>
      </c>
      <c r="L48" s="6">
        <v>7</v>
      </c>
      <c r="M48" s="6">
        <v>11</v>
      </c>
      <c r="N48" s="6">
        <v>60</v>
      </c>
      <c r="O48" s="6">
        <v>72</v>
      </c>
      <c r="P48" s="6">
        <v>4</v>
      </c>
      <c r="Q48" s="9">
        <v>7</v>
      </c>
      <c r="R48" s="6">
        <v>1307</v>
      </c>
      <c r="S48" s="6">
        <v>1568</v>
      </c>
      <c r="T48" s="6">
        <v>4</v>
      </c>
      <c r="U48" s="6">
        <v>7</v>
      </c>
    </row>
    <row r="49" customHeight="1" spans="1:21">
      <c r="A49" s="11">
        <v>46</v>
      </c>
      <c r="B49" s="55">
        <v>103639</v>
      </c>
      <c r="C49" s="55" t="s">
        <v>64</v>
      </c>
      <c r="D49" s="55" t="s">
        <v>252</v>
      </c>
      <c r="E49" s="55" t="s">
        <v>46</v>
      </c>
      <c r="F49" s="6">
        <v>1280</v>
      </c>
      <c r="G49" s="6">
        <v>1486</v>
      </c>
      <c r="H49" s="6">
        <v>88</v>
      </c>
      <c r="I49" s="6">
        <v>112</v>
      </c>
      <c r="J49" s="6">
        <v>5</v>
      </c>
      <c r="K49" s="6">
        <v>6</v>
      </c>
      <c r="L49" s="6">
        <v>15</v>
      </c>
      <c r="M49" s="6">
        <v>19</v>
      </c>
      <c r="N49" s="6">
        <v>68</v>
      </c>
      <c r="O49" s="6">
        <v>82</v>
      </c>
      <c r="P49" s="6">
        <v>8</v>
      </c>
      <c r="Q49" s="9">
        <v>11</v>
      </c>
      <c r="R49" s="6">
        <v>3006</v>
      </c>
      <c r="S49" s="6">
        <v>3360</v>
      </c>
      <c r="T49" s="6">
        <v>5</v>
      </c>
      <c r="U49" s="6">
        <v>7</v>
      </c>
    </row>
    <row r="50" customHeight="1" spans="1:21">
      <c r="A50" s="11">
        <v>47</v>
      </c>
      <c r="B50" s="55">
        <v>104430</v>
      </c>
      <c r="C50" s="55" t="s">
        <v>65</v>
      </c>
      <c r="D50" s="55" t="s">
        <v>249</v>
      </c>
      <c r="E50" s="55" t="s">
        <v>46</v>
      </c>
      <c r="F50" s="6">
        <v>420</v>
      </c>
      <c r="G50" s="6">
        <v>525</v>
      </c>
      <c r="H50" s="6">
        <v>69</v>
      </c>
      <c r="I50" s="6">
        <v>83</v>
      </c>
      <c r="J50" s="6">
        <v>2</v>
      </c>
      <c r="K50" s="6">
        <v>2</v>
      </c>
      <c r="L50" s="6">
        <v>5</v>
      </c>
      <c r="M50" s="6">
        <v>8</v>
      </c>
      <c r="N50" s="6">
        <v>43</v>
      </c>
      <c r="O50" s="6">
        <v>52</v>
      </c>
      <c r="P50" s="6">
        <v>4</v>
      </c>
      <c r="Q50" s="9">
        <v>7</v>
      </c>
      <c r="R50" s="6">
        <v>1006</v>
      </c>
      <c r="S50" s="6">
        <v>1207</v>
      </c>
      <c r="T50" s="6">
        <v>3</v>
      </c>
      <c r="U50" s="6">
        <v>5</v>
      </c>
    </row>
    <row r="51" customHeight="1" spans="1:21">
      <c r="A51" s="11">
        <v>48</v>
      </c>
      <c r="B51" s="55">
        <v>105396</v>
      </c>
      <c r="C51" s="110" t="s">
        <v>66</v>
      </c>
      <c r="D51" s="55" t="s">
        <v>249</v>
      </c>
      <c r="E51" s="55" t="s">
        <v>46</v>
      </c>
      <c r="F51" s="6">
        <v>420</v>
      </c>
      <c r="G51" s="6">
        <v>525</v>
      </c>
      <c r="H51" s="6">
        <v>69</v>
      </c>
      <c r="I51" s="6">
        <v>83</v>
      </c>
      <c r="J51" s="6">
        <v>2</v>
      </c>
      <c r="K51" s="6">
        <v>2</v>
      </c>
      <c r="L51" s="6">
        <v>5</v>
      </c>
      <c r="M51" s="6">
        <v>8</v>
      </c>
      <c r="N51" s="6">
        <v>43</v>
      </c>
      <c r="O51" s="6">
        <v>52</v>
      </c>
      <c r="P51" s="6">
        <v>4</v>
      </c>
      <c r="Q51" s="9">
        <v>7</v>
      </c>
      <c r="R51" s="6">
        <v>907</v>
      </c>
      <c r="S51" s="6">
        <v>1088</v>
      </c>
      <c r="T51" s="6">
        <v>3</v>
      </c>
      <c r="U51" s="6">
        <v>5</v>
      </c>
    </row>
    <row r="52" customHeight="1" spans="1:21">
      <c r="A52" s="11">
        <v>49</v>
      </c>
      <c r="B52" s="55">
        <v>105751</v>
      </c>
      <c r="C52" s="108" t="s">
        <v>67</v>
      </c>
      <c r="D52" s="55" t="s">
        <v>249</v>
      </c>
      <c r="E52" s="55" t="s">
        <v>46</v>
      </c>
      <c r="F52" s="22"/>
      <c r="G52" s="22"/>
      <c r="H52" s="6"/>
      <c r="I52" s="6"/>
      <c r="J52" s="6"/>
      <c r="K52" s="6"/>
      <c r="L52" s="6"/>
      <c r="M52" s="6"/>
      <c r="N52" s="6"/>
      <c r="O52" s="6"/>
      <c r="P52" s="6"/>
      <c r="Q52" s="9"/>
      <c r="R52" s="6"/>
      <c r="S52" s="6"/>
      <c r="T52" s="6"/>
      <c r="U52" s="6"/>
    </row>
    <row r="53" customHeight="1" spans="1:21">
      <c r="A53" s="11">
        <v>50</v>
      </c>
      <c r="B53" s="55">
        <v>105910</v>
      </c>
      <c r="C53" s="108" t="s">
        <v>68</v>
      </c>
      <c r="D53" s="55" t="s">
        <v>249</v>
      </c>
      <c r="E53" s="55" t="s">
        <v>46</v>
      </c>
      <c r="F53" s="22"/>
      <c r="G53" s="22"/>
      <c r="H53" s="6"/>
      <c r="I53" s="6"/>
      <c r="J53" s="6"/>
      <c r="K53" s="6"/>
      <c r="L53" s="6"/>
      <c r="M53" s="6"/>
      <c r="N53" s="6"/>
      <c r="O53" s="6"/>
      <c r="P53" s="6"/>
      <c r="Q53" s="9"/>
      <c r="R53" s="6"/>
      <c r="S53" s="6"/>
      <c r="T53" s="6"/>
      <c r="U53" s="6"/>
    </row>
    <row r="54" customHeight="1" spans="1:21">
      <c r="A54" s="11">
        <v>51</v>
      </c>
      <c r="B54" s="55">
        <v>308</v>
      </c>
      <c r="C54" s="55" t="s">
        <v>69</v>
      </c>
      <c r="D54" s="55" t="s">
        <v>253</v>
      </c>
      <c r="E54" s="55" t="s">
        <v>70</v>
      </c>
      <c r="F54" s="6">
        <v>1712</v>
      </c>
      <c r="G54" s="6">
        <v>2004</v>
      </c>
      <c r="H54" s="6">
        <v>113</v>
      </c>
      <c r="I54" s="6">
        <v>130</v>
      </c>
      <c r="J54" s="6">
        <v>8</v>
      </c>
      <c r="K54" s="6">
        <v>10</v>
      </c>
      <c r="L54" s="6">
        <v>24</v>
      </c>
      <c r="M54" s="6">
        <v>27</v>
      </c>
      <c r="N54" s="6">
        <v>94</v>
      </c>
      <c r="O54" s="6">
        <v>113</v>
      </c>
      <c r="P54" s="6">
        <v>17</v>
      </c>
      <c r="Q54" s="9">
        <v>21</v>
      </c>
      <c r="R54" s="6">
        <v>4156</v>
      </c>
      <c r="S54" s="6">
        <v>4620</v>
      </c>
      <c r="T54" s="6">
        <v>7</v>
      </c>
      <c r="U54" s="6">
        <v>9</v>
      </c>
    </row>
    <row r="55" customHeight="1" spans="1:21">
      <c r="A55" s="11">
        <v>52</v>
      </c>
      <c r="B55" s="55">
        <v>337</v>
      </c>
      <c r="C55" s="55" t="s">
        <v>71</v>
      </c>
      <c r="D55" s="55" t="s">
        <v>251</v>
      </c>
      <c r="E55" s="55" t="s">
        <v>70</v>
      </c>
      <c r="F55" s="6">
        <v>11511</v>
      </c>
      <c r="G55" s="6">
        <v>12267</v>
      </c>
      <c r="H55" s="6">
        <v>233</v>
      </c>
      <c r="I55" s="6">
        <v>260</v>
      </c>
      <c r="J55" s="6">
        <v>12</v>
      </c>
      <c r="K55" s="6">
        <v>14</v>
      </c>
      <c r="L55" s="6">
        <v>24</v>
      </c>
      <c r="M55" s="6">
        <v>27</v>
      </c>
      <c r="N55" s="6">
        <v>182</v>
      </c>
      <c r="O55" s="6">
        <v>200</v>
      </c>
      <c r="P55" s="6">
        <v>23</v>
      </c>
      <c r="Q55" s="9">
        <v>27</v>
      </c>
      <c r="R55" s="6">
        <v>14616</v>
      </c>
      <c r="S55" s="6">
        <v>15900</v>
      </c>
      <c r="T55" s="6">
        <v>17</v>
      </c>
      <c r="U55" s="6">
        <v>20</v>
      </c>
    </row>
    <row r="56" customHeight="1" spans="1:21">
      <c r="A56" s="11">
        <v>53</v>
      </c>
      <c r="B56" s="55">
        <v>349</v>
      </c>
      <c r="C56" s="55" t="s">
        <v>72</v>
      </c>
      <c r="D56" s="55" t="s">
        <v>253</v>
      </c>
      <c r="E56" s="55" t="s">
        <v>70</v>
      </c>
      <c r="F56" s="6">
        <v>1412</v>
      </c>
      <c r="G56" s="6">
        <v>1644</v>
      </c>
      <c r="H56" s="6">
        <v>155</v>
      </c>
      <c r="I56" s="6">
        <v>172</v>
      </c>
      <c r="J56" s="6">
        <v>8</v>
      </c>
      <c r="K56" s="6">
        <v>10</v>
      </c>
      <c r="L56" s="115">
        <v>20</v>
      </c>
      <c r="M56" s="115">
        <v>24</v>
      </c>
      <c r="N56" s="6">
        <v>101</v>
      </c>
      <c r="O56" s="6">
        <v>121</v>
      </c>
      <c r="P56" s="6">
        <v>17</v>
      </c>
      <c r="Q56" s="9">
        <v>21</v>
      </c>
      <c r="R56" s="6">
        <v>4506</v>
      </c>
      <c r="S56" s="6">
        <v>5040</v>
      </c>
      <c r="T56" s="6">
        <v>7</v>
      </c>
      <c r="U56" s="6">
        <v>9</v>
      </c>
    </row>
    <row r="57" customHeight="1" spans="1:21">
      <c r="A57" s="11">
        <v>54</v>
      </c>
      <c r="B57" s="55">
        <v>355</v>
      </c>
      <c r="C57" s="55" t="s">
        <v>73</v>
      </c>
      <c r="D57" s="55" t="s">
        <v>253</v>
      </c>
      <c r="E57" s="55" t="s">
        <v>70</v>
      </c>
      <c r="F57" s="6">
        <v>2406</v>
      </c>
      <c r="G57" s="6">
        <v>2597</v>
      </c>
      <c r="H57" s="6">
        <v>155</v>
      </c>
      <c r="I57" s="6">
        <v>172</v>
      </c>
      <c r="J57" s="6">
        <v>8</v>
      </c>
      <c r="K57" s="6">
        <v>10</v>
      </c>
      <c r="L57" s="6">
        <v>10</v>
      </c>
      <c r="M57" s="6">
        <v>13</v>
      </c>
      <c r="N57" s="6">
        <v>94</v>
      </c>
      <c r="O57" s="6">
        <v>113</v>
      </c>
      <c r="P57" s="6">
        <v>9</v>
      </c>
      <c r="Q57" s="9">
        <v>11</v>
      </c>
      <c r="R57" s="6">
        <v>4126</v>
      </c>
      <c r="S57" s="6">
        <v>4584</v>
      </c>
      <c r="T57" s="6">
        <v>7</v>
      </c>
      <c r="U57" s="6">
        <v>9</v>
      </c>
    </row>
    <row r="58" customHeight="1" spans="1:21">
      <c r="A58" s="11">
        <v>55</v>
      </c>
      <c r="B58" s="55">
        <v>373</v>
      </c>
      <c r="C58" s="55" t="s">
        <v>74</v>
      </c>
      <c r="D58" s="55" t="s">
        <v>253</v>
      </c>
      <c r="E58" s="55" t="s">
        <v>70</v>
      </c>
      <c r="F58" s="6">
        <v>1112</v>
      </c>
      <c r="G58" s="6">
        <v>1284</v>
      </c>
      <c r="H58" s="6">
        <v>155</v>
      </c>
      <c r="I58" s="6">
        <v>172</v>
      </c>
      <c r="J58" s="6">
        <v>8</v>
      </c>
      <c r="K58" s="6">
        <v>10</v>
      </c>
      <c r="L58" s="6">
        <v>15</v>
      </c>
      <c r="M58" s="6">
        <v>18</v>
      </c>
      <c r="N58" s="6">
        <v>101</v>
      </c>
      <c r="O58" s="6">
        <v>121</v>
      </c>
      <c r="P58" s="6">
        <v>17</v>
      </c>
      <c r="Q58" s="9">
        <v>21</v>
      </c>
      <c r="R58" s="6">
        <v>4206</v>
      </c>
      <c r="S58" s="6">
        <v>4680</v>
      </c>
      <c r="T58" s="6">
        <v>7</v>
      </c>
      <c r="U58" s="6">
        <v>9</v>
      </c>
    </row>
    <row r="59" customHeight="1" spans="1:21">
      <c r="A59" s="11">
        <v>56</v>
      </c>
      <c r="B59" s="55">
        <v>391</v>
      </c>
      <c r="C59" s="55" t="s">
        <v>75</v>
      </c>
      <c r="D59" s="55" t="s">
        <v>253</v>
      </c>
      <c r="E59" s="55" t="s">
        <v>70</v>
      </c>
      <c r="F59" s="6">
        <v>1012</v>
      </c>
      <c r="G59" s="6">
        <v>1164</v>
      </c>
      <c r="H59" s="6">
        <v>155</v>
      </c>
      <c r="I59" s="6">
        <v>172</v>
      </c>
      <c r="J59" s="6">
        <v>8</v>
      </c>
      <c r="K59" s="6">
        <v>10</v>
      </c>
      <c r="L59" s="6">
        <v>10</v>
      </c>
      <c r="M59" s="6">
        <v>13</v>
      </c>
      <c r="N59" s="6">
        <v>94</v>
      </c>
      <c r="O59" s="6">
        <v>113</v>
      </c>
      <c r="P59" s="6">
        <v>17</v>
      </c>
      <c r="Q59" s="9">
        <v>21</v>
      </c>
      <c r="R59" s="6">
        <v>4206</v>
      </c>
      <c r="S59" s="6">
        <v>4680</v>
      </c>
      <c r="T59" s="6">
        <v>7</v>
      </c>
      <c r="U59" s="6">
        <v>9</v>
      </c>
    </row>
    <row r="60" customHeight="1" spans="1:21">
      <c r="A60" s="11">
        <v>57</v>
      </c>
      <c r="B60" s="55">
        <v>517</v>
      </c>
      <c r="C60" s="55" t="s">
        <v>76</v>
      </c>
      <c r="D60" s="55" t="s">
        <v>251</v>
      </c>
      <c r="E60" s="55" t="s">
        <v>70</v>
      </c>
      <c r="F60" s="6">
        <v>1812</v>
      </c>
      <c r="G60" s="6">
        <v>2024</v>
      </c>
      <c r="H60" s="6">
        <v>199</v>
      </c>
      <c r="I60" s="6">
        <v>221</v>
      </c>
      <c r="J60" s="6">
        <v>12</v>
      </c>
      <c r="K60" s="6">
        <v>14</v>
      </c>
      <c r="L60" s="6">
        <v>23</v>
      </c>
      <c r="M60" s="6">
        <v>26</v>
      </c>
      <c r="N60" s="6">
        <v>98</v>
      </c>
      <c r="O60" s="6">
        <v>108</v>
      </c>
      <c r="P60" s="6">
        <v>21</v>
      </c>
      <c r="Q60" s="9">
        <v>24</v>
      </c>
      <c r="R60" s="6">
        <v>2856.5</v>
      </c>
      <c r="S60" s="6">
        <v>3428</v>
      </c>
      <c r="T60" s="6">
        <v>13</v>
      </c>
      <c r="U60" s="6">
        <v>16</v>
      </c>
    </row>
    <row r="61" customHeight="1" spans="1:21">
      <c r="A61" s="11">
        <v>58</v>
      </c>
      <c r="B61" s="55">
        <v>511</v>
      </c>
      <c r="C61" s="55" t="s">
        <v>77</v>
      </c>
      <c r="D61" s="55" t="s">
        <v>250</v>
      </c>
      <c r="E61" s="55" t="s">
        <v>70</v>
      </c>
      <c r="F61" s="6">
        <v>1532</v>
      </c>
      <c r="G61" s="6">
        <v>1788</v>
      </c>
      <c r="H61" s="6">
        <v>117</v>
      </c>
      <c r="I61" s="6">
        <v>130</v>
      </c>
      <c r="J61" s="6">
        <v>6</v>
      </c>
      <c r="K61" s="6">
        <v>7</v>
      </c>
      <c r="L61" s="6">
        <v>13</v>
      </c>
      <c r="M61" s="6">
        <v>16</v>
      </c>
      <c r="N61" s="6">
        <v>76</v>
      </c>
      <c r="O61" s="6">
        <v>91</v>
      </c>
      <c r="P61" s="6">
        <v>7</v>
      </c>
      <c r="Q61" s="9">
        <v>9</v>
      </c>
      <c r="R61" s="6">
        <v>3006</v>
      </c>
      <c r="S61" s="6">
        <v>3360</v>
      </c>
      <c r="T61" s="6">
        <v>5</v>
      </c>
      <c r="U61" s="6">
        <v>7</v>
      </c>
    </row>
    <row r="62" customHeight="1" spans="1:21">
      <c r="A62" s="11">
        <v>59</v>
      </c>
      <c r="B62" s="55">
        <v>515</v>
      </c>
      <c r="C62" s="55" t="s">
        <v>78</v>
      </c>
      <c r="D62" s="55" t="s">
        <v>253</v>
      </c>
      <c r="E62" s="55" t="s">
        <v>70</v>
      </c>
      <c r="F62" s="6">
        <v>1712</v>
      </c>
      <c r="G62" s="6">
        <v>2004</v>
      </c>
      <c r="H62" s="6">
        <v>155</v>
      </c>
      <c r="I62" s="6">
        <v>172</v>
      </c>
      <c r="J62" s="6">
        <v>8</v>
      </c>
      <c r="K62" s="6">
        <v>10</v>
      </c>
      <c r="L62" s="6">
        <v>19</v>
      </c>
      <c r="M62" s="6">
        <v>25</v>
      </c>
      <c r="N62" s="6">
        <v>101</v>
      </c>
      <c r="O62" s="6">
        <v>121</v>
      </c>
      <c r="P62" s="6">
        <v>17</v>
      </c>
      <c r="Q62" s="9">
        <v>21</v>
      </c>
      <c r="R62" s="6">
        <v>4206</v>
      </c>
      <c r="S62" s="6">
        <v>4680</v>
      </c>
      <c r="T62" s="6">
        <v>7</v>
      </c>
      <c r="U62" s="6">
        <v>9</v>
      </c>
    </row>
    <row r="63" customHeight="1" spans="1:21">
      <c r="A63" s="11">
        <v>60</v>
      </c>
      <c r="B63" s="55">
        <v>572</v>
      </c>
      <c r="C63" s="55" t="s">
        <v>79</v>
      </c>
      <c r="D63" s="55" t="s">
        <v>250</v>
      </c>
      <c r="E63" s="55" t="s">
        <v>70</v>
      </c>
      <c r="F63" s="6">
        <v>1749</v>
      </c>
      <c r="G63" s="6">
        <v>2049</v>
      </c>
      <c r="H63" s="6">
        <v>109</v>
      </c>
      <c r="I63" s="6">
        <v>126</v>
      </c>
      <c r="J63" s="6">
        <v>6</v>
      </c>
      <c r="K63" s="6">
        <v>7</v>
      </c>
      <c r="L63" s="6">
        <v>8</v>
      </c>
      <c r="M63" s="6">
        <v>11</v>
      </c>
      <c r="N63" s="6">
        <v>86</v>
      </c>
      <c r="O63" s="6">
        <v>103</v>
      </c>
      <c r="P63" s="6">
        <v>11</v>
      </c>
      <c r="Q63" s="9">
        <v>15</v>
      </c>
      <c r="R63" s="6">
        <v>3006</v>
      </c>
      <c r="S63" s="6">
        <v>3360</v>
      </c>
      <c r="T63" s="6">
        <v>5</v>
      </c>
      <c r="U63" s="6">
        <v>7</v>
      </c>
    </row>
    <row r="64" customHeight="1" spans="1:21">
      <c r="A64" s="11">
        <v>61</v>
      </c>
      <c r="B64" s="55">
        <v>578</v>
      </c>
      <c r="C64" s="55" t="s">
        <v>80</v>
      </c>
      <c r="D64" s="55" t="s">
        <v>253</v>
      </c>
      <c r="E64" s="55" t="s">
        <v>70</v>
      </c>
      <c r="F64" s="6">
        <v>850</v>
      </c>
      <c r="G64" s="6">
        <v>987</v>
      </c>
      <c r="H64" s="6">
        <v>186</v>
      </c>
      <c r="I64" s="6">
        <v>206</v>
      </c>
      <c r="J64" s="6">
        <v>8</v>
      </c>
      <c r="K64" s="6">
        <v>10</v>
      </c>
      <c r="L64" s="6">
        <v>12</v>
      </c>
      <c r="M64" s="6">
        <v>15</v>
      </c>
      <c r="N64" s="6">
        <v>101</v>
      </c>
      <c r="O64" s="6">
        <v>121</v>
      </c>
      <c r="P64" s="6">
        <v>9</v>
      </c>
      <c r="Q64" s="9">
        <v>11</v>
      </c>
      <c r="R64" s="6">
        <v>3956</v>
      </c>
      <c r="S64" s="6">
        <v>4380</v>
      </c>
      <c r="T64" s="6">
        <v>7</v>
      </c>
      <c r="U64" s="6">
        <v>9</v>
      </c>
    </row>
    <row r="65" customHeight="1" spans="1:21">
      <c r="A65" s="11">
        <v>62</v>
      </c>
      <c r="B65" s="55">
        <v>723</v>
      </c>
      <c r="C65" s="55" t="s">
        <v>81</v>
      </c>
      <c r="D65" s="55" t="s">
        <v>255</v>
      </c>
      <c r="E65" s="55" t="s">
        <v>70</v>
      </c>
      <c r="F65" s="6">
        <v>940</v>
      </c>
      <c r="G65" s="6">
        <v>1097</v>
      </c>
      <c r="H65" s="6">
        <v>85</v>
      </c>
      <c r="I65" s="6">
        <v>94</v>
      </c>
      <c r="J65" s="6">
        <v>3</v>
      </c>
      <c r="K65" s="6">
        <v>4</v>
      </c>
      <c r="L65" s="6">
        <v>5</v>
      </c>
      <c r="M65" s="6">
        <v>8</v>
      </c>
      <c r="N65" s="6">
        <v>60</v>
      </c>
      <c r="O65" s="6">
        <v>72</v>
      </c>
      <c r="P65" s="6">
        <v>6</v>
      </c>
      <c r="Q65" s="9">
        <v>10</v>
      </c>
      <c r="R65" s="6">
        <v>1044</v>
      </c>
      <c r="S65" s="6">
        <v>1253</v>
      </c>
      <c r="T65" s="6">
        <v>4</v>
      </c>
      <c r="U65" s="6">
        <v>7</v>
      </c>
    </row>
    <row r="66" customHeight="1" spans="1:21">
      <c r="A66" s="11">
        <v>63</v>
      </c>
      <c r="B66" s="55">
        <v>741</v>
      </c>
      <c r="C66" s="55" t="s">
        <v>82</v>
      </c>
      <c r="D66" s="55" t="s">
        <v>249</v>
      </c>
      <c r="E66" s="55" t="s">
        <v>20</v>
      </c>
      <c r="F66" s="6">
        <v>420</v>
      </c>
      <c r="G66" s="6">
        <v>525</v>
      </c>
      <c r="H66" s="6">
        <v>69</v>
      </c>
      <c r="I66" s="6">
        <v>83</v>
      </c>
      <c r="J66" s="6">
        <v>2</v>
      </c>
      <c r="K66" s="6">
        <v>2</v>
      </c>
      <c r="L66" s="6">
        <v>5</v>
      </c>
      <c r="M66" s="6">
        <v>8</v>
      </c>
      <c r="N66" s="6">
        <v>43</v>
      </c>
      <c r="O66" s="6">
        <v>52</v>
      </c>
      <c r="P66" s="6">
        <v>4</v>
      </c>
      <c r="Q66" s="9">
        <v>7</v>
      </c>
      <c r="R66" s="6">
        <v>1824</v>
      </c>
      <c r="S66" s="6">
        <v>2189</v>
      </c>
      <c r="T66" s="6">
        <v>3</v>
      </c>
      <c r="U66" s="6">
        <v>5</v>
      </c>
    </row>
    <row r="67" customHeight="1" spans="1:21">
      <c r="A67" s="11">
        <v>64</v>
      </c>
      <c r="B67" s="55">
        <v>742</v>
      </c>
      <c r="C67" s="55" t="s">
        <v>83</v>
      </c>
      <c r="D67" s="55" t="s">
        <v>253</v>
      </c>
      <c r="E67" s="55" t="s">
        <v>70</v>
      </c>
      <c r="F67" s="6">
        <v>850</v>
      </c>
      <c r="G67" s="6">
        <v>987</v>
      </c>
      <c r="H67" s="6">
        <v>113</v>
      </c>
      <c r="I67" s="6">
        <v>130</v>
      </c>
      <c r="J67" s="6">
        <v>8</v>
      </c>
      <c r="K67" s="6">
        <v>10</v>
      </c>
      <c r="L67" s="6">
        <v>9</v>
      </c>
      <c r="M67" s="6">
        <v>14</v>
      </c>
      <c r="N67" s="6">
        <v>94</v>
      </c>
      <c r="O67" s="6">
        <v>113</v>
      </c>
      <c r="P67" s="6">
        <v>15</v>
      </c>
      <c r="Q67" s="9">
        <v>19</v>
      </c>
      <c r="R67" s="6">
        <v>1365</v>
      </c>
      <c r="S67" s="6">
        <v>1638</v>
      </c>
      <c r="T67" s="6">
        <v>7</v>
      </c>
      <c r="U67" s="6">
        <v>9</v>
      </c>
    </row>
    <row r="68" customHeight="1" spans="1:21">
      <c r="A68" s="11">
        <v>65</v>
      </c>
      <c r="B68" s="55">
        <v>744</v>
      </c>
      <c r="C68" s="55" t="s">
        <v>84</v>
      </c>
      <c r="D68" s="55" t="s">
        <v>253</v>
      </c>
      <c r="E68" s="55" t="s">
        <v>70</v>
      </c>
      <c r="F68" s="6">
        <v>850</v>
      </c>
      <c r="G68" s="6">
        <v>987</v>
      </c>
      <c r="H68" s="6">
        <v>113</v>
      </c>
      <c r="I68" s="6">
        <v>130</v>
      </c>
      <c r="J68" s="6">
        <v>8</v>
      </c>
      <c r="K68" s="6">
        <v>10</v>
      </c>
      <c r="L68" s="6">
        <v>16</v>
      </c>
      <c r="M68" s="6">
        <v>20</v>
      </c>
      <c r="N68" s="6">
        <v>94</v>
      </c>
      <c r="O68" s="6">
        <v>113</v>
      </c>
      <c r="P68" s="6">
        <v>9</v>
      </c>
      <c r="Q68" s="9">
        <v>11</v>
      </c>
      <c r="R68" s="6">
        <v>4206</v>
      </c>
      <c r="S68" s="6">
        <v>4680</v>
      </c>
      <c r="T68" s="6">
        <v>7</v>
      </c>
      <c r="U68" s="6">
        <v>9</v>
      </c>
    </row>
    <row r="69" customHeight="1" spans="1:21">
      <c r="A69" s="11">
        <v>66</v>
      </c>
      <c r="B69" s="55">
        <v>718</v>
      </c>
      <c r="C69" s="55" t="s">
        <v>85</v>
      </c>
      <c r="D69" s="55" t="s">
        <v>249</v>
      </c>
      <c r="E69" s="55" t="s">
        <v>70</v>
      </c>
      <c r="F69" s="6">
        <v>420</v>
      </c>
      <c r="G69" s="6">
        <v>525</v>
      </c>
      <c r="H69" s="6">
        <v>69</v>
      </c>
      <c r="I69" s="6">
        <v>83</v>
      </c>
      <c r="J69" s="6">
        <v>2</v>
      </c>
      <c r="K69" s="6">
        <v>2</v>
      </c>
      <c r="L69" s="6">
        <v>5</v>
      </c>
      <c r="M69" s="6">
        <v>8</v>
      </c>
      <c r="N69" s="6">
        <v>43</v>
      </c>
      <c r="O69" s="6">
        <v>52</v>
      </c>
      <c r="P69" s="6">
        <v>4</v>
      </c>
      <c r="Q69" s="9">
        <v>7</v>
      </c>
      <c r="R69" s="6">
        <v>1625</v>
      </c>
      <c r="S69" s="6">
        <v>1942</v>
      </c>
      <c r="T69" s="6">
        <v>3</v>
      </c>
      <c r="U69" s="6">
        <v>5</v>
      </c>
    </row>
    <row r="70" customHeight="1" spans="1:21">
      <c r="A70" s="11">
        <v>67</v>
      </c>
      <c r="B70" s="55">
        <v>747</v>
      </c>
      <c r="C70" s="55" t="s">
        <v>86</v>
      </c>
      <c r="D70" s="55" t="s">
        <v>253</v>
      </c>
      <c r="E70" s="55" t="s">
        <v>70</v>
      </c>
      <c r="F70" s="6">
        <v>1905</v>
      </c>
      <c r="G70" s="6">
        <v>2156</v>
      </c>
      <c r="H70" s="6">
        <v>113</v>
      </c>
      <c r="I70" s="6">
        <v>130</v>
      </c>
      <c r="J70" s="6">
        <v>8</v>
      </c>
      <c r="K70" s="6">
        <v>10</v>
      </c>
      <c r="L70" s="6">
        <v>15</v>
      </c>
      <c r="M70" s="6">
        <v>19</v>
      </c>
      <c r="N70" s="6">
        <v>94</v>
      </c>
      <c r="O70" s="6">
        <v>113</v>
      </c>
      <c r="P70" s="6">
        <v>9</v>
      </c>
      <c r="Q70" s="9">
        <v>11</v>
      </c>
      <c r="R70" s="6">
        <v>2730</v>
      </c>
      <c r="S70" s="6">
        <v>3276</v>
      </c>
      <c r="T70" s="6">
        <v>7</v>
      </c>
      <c r="U70" s="6">
        <v>9</v>
      </c>
    </row>
    <row r="71" customHeight="1" spans="1:21">
      <c r="A71" s="11">
        <v>68</v>
      </c>
      <c r="B71" s="55">
        <v>102479</v>
      </c>
      <c r="C71" s="55" t="s">
        <v>87</v>
      </c>
      <c r="D71" s="55" t="s">
        <v>252</v>
      </c>
      <c r="E71" s="55" t="s">
        <v>70</v>
      </c>
      <c r="F71" s="6">
        <v>1280</v>
      </c>
      <c r="G71" s="6">
        <v>1486</v>
      </c>
      <c r="H71" s="6">
        <v>88</v>
      </c>
      <c r="I71" s="6">
        <v>112</v>
      </c>
      <c r="J71" s="6">
        <v>5</v>
      </c>
      <c r="K71" s="6">
        <v>6</v>
      </c>
      <c r="L71" s="6">
        <v>9</v>
      </c>
      <c r="M71" s="6">
        <v>14</v>
      </c>
      <c r="N71" s="6">
        <v>68</v>
      </c>
      <c r="O71" s="6">
        <v>82</v>
      </c>
      <c r="P71" s="6">
        <v>8</v>
      </c>
      <c r="Q71" s="9">
        <v>11</v>
      </c>
      <c r="R71" s="6">
        <v>1307</v>
      </c>
      <c r="S71" s="6">
        <v>1568</v>
      </c>
      <c r="T71" s="6">
        <v>5</v>
      </c>
      <c r="U71" s="6">
        <v>7</v>
      </c>
    </row>
    <row r="72" customHeight="1" spans="1:21">
      <c r="A72" s="11">
        <v>69</v>
      </c>
      <c r="B72" s="55">
        <v>102478</v>
      </c>
      <c r="C72" s="55" t="s">
        <v>88</v>
      </c>
      <c r="D72" s="55" t="s">
        <v>249</v>
      </c>
      <c r="E72" s="55" t="s">
        <v>70</v>
      </c>
      <c r="F72" s="6">
        <v>697</v>
      </c>
      <c r="G72" s="6">
        <v>800</v>
      </c>
      <c r="H72" s="6">
        <v>69</v>
      </c>
      <c r="I72" s="6">
        <v>83</v>
      </c>
      <c r="J72" s="6">
        <v>3</v>
      </c>
      <c r="K72" s="6">
        <v>4</v>
      </c>
      <c r="L72" s="6">
        <v>7</v>
      </c>
      <c r="M72" s="6">
        <v>11</v>
      </c>
      <c r="N72" s="6">
        <v>43</v>
      </c>
      <c r="O72" s="6">
        <v>52</v>
      </c>
      <c r="P72" s="6">
        <v>4</v>
      </c>
      <c r="Q72" s="9">
        <v>7</v>
      </c>
      <c r="R72" s="6">
        <v>1307</v>
      </c>
      <c r="S72" s="6">
        <v>1568</v>
      </c>
      <c r="T72" s="6">
        <v>3</v>
      </c>
      <c r="U72" s="6">
        <v>5</v>
      </c>
    </row>
    <row r="73" customHeight="1" spans="1:21">
      <c r="A73" s="11">
        <v>70</v>
      </c>
      <c r="B73" s="55">
        <v>102935</v>
      </c>
      <c r="C73" s="55" t="s">
        <v>89</v>
      </c>
      <c r="D73" s="55" t="s">
        <v>252</v>
      </c>
      <c r="E73" s="55" t="s">
        <v>70</v>
      </c>
      <c r="F73" s="6">
        <v>1280</v>
      </c>
      <c r="G73" s="6">
        <v>1486</v>
      </c>
      <c r="H73" s="6">
        <v>88</v>
      </c>
      <c r="I73" s="6">
        <v>112</v>
      </c>
      <c r="J73" s="6">
        <v>5</v>
      </c>
      <c r="K73" s="6">
        <v>6</v>
      </c>
      <c r="L73" s="6">
        <v>9</v>
      </c>
      <c r="M73" s="6">
        <v>14</v>
      </c>
      <c r="N73" s="6">
        <v>68</v>
      </c>
      <c r="O73" s="6">
        <v>82</v>
      </c>
      <c r="P73" s="6">
        <v>8</v>
      </c>
      <c r="Q73" s="9">
        <v>11</v>
      </c>
      <c r="R73" s="6">
        <v>3096</v>
      </c>
      <c r="S73" s="6">
        <v>3468</v>
      </c>
      <c r="T73" s="6">
        <v>5</v>
      </c>
      <c r="U73" s="6">
        <v>7</v>
      </c>
    </row>
    <row r="74" customHeight="1" spans="1:21">
      <c r="A74" s="11">
        <v>71</v>
      </c>
      <c r="B74" s="55">
        <v>341</v>
      </c>
      <c r="C74" s="55" t="s">
        <v>90</v>
      </c>
      <c r="D74" s="55" t="s">
        <v>251</v>
      </c>
      <c r="E74" s="55" t="s">
        <v>91</v>
      </c>
      <c r="F74" s="6">
        <v>3400</v>
      </c>
      <c r="G74" s="6">
        <v>3690</v>
      </c>
      <c r="H74" s="6">
        <v>233</v>
      </c>
      <c r="I74" s="6">
        <v>260</v>
      </c>
      <c r="J74" s="6">
        <v>12</v>
      </c>
      <c r="K74" s="6">
        <v>14</v>
      </c>
      <c r="L74" s="6">
        <v>23</v>
      </c>
      <c r="M74" s="6">
        <v>26</v>
      </c>
      <c r="N74" s="6">
        <v>182</v>
      </c>
      <c r="O74" s="6">
        <v>200</v>
      </c>
      <c r="P74" s="6">
        <v>21</v>
      </c>
      <c r="Q74" s="9">
        <v>24</v>
      </c>
      <c r="R74" s="6">
        <v>13306</v>
      </c>
      <c r="S74" s="6">
        <v>14300</v>
      </c>
      <c r="T74" s="6">
        <v>11</v>
      </c>
      <c r="U74" s="6">
        <v>13</v>
      </c>
    </row>
    <row r="75" customHeight="1" spans="1:21">
      <c r="A75" s="11">
        <v>72</v>
      </c>
      <c r="B75" s="55">
        <v>371</v>
      </c>
      <c r="C75" s="55" t="s">
        <v>92</v>
      </c>
      <c r="D75" s="55" t="s">
        <v>255</v>
      </c>
      <c r="E75" s="55" t="s">
        <v>91</v>
      </c>
      <c r="F75" s="6">
        <v>697</v>
      </c>
      <c r="G75" s="6">
        <v>800</v>
      </c>
      <c r="H75" s="6">
        <v>85</v>
      </c>
      <c r="I75" s="6">
        <v>94</v>
      </c>
      <c r="J75" s="6">
        <v>3</v>
      </c>
      <c r="K75" s="6">
        <v>4</v>
      </c>
      <c r="L75" s="6">
        <v>7</v>
      </c>
      <c r="M75" s="6">
        <v>11</v>
      </c>
      <c r="N75" s="6">
        <v>60</v>
      </c>
      <c r="O75" s="6">
        <v>72</v>
      </c>
      <c r="P75" s="6">
        <v>4</v>
      </c>
      <c r="Q75" s="9">
        <v>7</v>
      </c>
      <c r="R75" s="6">
        <v>2351</v>
      </c>
      <c r="S75" s="6">
        <v>2821</v>
      </c>
      <c r="T75" s="6">
        <v>4</v>
      </c>
      <c r="U75" s="6">
        <v>7</v>
      </c>
    </row>
    <row r="76" customHeight="1" spans="1:21">
      <c r="A76" s="11">
        <v>73</v>
      </c>
      <c r="B76" s="55">
        <v>385</v>
      </c>
      <c r="C76" s="55" t="s">
        <v>93</v>
      </c>
      <c r="D76" s="55" t="s">
        <v>254</v>
      </c>
      <c r="E76" s="55" t="s">
        <v>91</v>
      </c>
      <c r="F76" s="6">
        <v>1412</v>
      </c>
      <c r="G76" s="6">
        <v>1644</v>
      </c>
      <c r="H76" s="6">
        <v>180</v>
      </c>
      <c r="I76" s="6">
        <v>200</v>
      </c>
      <c r="J76" s="6">
        <v>10</v>
      </c>
      <c r="K76" s="6">
        <v>12</v>
      </c>
      <c r="L76" s="6">
        <v>17</v>
      </c>
      <c r="M76" s="6">
        <v>22</v>
      </c>
      <c r="N76" s="6">
        <v>132</v>
      </c>
      <c r="O76" s="6">
        <v>152</v>
      </c>
      <c r="P76" s="6">
        <v>19</v>
      </c>
      <c r="Q76" s="9">
        <v>22</v>
      </c>
      <c r="R76" s="6">
        <v>4006</v>
      </c>
      <c r="S76" s="6">
        <v>4440</v>
      </c>
      <c r="T76" s="6">
        <v>12</v>
      </c>
      <c r="U76" s="6">
        <v>14</v>
      </c>
    </row>
    <row r="77" customHeight="1" spans="1:21">
      <c r="A77" s="11">
        <v>74</v>
      </c>
      <c r="B77" s="55">
        <v>539</v>
      </c>
      <c r="C77" s="55" t="s">
        <v>94</v>
      </c>
      <c r="D77" s="55" t="s">
        <v>252</v>
      </c>
      <c r="E77" s="55" t="s">
        <v>91</v>
      </c>
      <c r="F77" s="6">
        <v>1554</v>
      </c>
      <c r="G77" s="6">
        <v>1815</v>
      </c>
      <c r="H77" s="6">
        <v>88</v>
      </c>
      <c r="I77" s="6">
        <v>112</v>
      </c>
      <c r="J77" s="6">
        <v>5</v>
      </c>
      <c r="K77" s="6">
        <v>6</v>
      </c>
      <c r="L77" s="6">
        <v>9</v>
      </c>
      <c r="M77" s="6">
        <v>14</v>
      </c>
      <c r="N77" s="6">
        <v>72</v>
      </c>
      <c r="O77" s="6">
        <v>86</v>
      </c>
      <c r="P77" s="6">
        <v>8</v>
      </c>
      <c r="Q77" s="9">
        <v>11</v>
      </c>
      <c r="R77" s="6">
        <v>1661</v>
      </c>
      <c r="S77" s="6">
        <v>1993</v>
      </c>
      <c r="T77" s="6">
        <v>5</v>
      </c>
      <c r="U77" s="6">
        <v>7</v>
      </c>
    </row>
    <row r="78" customHeight="1" spans="1:21">
      <c r="A78" s="11">
        <v>75</v>
      </c>
      <c r="B78" s="55">
        <v>514</v>
      </c>
      <c r="C78" s="55" t="s">
        <v>95</v>
      </c>
      <c r="D78" s="55" t="s">
        <v>253</v>
      </c>
      <c r="E78" s="55" t="s">
        <v>91</v>
      </c>
      <c r="F78" s="6">
        <v>3997</v>
      </c>
      <c r="G78" s="6">
        <v>4247</v>
      </c>
      <c r="H78" s="6">
        <v>186</v>
      </c>
      <c r="I78" s="6">
        <v>206</v>
      </c>
      <c r="J78" s="6">
        <v>8</v>
      </c>
      <c r="K78" s="6">
        <v>10</v>
      </c>
      <c r="L78" s="6">
        <v>8</v>
      </c>
      <c r="M78" s="6">
        <v>12</v>
      </c>
      <c r="N78" s="6">
        <v>101</v>
      </c>
      <c r="O78" s="6">
        <v>121</v>
      </c>
      <c r="P78" s="6">
        <v>15</v>
      </c>
      <c r="Q78" s="9">
        <v>19</v>
      </c>
      <c r="R78" s="6">
        <v>3406</v>
      </c>
      <c r="S78" s="6">
        <v>3720</v>
      </c>
      <c r="T78" s="6">
        <v>7</v>
      </c>
      <c r="U78" s="6">
        <v>9</v>
      </c>
    </row>
    <row r="79" customHeight="1" spans="1:21">
      <c r="A79" s="11">
        <v>76</v>
      </c>
      <c r="B79" s="55">
        <v>549</v>
      </c>
      <c r="C79" s="55" t="s">
        <v>96</v>
      </c>
      <c r="D79" s="55" t="s">
        <v>252</v>
      </c>
      <c r="E79" s="55" t="s">
        <v>91</v>
      </c>
      <c r="F79" s="6">
        <v>1172</v>
      </c>
      <c r="G79" s="6">
        <v>1356</v>
      </c>
      <c r="H79" s="6">
        <v>88</v>
      </c>
      <c r="I79" s="6">
        <v>112</v>
      </c>
      <c r="J79" s="6">
        <v>5</v>
      </c>
      <c r="K79" s="6">
        <v>6</v>
      </c>
      <c r="L79" s="6">
        <v>8</v>
      </c>
      <c r="M79" s="6">
        <v>12</v>
      </c>
      <c r="N79" s="6">
        <v>72</v>
      </c>
      <c r="O79" s="6">
        <v>86</v>
      </c>
      <c r="P79" s="6">
        <v>8</v>
      </c>
      <c r="Q79" s="9">
        <v>11</v>
      </c>
      <c r="R79" s="6">
        <v>2506</v>
      </c>
      <c r="S79" s="6">
        <v>3007</v>
      </c>
      <c r="T79" s="6">
        <v>6</v>
      </c>
      <c r="U79" s="6">
        <v>8</v>
      </c>
    </row>
    <row r="80" customHeight="1" spans="1:21">
      <c r="A80" s="11">
        <v>77</v>
      </c>
      <c r="B80" s="55">
        <v>594</v>
      </c>
      <c r="C80" s="55" t="s">
        <v>97</v>
      </c>
      <c r="D80" s="55" t="s">
        <v>255</v>
      </c>
      <c r="E80" s="55" t="s">
        <v>91</v>
      </c>
      <c r="F80" s="6">
        <v>1364</v>
      </c>
      <c r="G80" s="6">
        <v>1587</v>
      </c>
      <c r="H80" s="6">
        <v>79</v>
      </c>
      <c r="I80" s="6">
        <v>92</v>
      </c>
      <c r="J80" s="6">
        <v>3</v>
      </c>
      <c r="K80" s="6">
        <v>4</v>
      </c>
      <c r="L80" s="6">
        <v>7</v>
      </c>
      <c r="M80" s="6">
        <v>11</v>
      </c>
      <c r="N80" s="6">
        <v>65</v>
      </c>
      <c r="O80" s="6">
        <v>78</v>
      </c>
      <c r="P80" s="6">
        <v>6</v>
      </c>
      <c r="Q80" s="9">
        <v>10</v>
      </c>
      <c r="R80" s="6">
        <v>2506</v>
      </c>
      <c r="S80" s="6">
        <v>3007</v>
      </c>
      <c r="T80" s="6">
        <v>4</v>
      </c>
      <c r="U80" s="6">
        <v>7</v>
      </c>
    </row>
    <row r="81" customHeight="1" spans="1:21">
      <c r="A81" s="11">
        <v>78</v>
      </c>
      <c r="B81" s="55">
        <v>591</v>
      </c>
      <c r="C81" s="55" t="s">
        <v>98</v>
      </c>
      <c r="D81" s="55" t="s">
        <v>252</v>
      </c>
      <c r="E81" s="55" t="s">
        <v>91</v>
      </c>
      <c r="F81" s="6">
        <v>1080</v>
      </c>
      <c r="G81" s="6">
        <v>1246</v>
      </c>
      <c r="H81" s="6">
        <v>91</v>
      </c>
      <c r="I81" s="6">
        <v>112</v>
      </c>
      <c r="J81" s="6">
        <v>5</v>
      </c>
      <c r="K81" s="6">
        <v>6</v>
      </c>
      <c r="L81" s="6">
        <v>9</v>
      </c>
      <c r="M81" s="6">
        <v>14</v>
      </c>
      <c r="N81" s="6">
        <v>72</v>
      </c>
      <c r="O81" s="6">
        <v>86</v>
      </c>
      <c r="P81" s="6">
        <v>6</v>
      </c>
      <c r="Q81" s="9">
        <v>8</v>
      </c>
      <c r="R81" s="6">
        <v>4223</v>
      </c>
      <c r="S81" s="6">
        <v>4700</v>
      </c>
      <c r="T81" s="6">
        <v>5</v>
      </c>
      <c r="U81" s="6">
        <v>7</v>
      </c>
    </row>
    <row r="82" customHeight="1" spans="1:21">
      <c r="A82" s="11">
        <v>79</v>
      </c>
      <c r="B82" s="55">
        <v>716</v>
      </c>
      <c r="C82" s="55" t="s">
        <v>99</v>
      </c>
      <c r="D82" s="55" t="s">
        <v>252</v>
      </c>
      <c r="E82" s="55" t="s">
        <v>91</v>
      </c>
      <c r="F82" s="6">
        <v>1064</v>
      </c>
      <c r="G82" s="6">
        <v>1227</v>
      </c>
      <c r="H82" s="6">
        <v>91</v>
      </c>
      <c r="I82" s="6">
        <v>112</v>
      </c>
      <c r="J82" s="6">
        <v>5</v>
      </c>
      <c r="K82" s="6">
        <v>6</v>
      </c>
      <c r="L82" s="6">
        <v>9</v>
      </c>
      <c r="M82" s="6">
        <v>14</v>
      </c>
      <c r="N82" s="6">
        <v>68</v>
      </c>
      <c r="O82" s="6">
        <v>82</v>
      </c>
      <c r="P82" s="6">
        <v>8</v>
      </c>
      <c r="Q82" s="9">
        <v>11</v>
      </c>
      <c r="R82" s="6">
        <v>3170</v>
      </c>
      <c r="S82" s="6">
        <v>3557</v>
      </c>
      <c r="T82" s="6">
        <v>5</v>
      </c>
      <c r="U82" s="6">
        <v>7</v>
      </c>
    </row>
    <row r="83" customHeight="1" spans="1:21">
      <c r="A83" s="11">
        <v>80</v>
      </c>
      <c r="B83" s="55">
        <v>721</v>
      </c>
      <c r="C83" s="55" t="s">
        <v>100</v>
      </c>
      <c r="D83" s="55" t="s">
        <v>250</v>
      </c>
      <c r="E83" s="55" t="s">
        <v>91</v>
      </c>
      <c r="F83" s="6">
        <v>1532</v>
      </c>
      <c r="G83" s="6">
        <v>1788</v>
      </c>
      <c r="H83" s="6">
        <v>109</v>
      </c>
      <c r="I83" s="6">
        <v>126</v>
      </c>
      <c r="J83" s="6">
        <v>6</v>
      </c>
      <c r="K83" s="6">
        <v>7</v>
      </c>
      <c r="L83" s="6">
        <v>10</v>
      </c>
      <c r="M83" s="6">
        <v>13</v>
      </c>
      <c r="N83" s="6">
        <v>76</v>
      </c>
      <c r="O83" s="6">
        <v>91</v>
      </c>
      <c r="P83" s="6">
        <v>7</v>
      </c>
      <c r="Q83" s="9">
        <v>9</v>
      </c>
      <c r="R83" s="6">
        <v>3329</v>
      </c>
      <c r="S83" s="6">
        <v>3995</v>
      </c>
      <c r="T83" s="6">
        <v>5</v>
      </c>
      <c r="U83" s="6">
        <v>7</v>
      </c>
    </row>
    <row r="84" customHeight="1" spans="1:21">
      <c r="A84" s="11">
        <v>81</v>
      </c>
      <c r="B84" s="55">
        <v>717</v>
      </c>
      <c r="C84" s="55" t="s">
        <v>101</v>
      </c>
      <c r="D84" s="55" t="s">
        <v>252</v>
      </c>
      <c r="E84" s="55" t="s">
        <v>91</v>
      </c>
      <c r="F84" s="6">
        <v>1280</v>
      </c>
      <c r="G84" s="6">
        <v>1486</v>
      </c>
      <c r="H84" s="6">
        <v>88</v>
      </c>
      <c r="I84" s="6">
        <v>112</v>
      </c>
      <c r="J84" s="6">
        <v>5</v>
      </c>
      <c r="K84" s="6">
        <v>6</v>
      </c>
      <c r="L84" s="6">
        <v>8</v>
      </c>
      <c r="M84" s="6">
        <v>12</v>
      </c>
      <c r="N84" s="6">
        <v>68</v>
      </c>
      <c r="O84" s="6">
        <v>82</v>
      </c>
      <c r="P84" s="6">
        <v>8</v>
      </c>
      <c r="Q84" s="9">
        <v>11</v>
      </c>
      <c r="R84" s="6">
        <v>2406</v>
      </c>
      <c r="S84" s="6">
        <v>2887</v>
      </c>
      <c r="T84" s="6">
        <v>5</v>
      </c>
      <c r="U84" s="6">
        <v>7</v>
      </c>
    </row>
    <row r="85" customHeight="1" spans="1:21">
      <c r="A85" s="11">
        <v>82</v>
      </c>
      <c r="B85" s="55">
        <v>720</v>
      </c>
      <c r="C85" s="55" t="s">
        <v>102</v>
      </c>
      <c r="D85" s="55" t="s">
        <v>255</v>
      </c>
      <c r="E85" s="55" t="s">
        <v>91</v>
      </c>
      <c r="F85" s="6">
        <v>961</v>
      </c>
      <c r="G85" s="6">
        <v>1122</v>
      </c>
      <c r="H85" s="6">
        <v>85</v>
      </c>
      <c r="I85" s="6">
        <v>94</v>
      </c>
      <c r="J85" s="6">
        <v>3</v>
      </c>
      <c r="K85" s="6">
        <v>4</v>
      </c>
      <c r="L85" s="6">
        <v>5</v>
      </c>
      <c r="M85" s="6">
        <v>8</v>
      </c>
      <c r="N85" s="6">
        <v>60</v>
      </c>
      <c r="O85" s="6">
        <v>72</v>
      </c>
      <c r="P85" s="6">
        <v>4</v>
      </c>
      <c r="Q85" s="9">
        <v>7</v>
      </c>
      <c r="R85" s="6">
        <v>3488</v>
      </c>
      <c r="S85" s="6">
        <v>3818</v>
      </c>
      <c r="T85" s="6">
        <v>4</v>
      </c>
      <c r="U85" s="6">
        <v>7</v>
      </c>
    </row>
    <row r="86" customHeight="1" spans="1:21">
      <c r="A86" s="11">
        <v>83</v>
      </c>
      <c r="B86" s="55">
        <v>746</v>
      </c>
      <c r="C86" s="55" t="s">
        <v>103</v>
      </c>
      <c r="D86" s="55" t="s">
        <v>250</v>
      </c>
      <c r="E86" s="55" t="s">
        <v>91</v>
      </c>
      <c r="F86" s="6">
        <v>2127</v>
      </c>
      <c r="G86" s="6">
        <v>2290</v>
      </c>
      <c r="H86" s="6">
        <v>109</v>
      </c>
      <c r="I86" s="6">
        <v>126</v>
      </c>
      <c r="J86" s="6">
        <v>6</v>
      </c>
      <c r="K86" s="6">
        <v>7</v>
      </c>
      <c r="L86" s="6">
        <v>9</v>
      </c>
      <c r="M86" s="6">
        <v>12</v>
      </c>
      <c r="N86" s="6">
        <v>86</v>
      </c>
      <c r="O86" s="6">
        <v>103</v>
      </c>
      <c r="P86" s="6">
        <v>11</v>
      </c>
      <c r="Q86" s="9">
        <v>15</v>
      </c>
      <c r="R86" s="6">
        <v>1506</v>
      </c>
      <c r="S86" s="6">
        <v>1807</v>
      </c>
      <c r="T86" s="6">
        <v>5</v>
      </c>
      <c r="U86" s="6">
        <v>7</v>
      </c>
    </row>
    <row r="87" customHeight="1" spans="1:21">
      <c r="A87" s="11">
        <v>84</v>
      </c>
      <c r="B87" s="55">
        <v>732</v>
      </c>
      <c r="C87" s="55" t="s">
        <v>104</v>
      </c>
      <c r="D87" s="55" t="s">
        <v>255</v>
      </c>
      <c r="E87" s="55" t="s">
        <v>91</v>
      </c>
      <c r="F87" s="6">
        <v>1300</v>
      </c>
      <c r="G87" s="6">
        <v>1510</v>
      </c>
      <c r="H87" s="6">
        <v>85</v>
      </c>
      <c r="I87" s="6">
        <v>94</v>
      </c>
      <c r="J87" s="6">
        <v>3</v>
      </c>
      <c r="K87" s="6">
        <v>4</v>
      </c>
      <c r="L87" s="6">
        <v>5</v>
      </c>
      <c r="M87" s="6">
        <v>8</v>
      </c>
      <c r="N87" s="6">
        <v>60</v>
      </c>
      <c r="O87" s="6">
        <v>72</v>
      </c>
      <c r="P87" s="6">
        <v>4</v>
      </c>
      <c r="Q87" s="9">
        <v>7</v>
      </c>
      <c r="R87" s="6">
        <v>4906</v>
      </c>
      <c r="S87" s="6">
        <v>5520</v>
      </c>
      <c r="T87" s="6">
        <v>4</v>
      </c>
      <c r="U87" s="6">
        <v>7</v>
      </c>
    </row>
    <row r="88" customHeight="1" spans="1:21">
      <c r="A88" s="11">
        <v>85</v>
      </c>
      <c r="B88" s="55">
        <v>748</v>
      </c>
      <c r="C88" s="55" t="s">
        <v>105</v>
      </c>
      <c r="D88" s="55" t="s">
        <v>252</v>
      </c>
      <c r="E88" s="55" t="s">
        <v>91</v>
      </c>
      <c r="F88" s="6">
        <v>1280</v>
      </c>
      <c r="G88" s="6">
        <v>1486</v>
      </c>
      <c r="H88" s="6">
        <v>88</v>
      </c>
      <c r="I88" s="6">
        <v>112</v>
      </c>
      <c r="J88" s="6">
        <v>5</v>
      </c>
      <c r="K88" s="6">
        <v>6</v>
      </c>
      <c r="L88" s="6">
        <v>7</v>
      </c>
      <c r="M88" s="6">
        <v>11</v>
      </c>
      <c r="N88" s="6">
        <v>72</v>
      </c>
      <c r="O88" s="6">
        <v>86</v>
      </c>
      <c r="P88" s="6">
        <v>8</v>
      </c>
      <c r="Q88" s="9">
        <v>11</v>
      </c>
      <c r="R88" s="6">
        <v>3170</v>
      </c>
      <c r="S88" s="6">
        <v>3557</v>
      </c>
      <c r="T88" s="6">
        <v>5</v>
      </c>
      <c r="U88" s="6">
        <v>7</v>
      </c>
    </row>
    <row r="89" customHeight="1" spans="1:21">
      <c r="A89" s="11">
        <v>86</v>
      </c>
      <c r="B89" s="55">
        <v>102567</v>
      </c>
      <c r="C89" s="55" t="s">
        <v>106</v>
      </c>
      <c r="D89" s="55" t="s">
        <v>255</v>
      </c>
      <c r="E89" s="55" t="s">
        <v>91</v>
      </c>
      <c r="F89" s="6">
        <v>697</v>
      </c>
      <c r="G89" s="6">
        <v>800</v>
      </c>
      <c r="H89" s="6">
        <v>79</v>
      </c>
      <c r="I89" s="6">
        <v>92</v>
      </c>
      <c r="J89" s="6">
        <v>3</v>
      </c>
      <c r="K89" s="6">
        <v>4</v>
      </c>
      <c r="L89" s="6">
        <v>7</v>
      </c>
      <c r="M89" s="6">
        <v>11</v>
      </c>
      <c r="N89" s="6">
        <v>60</v>
      </c>
      <c r="O89" s="6">
        <v>72</v>
      </c>
      <c r="P89" s="6">
        <v>4</v>
      </c>
      <c r="Q89" s="9">
        <v>7</v>
      </c>
      <c r="R89" s="6">
        <v>1806</v>
      </c>
      <c r="S89" s="6">
        <v>2167</v>
      </c>
      <c r="T89" s="6">
        <v>4</v>
      </c>
      <c r="U89" s="6">
        <v>7</v>
      </c>
    </row>
    <row r="90" customHeight="1" spans="1:21">
      <c r="A90" s="11">
        <v>87</v>
      </c>
      <c r="B90" s="55">
        <v>102564</v>
      </c>
      <c r="C90" s="55" t="s">
        <v>107</v>
      </c>
      <c r="D90" s="55" t="s">
        <v>249</v>
      </c>
      <c r="E90" s="55" t="s">
        <v>91</v>
      </c>
      <c r="F90" s="6">
        <v>697</v>
      </c>
      <c r="G90" s="6">
        <v>800</v>
      </c>
      <c r="H90" s="6">
        <v>69</v>
      </c>
      <c r="I90" s="6">
        <v>83</v>
      </c>
      <c r="J90" s="6">
        <v>3</v>
      </c>
      <c r="K90" s="6">
        <v>4</v>
      </c>
      <c r="L90" s="6">
        <v>5</v>
      </c>
      <c r="M90" s="6">
        <v>8</v>
      </c>
      <c r="N90" s="6">
        <v>43</v>
      </c>
      <c r="O90" s="6">
        <v>52</v>
      </c>
      <c r="P90" s="6">
        <v>6</v>
      </c>
      <c r="Q90" s="9">
        <v>10</v>
      </c>
      <c r="R90" s="6">
        <v>1806</v>
      </c>
      <c r="S90" s="6">
        <v>2167</v>
      </c>
      <c r="T90" s="6">
        <v>3</v>
      </c>
      <c r="U90" s="6">
        <v>5</v>
      </c>
    </row>
    <row r="91" customHeight="1" spans="1:21">
      <c r="A91" s="11">
        <v>88</v>
      </c>
      <c r="B91" s="55">
        <v>52</v>
      </c>
      <c r="C91" s="55" t="s">
        <v>108</v>
      </c>
      <c r="D91" s="55" t="s">
        <v>250</v>
      </c>
      <c r="E91" s="55" t="s">
        <v>109</v>
      </c>
      <c r="F91" s="6">
        <v>1996</v>
      </c>
      <c r="G91" s="6">
        <v>2245</v>
      </c>
      <c r="H91" s="6">
        <v>117</v>
      </c>
      <c r="I91" s="6">
        <v>130</v>
      </c>
      <c r="J91" s="6">
        <v>6</v>
      </c>
      <c r="K91" s="6">
        <v>7</v>
      </c>
      <c r="L91" s="6">
        <v>8</v>
      </c>
      <c r="M91" s="6">
        <v>11</v>
      </c>
      <c r="N91" s="6">
        <v>76</v>
      </c>
      <c r="O91" s="6">
        <v>91</v>
      </c>
      <c r="P91" s="6">
        <v>11</v>
      </c>
      <c r="Q91" s="9">
        <v>15</v>
      </c>
      <c r="R91" s="6">
        <v>3033</v>
      </c>
      <c r="S91" s="6">
        <v>3392</v>
      </c>
      <c r="T91" s="6">
        <v>5</v>
      </c>
      <c r="U91" s="6">
        <v>7</v>
      </c>
    </row>
    <row r="92" customHeight="1" spans="1:21">
      <c r="A92" s="11">
        <v>89</v>
      </c>
      <c r="B92" s="55">
        <v>56</v>
      </c>
      <c r="C92" s="55" t="s">
        <v>110</v>
      </c>
      <c r="D92" s="55" t="s">
        <v>255</v>
      </c>
      <c r="E92" s="55" t="s">
        <v>109</v>
      </c>
      <c r="F92" s="6">
        <v>3070</v>
      </c>
      <c r="G92" s="6">
        <v>3327</v>
      </c>
      <c r="H92" s="6">
        <v>85</v>
      </c>
      <c r="I92" s="6">
        <v>94</v>
      </c>
      <c r="J92" s="6">
        <v>3</v>
      </c>
      <c r="K92" s="6">
        <v>4</v>
      </c>
      <c r="L92" s="6">
        <v>6</v>
      </c>
      <c r="M92" s="6">
        <v>9</v>
      </c>
      <c r="N92" s="6">
        <v>60</v>
      </c>
      <c r="O92" s="6">
        <v>72</v>
      </c>
      <c r="P92" s="6">
        <v>4</v>
      </c>
      <c r="Q92" s="9">
        <v>7</v>
      </c>
      <c r="R92" s="6">
        <v>4906</v>
      </c>
      <c r="S92" s="6">
        <v>5520</v>
      </c>
      <c r="T92" s="6">
        <v>4</v>
      </c>
      <c r="U92" s="6">
        <v>7</v>
      </c>
    </row>
    <row r="93" customHeight="1" spans="1:21">
      <c r="A93" s="11">
        <v>90</v>
      </c>
      <c r="B93" s="55">
        <v>54</v>
      </c>
      <c r="C93" s="55" t="s">
        <v>111</v>
      </c>
      <c r="D93" s="55" t="s">
        <v>253</v>
      </c>
      <c r="E93" s="55" t="s">
        <v>109</v>
      </c>
      <c r="F93" s="6">
        <v>1412</v>
      </c>
      <c r="G93" s="6">
        <v>1644</v>
      </c>
      <c r="H93" s="6">
        <v>155</v>
      </c>
      <c r="I93" s="6">
        <v>172</v>
      </c>
      <c r="J93" s="6">
        <v>8</v>
      </c>
      <c r="K93" s="6">
        <v>10</v>
      </c>
      <c r="L93" s="6">
        <v>8</v>
      </c>
      <c r="M93" s="6">
        <v>12</v>
      </c>
      <c r="N93" s="6">
        <v>101</v>
      </c>
      <c r="O93" s="6">
        <v>121</v>
      </c>
      <c r="P93" s="6">
        <v>17</v>
      </c>
      <c r="Q93" s="9">
        <v>21</v>
      </c>
      <c r="R93" s="6">
        <v>4506</v>
      </c>
      <c r="S93" s="6">
        <v>5040</v>
      </c>
      <c r="T93" s="6">
        <v>7</v>
      </c>
      <c r="U93" s="6">
        <v>9</v>
      </c>
    </row>
    <row r="94" customHeight="1" spans="1:21">
      <c r="A94" s="11">
        <v>91</v>
      </c>
      <c r="B94" s="55">
        <v>329</v>
      </c>
      <c r="C94" s="55" t="s">
        <v>112</v>
      </c>
      <c r="D94" s="55" t="s">
        <v>253</v>
      </c>
      <c r="E94" s="55" t="s">
        <v>109</v>
      </c>
      <c r="F94" s="6">
        <v>1412</v>
      </c>
      <c r="G94" s="6">
        <v>1644</v>
      </c>
      <c r="H94" s="6">
        <v>113</v>
      </c>
      <c r="I94" s="6">
        <v>130</v>
      </c>
      <c r="J94" s="6">
        <v>8</v>
      </c>
      <c r="K94" s="6">
        <v>10</v>
      </c>
      <c r="L94" s="6">
        <v>11</v>
      </c>
      <c r="M94" s="6">
        <v>14</v>
      </c>
      <c r="N94" s="6">
        <v>94</v>
      </c>
      <c r="O94" s="6">
        <v>113</v>
      </c>
      <c r="P94" s="6">
        <v>9</v>
      </c>
      <c r="Q94" s="9">
        <v>11</v>
      </c>
      <c r="R94" s="6">
        <v>4506</v>
      </c>
      <c r="S94" s="6">
        <v>5040</v>
      </c>
      <c r="T94" s="6">
        <v>7</v>
      </c>
      <c r="U94" s="6">
        <v>9</v>
      </c>
    </row>
    <row r="95" customHeight="1" spans="1:21">
      <c r="A95" s="11">
        <v>92</v>
      </c>
      <c r="B95" s="55">
        <v>351</v>
      </c>
      <c r="C95" s="55" t="s">
        <v>113</v>
      </c>
      <c r="D95" s="55" t="s">
        <v>250</v>
      </c>
      <c r="E95" s="55" t="s">
        <v>109</v>
      </c>
      <c r="F95" s="6">
        <v>1532</v>
      </c>
      <c r="G95" s="6">
        <v>1788</v>
      </c>
      <c r="H95" s="6">
        <v>109</v>
      </c>
      <c r="I95" s="6">
        <v>126</v>
      </c>
      <c r="J95" s="6">
        <v>6</v>
      </c>
      <c r="K95" s="6">
        <v>7</v>
      </c>
      <c r="L95" s="6">
        <v>9</v>
      </c>
      <c r="M95" s="6">
        <v>12</v>
      </c>
      <c r="N95" s="6">
        <v>69</v>
      </c>
      <c r="O95" s="6">
        <v>83</v>
      </c>
      <c r="P95" s="6">
        <v>11</v>
      </c>
      <c r="Q95" s="9">
        <v>15</v>
      </c>
      <c r="R95" s="6">
        <v>4906</v>
      </c>
      <c r="S95" s="6">
        <v>5520</v>
      </c>
      <c r="T95" s="6">
        <v>5</v>
      </c>
      <c r="U95" s="6">
        <v>7</v>
      </c>
    </row>
    <row r="96" customHeight="1" spans="1:21">
      <c r="A96" s="11">
        <v>93</v>
      </c>
      <c r="B96" s="55">
        <v>367</v>
      </c>
      <c r="C96" s="55" t="s">
        <v>114</v>
      </c>
      <c r="D96" s="55" t="s">
        <v>250</v>
      </c>
      <c r="E96" s="55" t="s">
        <v>109</v>
      </c>
      <c r="F96" s="6">
        <v>1532</v>
      </c>
      <c r="G96" s="6">
        <v>1788</v>
      </c>
      <c r="H96" s="6">
        <v>117</v>
      </c>
      <c r="I96" s="6">
        <v>130</v>
      </c>
      <c r="J96" s="6">
        <v>6</v>
      </c>
      <c r="K96" s="6">
        <v>7</v>
      </c>
      <c r="L96" s="6">
        <v>10</v>
      </c>
      <c r="M96" s="6">
        <v>13</v>
      </c>
      <c r="N96" s="6">
        <v>76</v>
      </c>
      <c r="O96" s="6">
        <v>91</v>
      </c>
      <c r="P96" s="6">
        <v>11</v>
      </c>
      <c r="Q96" s="9">
        <v>15</v>
      </c>
      <c r="R96" s="6">
        <v>2802</v>
      </c>
      <c r="S96" s="6">
        <v>3115</v>
      </c>
      <c r="T96" s="6">
        <v>5</v>
      </c>
      <c r="U96" s="6">
        <v>7</v>
      </c>
    </row>
    <row r="97" customHeight="1" spans="1:21">
      <c r="A97" s="11">
        <v>94</v>
      </c>
      <c r="B97" s="55">
        <v>587</v>
      </c>
      <c r="C97" s="55" t="s">
        <v>115</v>
      </c>
      <c r="D97" s="55" t="s">
        <v>250</v>
      </c>
      <c r="E97" s="55" t="s">
        <v>109</v>
      </c>
      <c r="F97" s="6">
        <v>1532</v>
      </c>
      <c r="G97" s="6">
        <v>1788</v>
      </c>
      <c r="H97" s="6">
        <v>117</v>
      </c>
      <c r="I97" s="6">
        <v>130</v>
      </c>
      <c r="J97" s="6">
        <v>6</v>
      </c>
      <c r="K97" s="6">
        <v>7</v>
      </c>
      <c r="L97" s="6">
        <v>10</v>
      </c>
      <c r="M97" s="6">
        <v>13</v>
      </c>
      <c r="N97" s="6">
        <v>76</v>
      </c>
      <c r="O97" s="6">
        <v>91</v>
      </c>
      <c r="P97" s="6">
        <v>7</v>
      </c>
      <c r="Q97" s="9">
        <v>9</v>
      </c>
      <c r="R97" s="6">
        <v>3506</v>
      </c>
      <c r="S97" s="6">
        <v>3840</v>
      </c>
      <c r="T97" s="6">
        <v>5</v>
      </c>
      <c r="U97" s="6">
        <v>7</v>
      </c>
    </row>
    <row r="98" customHeight="1" spans="1:21">
      <c r="A98" s="11">
        <v>95</v>
      </c>
      <c r="B98" s="55">
        <v>704</v>
      </c>
      <c r="C98" s="55" t="s">
        <v>116</v>
      </c>
      <c r="D98" s="55" t="s">
        <v>250</v>
      </c>
      <c r="E98" s="55" t="s">
        <v>109</v>
      </c>
      <c r="F98" s="6">
        <v>1532</v>
      </c>
      <c r="G98" s="6">
        <v>1788</v>
      </c>
      <c r="H98" s="6">
        <v>109</v>
      </c>
      <c r="I98" s="6">
        <v>126</v>
      </c>
      <c r="J98" s="6">
        <v>6</v>
      </c>
      <c r="K98" s="6">
        <v>7</v>
      </c>
      <c r="L98" s="6">
        <v>9</v>
      </c>
      <c r="M98" s="6">
        <v>12</v>
      </c>
      <c r="N98" s="6">
        <v>69</v>
      </c>
      <c r="O98" s="6">
        <v>83</v>
      </c>
      <c r="P98" s="6">
        <v>11</v>
      </c>
      <c r="Q98" s="9">
        <v>15</v>
      </c>
      <c r="R98" s="6">
        <v>2543</v>
      </c>
      <c r="S98" s="6">
        <v>3043</v>
      </c>
      <c r="T98" s="6">
        <v>5</v>
      </c>
      <c r="U98" s="6">
        <v>7</v>
      </c>
    </row>
    <row r="99" customHeight="1" spans="1:21">
      <c r="A99" s="11">
        <v>96</v>
      </c>
      <c r="B99" s="55">
        <v>706</v>
      </c>
      <c r="C99" s="55" t="s">
        <v>117</v>
      </c>
      <c r="D99" s="55" t="s">
        <v>255</v>
      </c>
      <c r="E99" s="55" t="s">
        <v>109</v>
      </c>
      <c r="F99" s="6">
        <v>697</v>
      </c>
      <c r="G99" s="6">
        <v>800</v>
      </c>
      <c r="H99" s="6">
        <v>79</v>
      </c>
      <c r="I99" s="6">
        <v>92</v>
      </c>
      <c r="J99" s="6">
        <v>3</v>
      </c>
      <c r="K99" s="6">
        <v>4</v>
      </c>
      <c r="L99" s="6">
        <v>7</v>
      </c>
      <c r="M99" s="6">
        <v>11</v>
      </c>
      <c r="N99" s="6">
        <v>60</v>
      </c>
      <c r="O99" s="6">
        <v>72</v>
      </c>
      <c r="P99" s="6">
        <v>4</v>
      </c>
      <c r="Q99" s="9">
        <v>7</v>
      </c>
      <c r="R99" s="6">
        <v>2351</v>
      </c>
      <c r="S99" s="6">
        <v>2821</v>
      </c>
      <c r="T99" s="6">
        <v>4</v>
      </c>
      <c r="U99" s="6">
        <v>7</v>
      </c>
    </row>
    <row r="100" customHeight="1" spans="1:21">
      <c r="A100" s="11">
        <v>97</v>
      </c>
      <c r="B100" s="55">
        <v>710</v>
      </c>
      <c r="C100" s="55" t="s">
        <v>118</v>
      </c>
      <c r="D100" s="55" t="s">
        <v>255</v>
      </c>
      <c r="E100" s="55" t="s">
        <v>109</v>
      </c>
      <c r="F100" s="6">
        <v>940</v>
      </c>
      <c r="G100" s="6">
        <v>1097</v>
      </c>
      <c r="H100" s="6">
        <v>85</v>
      </c>
      <c r="I100" s="6">
        <v>94</v>
      </c>
      <c r="J100" s="6">
        <v>3</v>
      </c>
      <c r="K100" s="6">
        <v>4</v>
      </c>
      <c r="L100" s="6">
        <v>5</v>
      </c>
      <c r="M100" s="6">
        <v>8</v>
      </c>
      <c r="N100" s="6">
        <v>60</v>
      </c>
      <c r="O100" s="6">
        <v>72</v>
      </c>
      <c r="P100" s="6">
        <v>4</v>
      </c>
      <c r="Q100" s="9">
        <v>7</v>
      </c>
      <c r="R100" s="6">
        <v>2351</v>
      </c>
      <c r="S100" s="6">
        <v>2821</v>
      </c>
      <c r="T100" s="6">
        <v>4</v>
      </c>
      <c r="U100" s="6">
        <v>7</v>
      </c>
    </row>
    <row r="101" customHeight="1" spans="1:21">
      <c r="A101" s="11">
        <v>98</v>
      </c>
      <c r="B101" s="55">
        <v>713</v>
      </c>
      <c r="C101" s="55" t="s">
        <v>119</v>
      </c>
      <c r="D101" s="55" t="s">
        <v>249</v>
      </c>
      <c r="E101" s="55" t="s">
        <v>109</v>
      </c>
      <c r="F101" s="6">
        <v>420</v>
      </c>
      <c r="G101" s="6">
        <v>525</v>
      </c>
      <c r="H101" s="6">
        <v>69</v>
      </c>
      <c r="I101" s="6">
        <v>83</v>
      </c>
      <c r="J101" s="6">
        <v>2</v>
      </c>
      <c r="K101" s="6">
        <v>2</v>
      </c>
      <c r="L101" s="6">
        <v>5</v>
      </c>
      <c r="M101" s="6">
        <v>8</v>
      </c>
      <c r="N101" s="6">
        <v>43</v>
      </c>
      <c r="O101" s="6">
        <v>52</v>
      </c>
      <c r="P101" s="6">
        <v>4</v>
      </c>
      <c r="Q101" s="9">
        <v>7</v>
      </c>
      <c r="R101" s="6">
        <v>1625.5</v>
      </c>
      <c r="S101" s="6">
        <v>1942</v>
      </c>
      <c r="T101" s="6">
        <v>3</v>
      </c>
      <c r="U101" s="6">
        <v>5</v>
      </c>
    </row>
    <row r="102" customHeight="1" spans="1:21">
      <c r="A102" s="11">
        <v>99</v>
      </c>
      <c r="B102" s="55">
        <v>738</v>
      </c>
      <c r="C102" s="55" t="s">
        <v>120</v>
      </c>
      <c r="D102" s="55" t="s">
        <v>255</v>
      </c>
      <c r="E102" s="55" t="s">
        <v>109</v>
      </c>
      <c r="F102" s="6">
        <v>697</v>
      </c>
      <c r="G102" s="6">
        <v>800</v>
      </c>
      <c r="H102" s="6">
        <v>85</v>
      </c>
      <c r="I102" s="6">
        <v>94</v>
      </c>
      <c r="J102" s="6">
        <v>3</v>
      </c>
      <c r="K102" s="6">
        <v>4</v>
      </c>
      <c r="L102" s="6">
        <v>7</v>
      </c>
      <c r="M102" s="6">
        <v>11</v>
      </c>
      <c r="N102" s="6">
        <v>60</v>
      </c>
      <c r="O102" s="6">
        <v>72</v>
      </c>
      <c r="P102" s="6">
        <v>6</v>
      </c>
      <c r="Q102" s="9">
        <v>10</v>
      </c>
      <c r="R102" s="6">
        <v>1307</v>
      </c>
      <c r="S102" s="6">
        <v>1568</v>
      </c>
      <c r="T102" s="6">
        <v>4</v>
      </c>
      <c r="U102" s="6">
        <v>7</v>
      </c>
    </row>
    <row r="103" customHeight="1" spans="1:21">
      <c r="A103" s="11">
        <v>100</v>
      </c>
      <c r="B103" s="55">
        <v>754</v>
      </c>
      <c r="C103" s="55" t="s">
        <v>121</v>
      </c>
      <c r="D103" s="55" t="s">
        <v>253</v>
      </c>
      <c r="E103" s="55" t="s">
        <v>109</v>
      </c>
      <c r="F103" s="6">
        <v>2222</v>
      </c>
      <c r="G103" s="6">
        <v>2394</v>
      </c>
      <c r="H103" s="6">
        <v>155</v>
      </c>
      <c r="I103" s="6">
        <v>172</v>
      </c>
      <c r="J103" s="6">
        <v>8</v>
      </c>
      <c r="K103" s="6">
        <v>10</v>
      </c>
      <c r="L103" s="6">
        <v>9</v>
      </c>
      <c r="M103" s="6">
        <v>14</v>
      </c>
      <c r="N103" s="6">
        <v>94</v>
      </c>
      <c r="O103" s="6">
        <v>113</v>
      </c>
      <c r="P103" s="6">
        <v>17</v>
      </c>
      <c r="Q103" s="9">
        <v>21</v>
      </c>
      <c r="R103" s="6">
        <v>1326</v>
      </c>
      <c r="S103" s="6">
        <v>1591</v>
      </c>
      <c r="T103" s="6">
        <v>7</v>
      </c>
      <c r="U103" s="6">
        <v>9</v>
      </c>
    </row>
    <row r="104" customHeight="1" spans="1:21">
      <c r="A104" s="11">
        <v>101</v>
      </c>
      <c r="B104" s="55">
        <v>101453</v>
      </c>
      <c r="C104" s="55" t="s">
        <v>122</v>
      </c>
      <c r="D104" s="55" t="s">
        <v>250</v>
      </c>
      <c r="E104" s="55" t="s">
        <v>109</v>
      </c>
      <c r="F104" s="6">
        <v>850</v>
      </c>
      <c r="G104" s="6">
        <v>987</v>
      </c>
      <c r="H104" s="6">
        <v>109</v>
      </c>
      <c r="I104" s="6">
        <v>126</v>
      </c>
      <c r="J104" s="6">
        <v>6</v>
      </c>
      <c r="K104" s="6">
        <v>7</v>
      </c>
      <c r="L104" s="6">
        <v>11</v>
      </c>
      <c r="M104" s="6">
        <v>14</v>
      </c>
      <c r="N104" s="6">
        <v>69</v>
      </c>
      <c r="O104" s="6">
        <v>83</v>
      </c>
      <c r="P104" s="6">
        <v>11</v>
      </c>
      <c r="Q104" s="9">
        <v>15</v>
      </c>
      <c r="R104" s="6">
        <v>1142</v>
      </c>
      <c r="S104" s="6">
        <v>1370</v>
      </c>
      <c r="T104" s="6">
        <v>6</v>
      </c>
      <c r="U104" s="6">
        <v>8</v>
      </c>
    </row>
    <row r="105" s="2" customFormat="1" customHeight="1" spans="1:21">
      <c r="A105" s="11">
        <v>102</v>
      </c>
      <c r="B105" s="55">
        <v>104838</v>
      </c>
      <c r="C105" s="55" t="s">
        <v>123</v>
      </c>
      <c r="D105" s="55" t="s">
        <v>249</v>
      </c>
      <c r="E105" s="55" t="s">
        <v>109</v>
      </c>
      <c r="F105" s="6">
        <v>697</v>
      </c>
      <c r="G105" s="6">
        <v>800</v>
      </c>
      <c r="H105" s="6">
        <v>69</v>
      </c>
      <c r="I105" s="6">
        <v>83</v>
      </c>
      <c r="J105" s="6">
        <v>3</v>
      </c>
      <c r="K105" s="6">
        <v>4</v>
      </c>
      <c r="L105" s="6">
        <v>5</v>
      </c>
      <c r="M105" s="6">
        <v>8</v>
      </c>
      <c r="N105" s="6">
        <v>43</v>
      </c>
      <c r="O105" s="6">
        <v>52</v>
      </c>
      <c r="P105" s="6">
        <v>6</v>
      </c>
      <c r="Q105" s="9">
        <v>10</v>
      </c>
      <c r="R105" s="6">
        <v>807</v>
      </c>
      <c r="S105" s="6">
        <v>968</v>
      </c>
      <c r="T105" s="6">
        <v>3</v>
      </c>
      <c r="U105" s="6">
        <v>5</v>
      </c>
    </row>
    <row r="106" s="2" customFormat="1" customHeight="1" spans="1:21">
      <c r="A106" s="11">
        <v>103</v>
      </c>
      <c r="B106" s="55">
        <v>104533</v>
      </c>
      <c r="C106" s="55" t="s">
        <v>124</v>
      </c>
      <c r="D106" s="55" t="s">
        <v>249</v>
      </c>
      <c r="E106" s="55" t="s">
        <v>109</v>
      </c>
      <c r="F106" s="6">
        <v>697</v>
      </c>
      <c r="G106" s="6">
        <v>800</v>
      </c>
      <c r="H106" s="6">
        <v>69</v>
      </c>
      <c r="I106" s="6">
        <v>83</v>
      </c>
      <c r="J106" s="6">
        <v>3</v>
      </c>
      <c r="K106" s="6">
        <v>4</v>
      </c>
      <c r="L106" s="6">
        <v>7</v>
      </c>
      <c r="M106" s="6">
        <v>11</v>
      </c>
      <c r="N106" s="6">
        <v>43</v>
      </c>
      <c r="O106" s="6">
        <v>52</v>
      </c>
      <c r="P106" s="6">
        <v>6</v>
      </c>
      <c r="Q106" s="9">
        <v>10</v>
      </c>
      <c r="R106" s="6">
        <v>3006</v>
      </c>
      <c r="S106" s="6">
        <v>3360</v>
      </c>
      <c r="T106" s="6">
        <v>3</v>
      </c>
      <c r="U106" s="6">
        <v>5</v>
      </c>
    </row>
    <row r="107" s="2" customFormat="1" customHeight="1" spans="1:21">
      <c r="A107" s="11">
        <v>104</v>
      </c>
      <c r="B107" s="55">
        <v>104428</v>
      </c>
      <c r="C107" s="55" t="s">
        <v>125</v>
      </c>
      <c r="D107" s="55" t="s">
        <v>249</v>
      </c>
      <c r="E107" s="55" t="s">
        <v>109</v>
      </c>
      <c r="F107" s="6">
        <v>697</v>
      </c>
      <c r="G107" s="6">
        <v>800</v>
      </c>
      <c r="H107" s="6">
        <v>69</v>
      </c>
      <c r="I107" s="6">
        <v>83</v>
      </c>
      <c r="J107" s="6">
        <v>3</v>
      </c>
      <c r="K107" s="6">
        <v>4</v>
      </c>
      <c r="L107" s="6">
        <v>7</v>
      </c>
      <c r="M107" s="6">
        <v>11</v>
      </c>
      <c r="N107" s="6">
        <v>43</v>
      </c>
      <c r="O107" s="6">
        <v>52</v>
      </c>
      <c r="P107" s="6">
        <v>6</v>
      </c>
      <c r="Q107" s="9">
        <v>10</v>
      </c>
      <c r="R107" s="6">
        <v>1806</v>
      </c>
      <c r="S107" s="6">
        <v>2167</v>
      </c>
      <c r="T107" s="6">
        <v>3</v>
      </c>
      <c r="U107" s="6">
        <v>5</v>
      </c>
    </row>
    <row r="108" customHeight="1" spans="1:21">
      <c r="A108" s="5"/>
      <c r="B108" s="55"/>
      <c r="C108" s="55"/>
      <c r="D108" s="55" t="e">
        <v>#N/A</v>
      </c>
      <c r="E108" s="55"/>
      <c r="F108" s="22">
        <f>SUM(F4:F107)</f>
        <v>187016</v>
      </c>
      <c r="G108" s="22">
        <f>SUM(G4:G107)</f>
        <v>208321</v>
      </c>
      <c r="H108" s="22">
        <f>SUM(H4:H107)</f>
        <v>12995</v>
      </c>
      <c r="I108" s="22">
        <f>SUM(I4:I107)</f>
        <v>14630</v>
      </c>
      <c r="J108" s="22">
        <f t="shared" ref="J108:U108" si="0">SUM(J4:J107)</f>
        <v>647</v>
      </c>
      <c r="K108" s="22">
        <f t="shared" si="0"/>
        <v>786</v>
      </c>
      <c r="L108" s="22">
        <f t="shared" si="0"/>
        <v>1225</v>
      </c>
      <c r="M108" s="22">
        <f t="shared" si="0"/>
        <v>1605</v>
      </c>
      <c r="N108" s="22">
        <f t="shared" si="0"/>
        <v>8848</v>
      </c>
      <c r="O108" s="22">
        <f t="shared" si="0"/>
        <v>10416</v>
      </c>
      <c r="P108" s="22">
        <f t="shared" si="0"/>
        <v>1269</v>
      </c>
      <c r="Q108" s="22">
        <f t="shared" si="0"/>
        <v>1621</v>
      </c>
      <c r="R108" s="22">
        <f t="shared" si="0"/>
        <v>390292</v>
      </c>
      <c r="S108" s="22">
        <f t="shared" si="0"/>
        <v>439314</v>
      </c>
      <c r="T108" s="22">
        <f t="shared" si="0"/>
        <v>658</v>
      </c>
      <c r="U108" s="22">
        <f t="shared" si="0"/>
        <v>885</v>
      </c>
    </row>
    <row r="109" customHeight="1" spans="7:7">
      <c r="G109" s="23"/>
    </row>
  </sheetData>
  <mergeCells count="9">
    <mergeCell ref="A1:U1"/>
    <mergeCell ref="F2:G2"/>
    <mergeCell ref="H2:I2"/>
    <mergeCell ref="J2:K2"/>
    <mergeCell ref="L2:M2"/>
    <mergeCell ref="N2:O2"/>
    <mergeCell ref="P2:Q2"/>
    <mergeCell ref="R2:S2"/>
    <mergeCell ref="T2:U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27" sqref="G27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124" t="s">
        <v>129</v>
      </c>
      <c r="B1" s="124"/>
      <c r="C1" s="124"/>
      <c r="D1" s="124" t="s">
        <v>256</v>
      </c>
      <c r="E1" s="124" t="s">
        <v>131</v>
      </c>
      <c r="F1" s="124" t="s">
        <v>132</v>
      </c>
      <c r="G1" s="124" t="s">
        <v>257</v>
      </c>
    </row>
    <row r="2" spans="1:7">
      <c r="A2" s="125">
        <v>105219</v>
      </c>
      <c r="B2" s="126" t="s">
        <v>143</v>
      </c>
      <c r="C2" s="126" t="str">
        <f>A2&amp;B2</f>
        <v>105219,</v>
      </c>
      <c r="D2" s="126" t="s">
        <v>258</v>
      </c>
      <c r="E2" s="125" t="s">
        <v>259</v>
      </c>
      <c r="F2" s="126" t="s">
        <v>139</v>
      </c>
      <c r="G2" s="126"/>
    </row>
    <row r="3" spans="1:7">
      <c r="A3" s="125">
        <v>117372</v>
      </c>
      <c r="B3" s="126" t="s">
        <v>143</v>
      </c>
      <c r="C3" s="126" t="str">
        <f t="shared" ref="C2:C22" si="0">A3&amp;B3</f>
        <v>117372,</v>
      </c>
      <c r="D3" s="126" t="s">
        <v>260</v>
      </c>
      <c r="E3" s="125" t="s">
        <v>261</v>
      </c>
      <c r="F3" s="126" t="s">
        <v>139</v>
      </c>
      <c r="G3" s="126"/>
    </row>
    <row r="4" spans="1:7">
      <c r="A4" s="125">
        <v>105293</v>
      </c>
      <c r="B4" s="126" t="s">
        <v>143</v>
      </c>
      <c r="C4" s="126" t="str">
        <f t="shared" si="0"/>
        <v>105293,</v>
      </c>
      <c r="D4" s="126" t="s">
        <v>262</v>
      </c>
      <c r="E4" s="125" t="s">
        <v>263</v>
      </c>
      <c r="F4" s="126" t="s">
        <v>139</v>
      </c>
      <c r="G4" s="126" t="s">
        <v>264</v>
      </c>
    </row>
    <row r="5" spans="1:7">
      <c r="A5" s="125">
        <v>105315</v>
      </c>
      <c r="B5" s="126" t="s">
        <v>143</v>
      </c>
      <c r="C5" s="126" t="str">
        <f t="shared" si="0"/>
        <v>105315,</v>
      </c>
      <c r="D5" s="126" t="s">
        <v>265</v>
      </c>
      <c r="E5" s="125" t="s">
        <v>266</v>
      </c>
      <c r="F5" s="126" t="s">
        <v>139</v>
      </c>
      <c r="G5" s="126" t="s">
        <v>267</v>
      </c>
    </row>
    <row r="6" spans="1:7">
      <c r="A6" s="125">
        <v>105233</v>
      </c>
      <c r="B6" s="126" t="s">
        <v>143</v>
      </c>
      <c r="C6" s="126" t="str">
        <f t="shared" si="0"/>
        <v>105233,</v>
      </c>
      <c r="D6" s="126" t="s">
        <v>268</v>
      </c>
      <c r="E6" s="125" t="s">
        <v>269</v>
      </c>
      <c r="F6" s="126" t="s">
        <v>139</v>
      </c>
      <c r="G6" s="126" t="s">
        <v>264</v>
      </c>
    </row>
    <row r="7" spans="1:7">
      <c r="A7" s="125">
        <v>105229</v>
      </c>
      <c r="B7" s="126" t="s">
        <v>143</v>
      </c>
      <c r="C7" s="126" t="str">
        <f t="shared" si="0"/>
        <v>105229,</v>
      </c>
      <c r="D7" s="126" t="s">
        <v>270</v>
      </c>
      <c r="E7" s="125" t="s">
        <v>271</v>
      </c>
      <c r="F7" s="126" t="s">
        <v>139</v>
      </c>
      <c r="G7" s="126" t="s">
        <v>264</v>
      </c>
    </row>
    <row r="8" spans="1:7">
      <c r="A8" s="125">
        <v>106918</v>
      </c>
      <c r="B8" s="126" t="s">
        <v>143</v>
      </c>
      <c r="C8" s="126" t="str">
        <f t="shared" si="0"/>
        <v>106918,</v>
      </c>
      <c r="D8" s="126" t="s">
        <v>272</v>
      </c>
      <c r="E8" s="125" t="s">
        <v>273</v>
      </c>
      <c r="F8" s="126" t="s">
        <v>139</v>
      </c>
      <c r="G8" s="126" t="s">
        <v>267</v>
      </c>
    </row>
    <row r="9" spans="1:7">
      <c r="A9" s="125">
        <v>105226</v>
      </c>
      <c r="B9" s="126" t="s">
        <v>143</v>
      </c>
      <c r="C9" s="126" t="str">
        <f t="shared" si="0"/>
        <v>105226,</v>
      </c>
      <c r="D9" s="126" t="s">
        <v>274</v>
      </c>
      <c r="E9" s="125" t="s">
        <v>275</v>
      </c>
      <c r="F9" s="126" t="s">
        <v>139</v>
      </c>
      <c r="G9" s="126" t="s">
        <v>267</v>
      </c>
    </row>
    <row r="10" spans="1:7">
      <c r="A10" s="125">
        <v>117370</v>
      </c>
      <c r="B10" s="126" t="s">
        <v>143</v>
      </c>
      <c r="C10" s="126" t="str">
        <f t="shared" si="0"/>
        <v>117370,</v>
      </c>
      <c r="D10" s="126" t="s">
        <v>276</v>
      </c>
      <c r="E10" s="125" t="s">
        <v>277</v>
      </c>
      <c r="F10" s="126" t="s">
        <v>139</v>
      </c>
      <c r="G10" s="126" t="s">
        <v>267</v>
      </c>
    </row>
    <row r="11" spans="1:7">
      <c r="A11" s="125">
        <v>117371</v>
      </c>
      <c r="B11" s="126" t="s">
        <v>143</v>
      </c>
      <c r="C11" s="126" t="str">
        <f t="shared" si="0"/>
        <v>117371,</v>
      </c>
      <c r="D11" s="126" t="s">
        <v>278</v>
      </c>
      <c r="E11" s="125" t="s">
        <v>275</v>
      </c>
      <c r="F11" s="126" t="s">
        <v>139</v>
      </c>
      <c r="G11" s="126" t="s">
        <v>267</v>
      </c>
    </row>
    <row r="12" spans="1:7">
      <c r="A12" s="125">
        <v>105276</v>
      </c>
      <c r="B12" s="126" t="s">
        <v>143</v>
      </c>
      <c r="C12" s="126" t="str">
        <f t="shared" si="0"/>
        <v>105276,</v>
      </c>
      <c r="D12" s="126" t="s">
        <v>279</v>
      </c>
      <c r="E12" s="125" t="s">
        <v>280</v>
      </c>
      <c r="F12" s="126" t="s">
        <v>139</v>
      </c>
      <c r="G12" s="126" t="s">
        <v>267</v>
      </c>
    </row>
    <row r="13" spans="1:7">
      <c r="A13" s="125">
        <v>105227</v>
      </c>
      <c r="B13" s="126" t="s">
        <v>143</v>
      </c>
      <c r="C13" s="126" t="str">
        <f t="shared" si="0"/>
        <v>105227,</v>
      </c>
      <c r="D13" s="126" t="s">
        <v>281</v>
      </c>
      <c r="E13" s="125" t="s">
        <v>282</v>
      </c>
      <c r="F13" s="126" t="s">
        <v>139</v>
      </c>
      <c r="G13" s="126" t="s">
        <v>267</v>
      </c>
    </row>
    <row r="14" spans="1:7">
      <c r="A14" s="125">
        <v>105231</v>
      </c>
      <c r="B14" s="126" t="s">
        <v>143</v>
      </c>
      <c r="C14" s="126" t="str">
        <f t="shared" si="0"/>
        <v>105231,</v>
      </c>
      <c r="D14" s="126" t="s">
        <v>283</v>
      </c>
      <c r="E14" s="125" t="s">
        <v>275</v>
      </c>
      <c r="F14" s="126" t="s">
        <v>139</v>
      </c>
      <c r="G14" s="126" t="s">
        <v>267</v>
      </c>
    </row>
    <row r="15" spans="1:7">
      <c r="A15" s="125">
        <v>105224</v>
      </c>
      <c r="B15" s="126" t="s">
        <v>143</v>
      </c>
      <c r="C15" s="126" t="str">
        <f t="shared" si="0"/>
        <v>105224,</v>
      </c>
      <c r="D15" s="126" t="s">
        <v>284</v>
      </c>
      <c r="E15" s="125" t="s">
        <v>285</v>
      </c>
      <c r="F15" s="126" t="s">
        <v>139</v>
      </c>
      <c r="G15" s="126" t="s">
        <v>267</v>
      </c>
    </row>
    <row r="16" spans="1:7">
      <c r="A16" s="125">
        <v>105279</v>
      </c>
      <c r="B16" s="126" t="s">
        <v>143</v>
      </c>
      <c r="C16" s="126" t="str">
        <f t="shared" si="0"/>
        <v>105279,</v>
      </c>
      <c r="D16" s="126" t="s">
        <v>286</v>
      </c>
      <c r="E16" s="125" t="s">
        <v>275</v>
      </c>
      <c r="F16" s="126" t="s">
        <v>139</v>
      </c>
      <c r="G16" s="126" t="s">
        <v>267</v>
      </c>
    </row>
    <row r="17" spans="1:7">
      <c r="A17" s="125">
        <v>105221</v>
      </c>
      <c r="B17" s="126" t="s">
        <v>143</v>
      </c>
      <c r="C17" s="126" t="str">
        <f t="shared" si="0"/>
        <v>105221,</v>
      </c>
      <c r="D17" s="126" t="s">
        <v>287</v>
      </c>
      <c r="E17" s="125" t="s">
        <v>288</v>
      </c>
      <c r="F17" s="126" t="s">
        <v>139</v>
      </c>
      <c r="G17" s="126" t="s">
        <v>267</v>
      </c>
    </row>
    <row r="18" spans="1:7">
      <c r="A18" s="125">
        <v>130350</v>
      </c>
      <c r="B18" s="126" t="s">
        <v>143</v>
      </c>
      <c r="C18" s="126" t="str">
        <f t="shared" si="0"/>
        <v>130350,</v>
      </c>
      <c r="D18" s="126" t="s">
        <v>289</v>
      </c>
      <c r="E18" s="125" t="s">
        <v>290</v>
      </c>
      <c r="F18" s="126" t="s">
        <v>139</v>
      </c>
      <c r="G18" s="126" t="s">
        <v>267</v>
      </c>
    </row>
    <row r="19" spans="1:7">
      <c r="A19" s="125">
        <v>134407</v>
      </c>
      <c r="B19" s="126" t="s">
        <v>143</v>
      </c>
      <c r="C19" s="126" t="str">
        <f t="shared" si="0"/>
        <v>134407,</v>
      </c>
      <c r="D19" s="126" t="s">
        <v>291</v>
      </c>
      <c r="E19" s="125" t="s">
        <v>292</v>
      </c>
      <c r="F19" s="126" t="s">
        <v>139</v>
      </c>
      <c r="G19" s="126" t="s">
        <v>267</v>
      </c>
    </row>
    <row r="20" spans="1:7">
      <c r="A20" s="125">
        <v>105230</v>
      </c>
      <c r="B20" s="126" t="s">
        <v>143</v>
      </c>
      <c r="C20" s="126" t="str">
        <f t="shared" si="0"/>
        <v>105230,</v>
      </c>
      <c r="D20" s="126" t="s">
        <v>293</v>
      </c>
      <c r="E20" s="125" t="s">
        <v>294</v>
      </c>
      <c r="F20" s="126" t="s">
        <v>139</v>
      </c>
      <c r="G20" s="126" t="s">
        <v>264</v>
      </c>
    </row>
    <row r="21" spans="1:7">
      <c r="A21" s="125">
        <v>153885</v>
      </c>
      <c r="B21" s="126" t="s">
        <v>143</v>
      </c>
      <c r="C21" s="126" t="str">
        <f t="shared" si="0"/>
        <v>153885,</v>
      </c>
      <c r="D21" s="126" t="s">
        <v>260</v>
      </c>
      <c r="E21" s="125" t="s">
        <v>295</v>
      </c>
      <c r="F21" s="126" t="s">
        <v>139</v>
      </c>
      <c r="G21" s="126" t="s">
        <v>267</v>
      </c>
    </row>
    <row r="22" spans="1:7">
      <c r="A22" s="125">
        <v>177390</v>
      </c>
      <c r="B22" s="126"/>
      <c r="C22" s="126" t="str">
        <f t="shared" si="0"/>
        <v>177390</v>
      </c>
      <c r="D22" s="126" t="s">
        <v>296</v>
      </c>
      <c r="E22" s="125" t="s">
        <v>297</v>
      </c>
      <c r="F22" s="126" t="s">
        <v>139</v>
      </c>
      <c r="G22" s="126" t="s">
        <v>267</v>
      </c>
    </row>
    <row r="23" spans="1:7">
      <c r="A23" s="125"/>
      <c r="B23" s="126"/>
      <c r="C23" s="126"/>
      <c r="D23" s="126"/>
      <c r="E23" s="125"/>
      <c r="F23" s="126"/>
      <c r="G23" s="126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13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24" customHeight="1"/>
  <cols>
    <col min="1" max="1" width="5.125" style="3" customWidth="1"/>
    <col min="2" max="2" width="8.25" style="104" customWidth="1"/>
    <col min="3" max="3" width="17.875" style="104" customWidth="1"/>
    <col min="4" max="4" width="9.125" style="104" customWidth="1"/>
    <col min="5" max="11" width="10.375" style="4" customWidth="1"/>
    <col min="12" max="13" width="9" customWidth="1"/>
    <col min="14" max="15" width="15.75" customWidth="1"/>
    <col min="16" max="19" width="9" customWidth="1"/>
    <col min="20" max="25" width="9" style="4" customWidth="1"/>
    <col min="26" max="27" width="9" customWidth="1"/>
    <col min="28" max="29" width="13.125" customWidth="1"/>
    <col min="30" max="30" width="15.5" customWidth="1"/>
    <col min="31" max="36" width="9" customWidth="1"/>
    <col min="37" max="38" width="15.25" customWidth="1"/>
    <col min="39" max="40" width="12.5" customWidth="1"/>
    <col min="41" max="43" width="9" customWidth="1"/>
    <col min="44" max="44" width="15.875" customWidth="1"/>
    <col min="45" max="45" width="16" customWidth="1"/>
    <col min="46" max="48" width="9" customWidth="1"/>
    <col min="49" max="49" width="11.5" customWidth="1"/>
    <col min="50" max="54" width="12.625" customWidth="1"/>
    <col min="57" max="58" width="11.5" customWidth="1"/>
    <col min="61" max="63" width="9.375"/>
  </cols>
  <sheetData>
    <row r="1" ht="47" customHeight="1" spans="1:63">
      <c r="A1" s="105" t="s">
        <v>214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18"/>
    </row>
    <row r="2" ht="29" customHeight="1" spans="1:63">
      <c r="A2" s="5"/>
      <c r="B2" s="55"/>
      <c r="C2" s="55"/>
      <c r="D2" s="55"/>
      <c r="E2" s="7" t="s">
        <v>1</v>
      </c>
      <c r="F2" s="7"/>
      <c r="G2" s="7"/>
      <c r="H2" s="7"/>
      <c r="I2" s="7"/>
      <c r="J2" s="7"/>
      <c r="K2" s="7"/>
      <c r="L2" s="111" t="s">
        <v>2</v>
      </c>
      <c r="M2" s="111"/>
      <c r="N2" s="111"/>
      <c r="O2" s="111"/>
      <c r="P2" s="111"/>
      <c r="Q2" s="111"/>
      <c r="R2" s="111"/>
      <c r="S2" s="111"/>
      <c r="T2" s="7" t="s">
        <v>3</v>
      </c>
      <c r="U2" s="7"/>
      <c r="V2" s="7"/>
      <c r="W2" s="7"/>
      <c r="X2" s="7"/>
      <c r="Y2" s="7"/>
      <c r="Z2" s="113" t="s">
        <v>4</v>
      </c>
      <c r="AA2" s="113"/>
      <c r="AB2" s="113"/>
      <c r="AC2" s="113"/>
      <c r="AD2" s="113"/>
      <c r="AE2" s="113"/>
      <c r="AF2" s="113"/>
      <c r="AG2" s="113"/>
      <c r="AH2" s="113"/>
      <c r="AI2" s="7" t="s">
        <v>5</v>
      </c>
      <c r="AJ2" s="7"/>
      <c r="AK2" s="7"/>
      <c r="AL2" s="7"/>
      <c r="AM2" s="7"/>
      <c r="AN2" s="7"/>
      <c r="AO2" s="7"/>
      <c r="AP2" s="113" t="s">
        <v>6</v>
      </c>
      <c r="AQ2" s="113"/>
      <c r="AR2" s="113"/>
      <c r="AS2" s="113"/>
      <c r="AT2" s="113"/>
      <c r="AU2" s="113"/>
      <c r="AV2" s="113"/>
      <c r="AW2" s="7" t="s">
        <v>7</v>
      </c>
      <c r="AX2" s="7"/>
      <c r="AY2" s="7"/>
      <c r="AZ2" s="7"/>
      <c r="BA2" s="7"/>
      <c r="BB2" s="7"/>
      <c r="BC2" s="116" t="s">
        <v>9</v>
      </c>
      <c r="BD2" s="116"/>
      <c r="BE2" s="116"/>
      <c r="BF2" s="116"/>
      <c r="BG2" s="116"/>
      <c r="BH2" s="116"/>
      <c r="BI2" s="116"/>
      <c r="BJ2" s="119" t="s">
        <v>215</v>
      </c>
      <c r="BK2" s="120"/>
    </row>
    <row r="3" s="1" customFormat="1" ht="43" customHeight="1" spans="1:63">
      <c r="A3" s="8" t="s">
        <v>10</v>
      </c>
      <c r="B3" s="107" t="s">
        <v>11</v>
      </c>
      <c r="C3" s="107" t="s">
        <v>12</v>
      </c>
      <c r="D3" s="107" t="s">
        <v>13</v>
      </c>
      <c r="E3" s="10" t="s">
        <v>14</v>
      </c>
      <c r="F3" s="10" t="s">
        <v>15</v>
      </c>
      <c r="G3" s="10" t="s">
        <v>216</v>
      </c>
      <c r="H3" s="10" t="s">
        <v>217</v>
      </c>
      <c r="I3" s="10" t="s">
        <v>218</v>
      </c>
      <c r="J3" s="10" t="s">
        <v>219</v>
      </c>
      <c r="K3" s="10" t="s">
        <v>137</v>
      </c>
      <c r="L3" s="112" t="s">
        <v>14</v>
      </c>
      <c r="M3" s="112" t="s">
        <v>15</v>
      </c>
      <c r="N3" s="112" t="s">
        <v>220</v>
      </c>
      <c r="O3" s="112" t="s">
        <v>221</v>
      </c>
      <c r="P3" s="112" t="s">
        <v>217</v>
      </c>
      <c r="Q3" s="112" t="s">
        <v>218</v>
      </c>
      <c r="R3" s="112" t="s">
        <v>219</v>
      </c>
      <c r="S3" s="112" t="s">
        <v>137</v>
      </c>
      <c r="T3" s="10" t="s">
        <v>14</v>
      </c>
      <c r="U3" s="10" t="s">
        <v>15</v>
      </c>
      <c r="V3" s="10" t="s">
        <v>216</v>
      </c>
      <c r="W3" s="10" t="s">
        <v>217</v>
      </c>
      <c r="X3" s="10" t="s">
        <v>218</v>
      </c>
      <c r="Y3" s="10" t="s">
        <v>222</v>
      </c>
      <c r="Z3" s="112" t="s">
        <v>14</v>
      </c>
      <c r="AA3" s="112" t="s">
        <v>15</v>
      </c>
      <c r="AB3" s="112" t="s">
        <v>220</v>
      </c>
      <c r="AC3" s="112" t="s">
        <v>221</v>
      </c>
      <c r="AD3" s="114" t="s">
        <v>223</v>
      </c>
      <c r="AE3" s="114" t="s">
        <v>224</v>
      </c>
      <c r="AF3" s="114" t="s">
        <v>217</v>
      </c>
      <c r="AG3" s="112" t="s">
        <v>218</v>
      </c>
      <c r="AH3" s="112" t="s">
        <v>219</v>
      </c>
      <c r="AI3" s="10" t="s">
        <v>14</v>
      </c>
      <c r="AJ3" s="10" t="s">
        <v>15</v>
      </c>
      <c r="AK3" s="10" t="s">
        <v>220</v>
      </c>
      <c r="AL3" s="10" t="s">
        <v>221</v>
      </c>
      <c r="AM3" s="10" t="s">
        <v>217</v>
      </c>
      <c r="AN3" s="10" t="s">
        <v>218</v>
      </c>
      <c r="AO3" s="10" t="s">
        <v>219</v>
      </c>
      <c r="AP3" s="112" t="s">
        <v>14</v>
      </c>
      <c r="AQ3" s="112" t="s">
        <v>15</v>
      </c>
      <c r="AR3" s="112" t="s">
        <v>220</v>
      </c>
      <c r="AS3" s="112" t="s">
        <v>221</v>
      </c>
      <c r="AT3" s="112" t="s">
        <v>217</v>
      </c>
      <c r="AU3" s="112" t="s">
        <v>218</v>
      </c>
      <c r="AV3" s="112" t="s">
        <v>219</v>
      </c>
      <c r="AW3" s="10" t="s">
        <v>14</v>
      </c>
      <c r="AX3" s="10" t="s">
        <v>15</v>
      </c>
      <c r="AY3" s="10" t="s">
        <v>221</v>
      </c>
      <c r="AZ3" s="10" t="s">
        <v>217</v>
      </c>
      <c r="BA3" s="10" t="s">
        <v>218</v>
      </c>
      <c r="BB3" s="10" t="s">
        <v>219</v>
      </c>
      <c r="BC3" s="117" t="s">
        <v>14</v>
      </c>
      <c r="BD3" s="117" t="s">
        <v>15</v>
      </c>
      <c r="BE3" s="121" t="s">
        <v>220</v>
      </c>
      <c r="BF3" s="121" t="s">
        <v>221</v>
      </c>
      <c r="BG3" s="117" t="s">
        <v>217</v>
      </c>
      <c r="BH3" s="117" t="s">
        <v>218</v>
      </c>
      <c r="BI3" s="117" t="s">
        <v>219</v>
      </c>
      <c r="BJ3" s="122" t="s">
        <v>228</v>
      </c>
      <c r="BK3" s="123" t="s">
        <v>229</v>
      </c>
    </row>
    <row r="4" customHeight="1" spans="1:63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11278.24</v>
      </c>
      <c r="H4" s="6">
        <v>-11649.76</v>
      </c>
      <c r="I4" s="6" t="s">
        <v>230</v>
      </c>
      <c r="J4" s="6">
        <v>1578.9536</v>
      </c>
      <c r="K4" s="6">
        <v>-582.488</v>
      </c>
      <c r="L4" s="6">
        <v>603</v>
      </c>
      <c r="M4" s="6">
        <v>663</v>
      </c>
      <c r="N4" s="6">
        <v>657</v>
      </c>
      <c r="O4" s="6">
        <v>13816.5</v>
      </c>
      <c r="P4" s="6">
        <v>54</v>
      </c>
      <c r="Q4" s="6" t="s">
        <v>14</v>
      </c>
      <c r="R4" s="6">
        <v>690.825</v>
      </c>
      <c r="S4" s="6"/>
      <c r="T4" s="6">
        <v>21</v>
      </c>
      <c r="U4" s="6">
        <v>25</v>
      </c>
      <c r="V4" s="6">
        <v>33</v>
      </c>
      <c r="W4" s="6">
        <v>12</v>
      </c>
      <c r="X4" s="6" t="s">
        <v>15</v>
      </c>
      <c r="Y4" s="6">
        <v>165</v>
      </c>
      <c r="Z4" s="6">
        <v>90</v>
      </c>
      <c r="AA4" s="6">
        <v>105</v>
      </c>
      <c r="AB4" s="6">
        <v>50</v>
      </c>
      <c r="AC4" s="6">
        <v>9098.61</v>
      </c>
      <c r="AD4" s="6">
        <v>6881.61</v>
      </c>
      <c r="AE4" s="6">
        <v>2217</v>
      </c>
      <c r="AF4" s="6">
        <v>-40</v>
      </c>
      <c r="AG4" s="6" t="s">
        <v>230</v>
      </c>
      <c r="AH4" s="6">
        <v>44.34</v>
      </c>
      <c r="AI4" s="6">
        <v>399</v>
      </c>
      <c r="AJ4" s="6">
        <v>427</v>
      </c>
      <c r="AK4" s="6">
        <v>331</v>
      </c>
      <c r="AL4" s="6">
        <v>26622.43</v>
      </c>
      <c r="AM4" s="6">
        <v>-68</v>
      </c>
      <c r="AN4" s="6" t="s">
        <v>230</v>
      </c>
      <c r="AO4" s="6">
        <v>798.6729</v>
      </c>
      <c r="AP4" s="6">
        <v>125</v>
      </c>
      <c r="AQ4" s="9">
        <v>137</v>
      </c>
      <c r="AR4" s="9">
        <v>158</v>
      </c>
      <c r="AS4" s="9">
        <v>5010.99</v>
      </c>
      <c r="AT4" s="9">
        <v>33</v>
      </c>
      <c r="AU4" s="9" t="s">
        <v>15</v>
      </c>
      <c r="AV4" s="9">
        <v>350.7693</v>
      </c>
      <c r="AW4" s="6">
        <v>47988</v>
      </c>
      <c r="AX4" s="6">
        <v>52598</v>
      </c>
      <c r="AY4" s="6">
        <v>27393</v>
      </c>
      <c r="AZ4" s="6">
        <v>-20595</v>
      </c>
      <c r="BA4" s="6" t="s">
        <v>230</v>
      </c>
      <c r="BB4" s="6">
        <v>1369.65</v>
      </c>
      <c r="BC4" s="6">
        <v>40</v>
      </c>
      <c r="BD4" s="6">
        <v>48</v>
      </c>
      <c r="BE4" s="6">
        <v>36</v>
      </c>
      <c r="BF4" s="6">
        <v>2092</v>
      </c>
      <c r="BG4" s="6">
        <v>-4</v>
      </c>
      <c r="BH4" s="6" t="s">
        <v>230</v>
      </c>
      <c r="BI4" s="6"/>
      <c r="BJ4" s="6">
        <v>4998.21</v>
      </c>
      <c r="BK4" s="13">
        <v>-582</v>
      </c>
    </row>
    <row r="5" customHeight="1" spans="1:63">
      <c r="A5" s="11">
        <v>2</v>
      </c>
      <c r="B5" s="55">
        <v>106066</v>
      </c>
      <c r="C5" s="108" t="s">
        <v>18</v>
      </c>
      <c r="D5" s="55" t="s">
        <v>17</v>
      </c>
      <c r="E5" s="22"/>
      <c r="F5" s="22"/>
      <c r="G5" s="6">
        <v>1821</v>
      </c>
      <c r="H5" s="6">
        <v>1821</v>
      </c>
      <c r="I5" s="22" t="s">
        <v>14</v>
      </c>
      <c r="J5" s="22">
        <v>273.15</v>
      </c>
      <c r="K5" s="22"/>
      <c r="L5" s="6"/>
      <c r="M5" s="6"/>
      <c r="N5" s="6">
        <v>146</v>
      </c>
      <c r="O5" s="6">
        <v>3472.14</v>
      </c>
      <c r="P5" s="6">
        <v>146</v>
      </c>
      <c r="Q5" s="6" t="s">
        <v>14</v>
      </c>
      <c r="R5" s="6">
        <v>173.607</v>
      </c>
      <c r="S5" s="6"/>
      <c r="T5" s="6"/>
      <c r="U5" s="6"/>
      <c r="V5" s="6">
        <v>4</v>
      </c>
      <c r="W5" s="6">
        <v>4</v>
      </c>
      <c r="X5" s="6" t="s">
        <v>14</v>
      </c>
      <c r="Y5" s="6">
        <v>0</v>
      </c>
      <c r="Z5" s="6"/>
      <c r="AA5" s="6"/>
      <c r="AB5" s="6">
        <v>3</v>
      </c>
      <c r="AC5" s="6">
        <v>373.48</v>
      </c>
      <c r="AD5" s="6">
        <v>0</v>
      </c>
      <c r="AE5" s="6">
        <v>373.48</v>
      </c>
      <c r="AF5" s="6">
        <v>3</v>
      </c>
      <c r="AG5" s="6" t="s">
        <v>14</v>
      </c>
      <c r="AH5" s="6">
        <v>11.2044</v>
      </c>
      <c r="AI5" s="6"/>
      <c r="AJ5" s="6"/>
      <c r="AK5" s="6">
        <v>22</v>
      </c>
      <c r="AL5" s="6">
        <v>1649.3</v>
      </c>
      <c r="AM5" s="6">
        <v>22</v>
      </c>
      <c r="AN5" s="6" t="s">
        <v>14</v>
      </c>
      <c r="AO5" s="6">
        <v>65.972</v>
      </c>
      <c r="AP5" s="6"/>
      <c r="AQ5" s="9"/>
      <c r="AR5" s="9">
        <v>8</v>
      </c>
      <c r="AS5" s="9">
        <v>277.4</v>
      </c>
      <c r="AT5" s="9">
        <v>8</v>
      </c>
      <c r="AU5" s="9" t="s">
        <v>14</v>
      </c>
      <c r="AV5" s="9">
        <v>13.87</v>
      </c>
      <c r="AW5" s="6"/>
      <c r="AX5" s="6"/>
      <c r="AY5" s="6">
        <v>489</v>
      </c>
      <c r="AZ5" s="6">
        <v>489</v>
      </c>
      <c r="BA5" s="6" t="s">
        <v>14</v>
      </c>
      <c r="BB5" s="6">
        <v>34.23</v>
      </c>
      <c r="BC5" s="6"/>
      <c r="BD5" s="6"/>
      <c r="BE5" s="6">
        <v>4</v>
      </c>
      <c r="BF5" s="6">
        <v>290</v>
      </c>
      <c r="BG5" s="6">
        <v>4</v>
      </c>
      <c r="BH5" s="6" t="s">
        <v>14</v>
      </c>
      <c r="BI5" s="6"/>
      <c r="BJ5" s="6">
        <v>572.03</v>
      </c>
      <c r="BK5" s="13">
        <v>0</v>
      </c>
    </row>
    <row r="6" customHeight="1" spans="1:63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1665.88</v>
      </c>
      <c r="H6" s="6">
        <v>133.88</v>
      </c>
      <c r="I6" s="6" t="s">
        <v>14</v>
      </c>
      <c r="J6" s="22">
        <v>249.882</v>
      </c>
      <c r="K6" s="6"/>
      <c r="L6" s="6">
        <v>117</v>
      </c>
      <c r="M6" s="6">
        <v>130</v>
      </c>
      <c r="N6" s="6">
        <v>4719</v>
      </c>
      <c r="O6" s="6">
        <v>70482.04</v>
      </c>
      <c r="P6" s="6">
        <v>4602</v>
      </c>
      <c r="Q6" s="6" t="s">
        <v>15</v>
      </c>
      <c r="R6" s="6">
        <v>4228.9224</v>
      </c>
      <c r="S6" s="6"/>
      <c r="T6" s="6">
        <v>6</v>
      </c>
      <c r="U6" s="6">
        <v>7</v>
      </c>
      <c r="V6" s="6">
        <v>3</v>
      </c>
      <c r="W6" s="6">
        <v>-3</v>
      </c>
      <c r="X6" s="6"/>
      <c r="Y6" s="6"/>
      <c r="Z6" s="6">
        <v>8</v>
      </c>
      <c r="AA6" s="6">
        <v>11</v>
      </c>
      <c r="AB6" s="6">
        <v>1</v>
      </c>
      <c r="AC6" s="6">
        <v>135</v>
      </c>
      <c r="AD6" s="6">
        <v>0</v>
      </c>
      <c r="AE6" s="6">
        <v>135</v>
      </c>
      <c r="AF6" s="6">
        <v>-7</v>
      </c>
      <c r="AG6" s="6" t="s">
        <v>230</v>
      </c>
      <c r="AH6" s="6">
        <v>2.7</v>
      </c>
      <c r="AI6" s="6">
        <v>76</v>
      </c>
      <c r="AJ6" s="6">
        <v>91</v>
      </c>
      <c r="AK6" s="6">
        <v>49</v>
      </c>
      <c r="AL6" s="6">
        <v>3375.01</v>
      </c>
      <c r="AM6" s="6">
        <v>-27</v>
      </c>
      <c r="AN6" s="6" t="s">
        <v>230</v>
      </c>
      <c r="AO6" s="6">
        <v>101.2503</v>
      </c>
      <c r="AP6" s="6">
        <v>11</v>
      </c>
      <c r="AQ6" s="9">
        <v>15</v>
      </c>
      <c r="AR6" s="9">
        <v>0</v>
      </c>
      <c r="AS6" s="9">
        <v>0</v>
      </c>
      <c r="AT6" s="9">
        <v>-11</v>
      </c>
      <c r="AU6" s="9" t="s">
        <v>230</v>
      </c>
      <c r="AV6" s="9">
        <v>0</v>
      </c>
      <c r="AW6" s="6">
        <v>4006</v>
      </c>
      <c r="AX6" s="6">
        <v>4440</v>
      </c>
      <c r="AY6" s="6">
        <v>6340.15</v>
      </c>
      <c r="AZ6" s="6">
        <v>2334.15</v>
      </c>
      <c r="BA6" s="6" t="s">
        <v>15</v>
      </c>
      <c r="BB6" s="6">
        <v>570.6135</v>
      </c>
      <c r="BC6" s="6">
        <v>5</v>
      </c>
      <c r="BD6" s="6">
        <v>7</v>
      </c>
      <c r="BE6" s="6">
        <v>6</v>
      </c>
      <c r="BF6" s="6">
        <v>362.5</v>
      </c>
      <c r="BG6" s="6">
        <v>1</v>
      </c>
      <c r="BH6" s="6" t="s">
        <v>14</v>
      </c>
      <c r="BI6" s="6"/>
      <c r="BJ6" s="6">
        <v>5153.37</v>
      </c>
      <c r="BK6" s="13">
        <v>0</v>
      </c>
    </row>
    <row r="7" customHeight="1" spans="1:63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1667</v>
      </c>
      <c r="H7" s="6">
        <v>-2879</v>
      </c>
      <c r="I7" s="6" t="s">
        <v>230</v>
      </c>
      <c r="J7" s="6">
        <v>233.38</v>
      </c>
      <c r="K7" s="6">
        <v>-143.95</v>
      </c>
      <c r="L7" s="6">
        <v>233</v>
      </c>
      <c r="M7" s="6">
        <v>260</v>
      </c>
      <c r="N7" s="6">
        <v>366</v>
      </c>
      <c r="O7" s="6">
        <v>7691.78</v>
      </c>
      <c r="P7" s="6">
        <v>133</v>
      </c>
      <c r="Q7" s="6" t="s">
        <v>15</v>
      </c>
      <c r="R7" s="6">
        <v>461.5068</v>
      </c>
      <c r="S7" s="6"/>
      <c r="T7" s="6">
        <v>12</v>
      </c>
      <c r="U7" s="6">
        <v>14</v>
      </c>
      <c r="V7" s="6">
        <v>3</v>
      </c>
      <c r="W7" s="6">
        <v>-9</v>
      </c>
      <c r="X7" s="6"/>
      <c r="Y7" s="6"/>
      <c r="Z7" s="6">
        <v>22</v>
      </c>
      <c r="AA7" s="6">
        <v>26</v>
      </c>
      <c r="AB7" s="6">
        <v>4</v>
      </c>
      <c r="AC7" s="6">
        <v>528</v>
      </c>
      <c r="AD7" s="6">
        <v>0</v>
      </c>
      <c r="AE7" s="6">
        <v>528</v>
      </c>
      <c r="AF7" s="6">
        <v>-18</v>
      </c>
      <c r="AG7" s="6" t="s">
        <v>230</v>
      </c>
      <c r="AH7" s="6">
        <v>10.56</v>
      </c>
      <c r="AI7" s="6">
        <v>182</v>
      </c>
      <c r="AJ7" s="6">
        <v>200</v>
      </c>
      <c r="AK7" s="6">
        <v>117</v>
      </c>
      <c r="AL7" s="6">
        <v>10006</v>
      </c>
      <c r="AM7" s="6">
        <v>-65</v>
      </c>
      <c r="AN7" s="6" t="s">
        <v>230</v>
      </c>
      <c r="AO7" s="6">
        <v>300.18</v>
      </c>
      <c r="AP7" s="6">
        <v>23</v>
      </c>
      <c r="AQ7" s="9">
        <v>27</v>
      </c>
      <c r="AR7" s="9">
        <v>28</v>
      </c>
      <c r="AS7" s="9">
        <v>766.18</v>
      </c>
      <c r="AT7" s="9">
        <v>5</v>
      </c>
      <c r="AU7" s="9" t="s">
        <v>15</v>
      </c>
      <c r="AV7" s="9">
        <v>53.6326</v>
      </c>
      <c r="AW7" s="6">
        <v>9006</v>
      </c>
      <c r="AX7" s="6">
        <v>9570</v>
      </c>
      <c r="AY7" s="6">
        <v>9013.2</v>
      </c>
      <c r="AZ7" s="6">
        <v>7.20000000000073</v>
      </c>
      <c r="BA7" s="6" t="s">
        <v>14</v>
      </c>
      <c r="BB7" s="6">
        <v>630.924</v>
      </c>
      <c r="BC7" s="6">
        <v>11</v>
      </c>
      <c r="BD7" s="6">
        <v>13</v>
      </c>
      <c r="BE7" s="6">
        <v>7</v>
      </c>
      <c r="BF7" s="6">
        <v>438.63</v>
      </c>
      <c r="BG7" s="6">
        <v>-4</v>
      </c>
      <c r="BH7" s="6" t="s">
        <v>230</v>
      </c>
      <c r="BI7" s="6"/>
      <c r="BJ7" s="6">
        <v>1690.18</v>
      </c>
      <c r="BK7" s="13">
        <v>-144</v>
      </c>
    </row>
    <row r="8" customHeight="1" spans="1:63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1276</v>
      </c>
      <c r="H8" s="6">
        <v>-4</v>
      </c>
      <c r="I8" s="6" t="s">
        <v>230</v>
      </c>
      <c r="J8" s="6">
        <v>178.64</v>
      </c>
      <c r="K8" s="6">
        <v>-0.2</v>
      </c>
      <c r="L8" s="6">
        <v>91</v>
      </c>
      <c r="M8" s="6">
        <v>112</v>
      </c>
      <c r="N8" s="6">
        <v>199</v>
      </c>
      <c r="O8" s="6">
        <v>3832.87</v>
      </c>
      <c r="P8" s="6">
        <v>108</v>
      </c>
      <c r="Q8" s="6" t="s">
        <v>15</v>
      </c>
      <c r="R8" s="6">
        <v>229.9722</v>
      </c>
      <c r="S8" s="6"/>
      <c r="T8" s="6">
        <v>5</v>
      </c>
      <c r="U8" s="6">
        <v>6</v>
      </c>
      <c r="V8" s="6">
        <v>1</v>
      </c>
      <c r="W8" s="6">
        <v>-4</v>
      </c>
      <c r="X8" s="6"/>
      <c r="Y8" s="6"/>
      <c r="Z8" s="6">
        <v>6</v>
      </c>
      <c r="AA8" s="6">
        <v>9</v>
      </c>
      <c r="AB8" s="6">
        <v>1</v>
      </c>
      <c r="AC8" s="6">
        <v>105</v>
      </c>
      <c r="AD8" s="6">
        <v>0</v>
      </c>
      <c r="AE8" s="6">
        <v>105</v>
      </c>
      <c r="AF8" s="6">
        <v>-5</v>
      </c>
      <c r="AG8" s="6" t="s">
        <v>230</v>
      </c>
      <c r="AH8" s="6">
        <v>2.1</v>
      </c>
      <c r="AI8" s="6">
        <v>68</v>
      </c>
      <c r="AJ8" s="6">
        <v>82</v>
      </c>
      <c r="AK8" s="6">
        <v>28</v>
      </c>
      <c r="AL8" s="6">
        <v>1909.45</v>
      </c>
      <c r="AM8" s="6">
        <v>-40</v>
      </c>
      <c r="AN8" s="6" t="s">
        <v>230</v>
      </c>
      <c r="AO8" s="6">
        <v>57.2835</v>
      </c>
      <c r="AP8" s="6">
        <v>8</v>
      </c>
      <c r="AQ8" s="9">
        <v>11</v>
      </c>
      <c r="AR8" s="9">
        <v>1</v>
      </c>
      <c r="AS8" s="9">
        <v>37.5</v>
      </c>
      <c r="AT8" s="9">
        <v>-7</v>
      </c>
      <c r="AU8" s="9" t="s">
        <v>230</v>
      </c>
      <c r="AV8" s="9">
        <v>1.5</v>
      </c>
      <c r="AW8" s="6">
        <v>3906</v>
      </c>
      <c r="AX8" s="6">
        <v>4320</v>
      </c>
      <c r="AY8" s="6">
        <v>4811.2</v>
      </c>
      <c r="AZ8" s="6">
        <v>905.2</v>
      </c>
      <c r="BA8" s="6" t="s">
        <v>15</v>
      </c>
      <c r="BB8" s="6">
        <v>433.008</v>
      </c>
      <c r="BC8" s="6">
        <v>5</v>
      </c>
      <c r="BD8" s="6">
        <v>7</v>
      </c>
      <c r="BE8" s="6">
        <v>1</v>
      </c>
      <c r="BF8" s="6">
        <v>72.5</v>
      </c>
      <c r="BG8" s="6">
        <v>-4</v>
      </c>
      <c r="BH8" s="6" t="s">
        <v>230</v>
      </c>
      <c r="BI8" s="6"/>
      <c r="BJ8" s="6">
        <v>902.5</v>
      </c>
      <c r="BK8" s="13">
        <v>0</v>
      </c>
    </row>
    <row r="9" customHeight="1" spans="1:63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4275.14</v>
      </c>
      <c r="H9" s="6">
        <v>322.14</v>
      </c>
      <c r="I9" s="22" t="s">
        <v>15</v>
      </c>
      <c r="J9" s="22">
        <v>1068.785</v>
      </c>
      <c r="K9" s="6"/>
      <c r="L9" s="6">
        <v>113</v>
      </c>
      <c r="M9" s="6">
        <v>130</v>
      </c>
      <c r="N9" s="6">
        <v>447</v>
      </c>
      <c r="O9" s="6">
        <v>7503.61</v>
      </c>
      <c r="P9" s="6">
        <v>334</v>
      </c>
      <c r="Q9" s="6" t="s">
        <v>15</v>
      </c>
      <c r="R9" s="6">
        <v>450.2166</v>
      </c>
      <c r="S9" s="6"/>
      <c r="T9" s="6">
        <v>8</v>
      </c>
      <c r="U9" s="6">
        <v>10</v>
      </c>
      <c r="V9" s="6">
        <v>0</v>
      </c>
      <c r="W9" s="6">
        <v>-8</v>
      </c>
      <c r="X9" s="6"/>
      <c r="Y9" s="6"/>
      <c r="Z9" s="6">
        <v>10</v>
      </c>
      <c r="AA9" s="6">
        <v>14</v>
      </c>
      <c r="AB9" s="6">
        <v>11</v>
      </c>
      <c r="AC9" s="6">
        <v>2946</v>
      </c>
      <c r="AD9" s="6">
        <v>2946</v>
      </c>
      <c r="AE9" s="6">
        <v>0</v>
      </c>
      <c r="AF9" s="6">
        <v>1</v>
      </c>
      <c r="AG9" s="6" t="s">
        <v>14</v>
      </c>
      <c r="AH9" s="6">
        <v>0</v>
      </c>
      <c r="AI9" s="6">
        <v>94</v>
      </c>
      <c r="AJ9" s="6">
        <v>113</v>
      </c>
      <c r="AK9" s="6">
        <v>43</v>
      </c>
      <c r="AL9" s="6">
        <v>3456.65</v>
      </c>
      <c r="AM9" s="6">
        <v>-51</v>
      </c>
      <c r="AN9" s="6" t="s">
        <v>230</v>
      </c>
      <c r="AO9" s="6">
        <v>103.6995</v>
      </c>
      <c r="AP9" s="6">
        <v>15</v>
      </c>
      <c r="AQ9" s="9">
        <v>19</v>
      </c>
      <c r="AR9" s="9">
        <v>19</v>
      </c>
      <c r="AS9" s="9">
        <v>642.38</v>
      </c>
      <c r="AT9" s="9">
        <v>4</v>
      </c>
      <c r="AU9" s="9" t="s">
        <v>15</v>
      </c>
      <c r="AV9" s="9">
        <v>44.9666</v>
      </c>
      <c r="AW9" s="6">
        <v>4206</v>
      </c>
      <c r="AX9" s="6">
        <v>4680</v>
      </c>
      <c r="AY9" s="6">
        <v>3646.2</v>
      </c>
      <c r="AZ9" s="6">
        <v>-559.8</v>
      </c>
      <c r="BA9" s="6" t="s">
        <v>230</v>
      </c>
      <c r="BB9" s="6">
        <v>182.31</v>
      </c>
      <c r="BC9" s="6">
        <v>7</v>
      </c>
      <c r="BD9" s="6">
        <v>9</v>
      </c>
      <c r="BE9" s="6">
        <v>6</v>
      </c>
      <c r="BF9" s="6">
        <v>362.5</v>
      </c>
      <c r="BG9" s="6">
        <v>-1</v>
      </c>
      <c r="BH9" s="6" t="s">
        <v>230</v>
      </c>
      <c r="BI9" s="6"/>
      <c r="BJ9" s="6">
        <v>1849.98</v>
      </c>
      <c r="BK9" s="13">
        <v>0</v>
      </c>
    </row>
    <row r="10" customHeight="1" spans="1:63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471</v>
      </c>
      <c r="H10" s="6">
        <v>-1658</v>
      </c>
      <c r="I10" s="6" t="s">
        <v>230</v>
      </c>
      <c r="J10" s="6">
        <v>65.94</v>
      </c>
      <c r="K10" s="6">
        <v>-82.9</v>
      </c>
      <c r="L10" s="6">
        <v>155</v>
      </c>
      <c r="M10" s="6">
        <v>172</v>
      </c>
      <c r="N10" s="6">
        <v>135</v>
      </c>
      <c r="O10" s="6">
        <v>2820.02</v>
      </c>
      <c r="P10" s="6">
        <v>-20</v>
      </c>
      <c r="Q10" s="6" t="s">
        <v>230</v>
      </c>
      <c r="R10" s="6">
        <v>141.001</v>
      </c>
      <c r="S10" s="6">
        <v>-20</v>
      </c>
      <c r="T10" s="6">
        <v>8</v>
      </c>
      <c r="U10" s="6">
        <v>10</v>
      </c>
      <c r="V10" s="6">
        <v>0</v>
      </c>
      <c r="W10" s="6">
        <v>-8</v>
      </c>
      <c r="X10" s="6"/>
      <c r="Y10" s="6"/>
      <c r="Z10" s="6">
        <v>12</v>
      </c>
      <c r="AA10" s="6">
        <v>15</v>
      </c>
      <c r="AB10" s="6">
        <v>5</v>
      </c>
      <c r="AC10" s="6">
        <v>651.75</v>
      </c>
      <c r="AD10" s="6">
        <v>0</v>
      </c>
      <c r="AE10" s="6">
        <v>651.75</v>
      </c>
      <c r="AF10" s="6">
        <v>-7</v>
      </c>
      <c r="AG10" s="6" t="s">
        <v>230</v>
      </c>
      <c r="AH10" s="6">
        <v>13.035</v>
      </c>
      <c r="AI10" s="6">
        <v>94</v>
      </c>
      <c r="AJ10" s="6">
        <v>113</v>
      </c>
      <c r="AK10" s="6">
        <v>58</v>
      </c>
      <c r="AL10" s="6">
        <v>3794.21</v>
      </c>
      <c r="AM10" s="6">
        <v>-36</v>
      </c>
      <c r="AN10" s="6" t="s">
        <v>230</v>
      </c>
      <c r="AO10" s="6">
        <v>113.8263</v>
      </c>
      <c r="AP10" s="6">
        <v>15</v>
      </c>
      <c r="AQ10" s="9">
        <v>19</v>
      </c>
      <c r="AR10" s="9">
        <v>7</v>
      </c>
      <c r="AS10" s="9">
        <v>237.25</v>
      </c>
      <c r="AT10" s="9">
        <v>-8</v>
      </c>
      <c r="AU10" s="9" t="s">
        <v>230</v>
      </c>
      <c r="AV10" s="9">
        <v>9.49</v>
      </c>
      <c r="AW10" s="6">
        <v>3406</v>
      </c>
      <c r="AX10" s="6">
        <v>3720</v>
      </c>
      <c r="AY10" s="6">
        <v>1199</v>
      </c>
      <c r="AZ10" s="6">
        <v>-2207</v>
      </c>
      <c r="BA10" s="6" t="s">
        <v>230</v>
      </c>
      <c r="BB10" s="6">
        <v>59.95</v>
      </c>
      <c r="BC10" s="6">
        <v>10</v>
      </c>
      <c r="BD10" s="6">
        <v>13</v>
      </c>
      <c r="BE10" s="6">
        <v>10</v>
      </c>
      <c r="BF10" s="6">
        <v>580</v>
      </c>
      <c r="BG10" s="6">
        <v>0</v>
      </c>
      <c r="BH10" s="6" t="s">
        <v>14</v>
      </c>
      <c r="BI10" s="6"/>
      <c r="BJ10" s="6">
        <v>403.24</v>
      </c>
      <c r="BK10" s="13">
        <v>-103</v>
      </c>
    </row>
    <row r="11" customHeight="1" spans="1:63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5530.05</v>
      </c>
      <c r="H11" s="6">
        <v>1827.05</v>
      </c>
      <c r="I11" s="22" t="s">
        <v>15</v>
      </c>
      <c r="J11" s="22">
        <v>1382.5125</v>
      </c>
      <c r="K11" s="6"/>
      <c r="L11" s="6">
        <v>194</v>
      </c>
      <c r="M11" s="6">
        <v>216</v>
      </c>
      <c r="N11" s="6">
        <v>225</v>
      </c>
      <c r="O11" s="6">
        <v>5289.33</v>
      </c>
      <c r="P11" s="6">
        <v>31</v>
      </c>
      <c r="Q11" s="6" t="s">
        <v>15</v>
      </c>
      <c r="R11" s="6">
        <v>317.3598</v>
      </c>
      <c r="S11" s="6"/>
      <c r="T11" s="6">
        <v>10</v>
      </c>
      <c r="U11" s="6">
        <v>12</v>
      </c>
      <c r="V11" s="6">
        <v>3</v>
      </c>
      <c r="W11" s="6">
        <v>-7</v>
      </c>
      <c r="X11" s="6"/>
      <c r="Y11" s="6"/>
      <c r="Z11" s="6">
        <v>17</v>
      </c>
      <c r="AA11" s="6">
        <v>22</v>
      </c>
      <c r="AB11" s="6">
        <v>10</v>
      </c>
      <c r="AC11" s="6">
        <v>1306.5</v>
      </c>
      <c r="AD11" s="6">
        <v>0</v>
      </c>
      <c r="AE11" s="6">
        <v>1306.5</v>
      </c>
      <c r="AF11" s="6">
        <v>-7</v>
      </c>
      <c r="AG11" s="6" t="s">
        <v>230</v>
      </c>
      <c r="AH11" s="6">
        <v>26.13</v>
      </c>
      <c r="AI11" s="6">
        <v>114</v>
      </c>
      <c r="AJ11" s="6">
        <v>131</v>
      </c>
      <c r="AK11" s="6">
        <v>86</v>
      </c>
      <c r="AL11" s="6">
        <v>7130.75</v>
      </c>
      <c r="AM11" s="6">
        <v>-28</v>
      </c>
      <c r="AN11" s="6" t="s">
        <v>230</v>
      </c>
      <c r="AO11" s="6">
        <v>213.9225</v>
      </c>
      <c r="AP11" s="6">
        <v>23</v>
      </c>
      <c r="AQ11" s="9">
        <v>27</v>
      </c>
      <c r="AR11" s="9">
        <v>0</v>
      </c>
      <c r="AS11" s="9">
        <v>0</v>
      </c>
      <c r="AT11" s="9">
        <v>-23</v>
      </c>
      <c r="AU11" s="9" t="s">
        <v>230</v>
      </c>
      <c r="AV11" s="9">
        <v>0</v>
      </c>
      <c r="AW11" s="6">
        <v>3806</v>
      </c>
      <c r="AX11" s="6">
        <v>4200</v>
      </c>
      <c r="AY11" s="6">
        <v>4671.6</v>
      </c>
      <c r="AZ11" s="6">
        <v>865.6</v>
      </c>
      <c r="BA11" s="6" t="s">
        <v>15</v>
      </c>
      <c r="BB11" s="6">
        <v>420.444</v>
      </c>
      <c r="BC11" s="6">
        <v>9</v>
      </c>
      <c r="BD11" s="6">
        <v>11</v>
      </c>
      <c r="BE11" s="6">
        <v>7</v>
      </c>
      <c r="BF11" s="6">
        <v>457</v>
      </c>
      <c r="BG11" s="6">
        <v>-2</v>
      </c>
      <c r="BH11" s="6" t="s">
        <v>230</v>
      </c>
      <c r="BI11" s="6"/>
      <c r="BJ11" s="6">
        <v>2360.37</v>
      </c>
      <c r="BK11" s="13">
        <v>0</v>
      </c>
    </row>
    <row r="12" customHeight="1" spans="1:63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715</v>
      </c>
      <c r="H12" s="6">
        <v>-697</v>
      </c>
      <c r="I12" s="6" t="s">
        <v>230</v>
      </c>
      <c r="J12" s="6">
        <v>100.1</v>
      </c>
      <c r="K12" s="6">
        <v>-34.85</v>
      </c>
      <c r="L12" s="6">
        <v>155</v>
      </c>
      <c r="M12" s="6">
        <v>172</v>
      </c>
      <c r="N12" s="6">
        <v>151</v>
      </c>
      <c r="O12" s="6">
        <v>3179.98</v>
      </c>
      <c r="P12" s="6">
        <v>-4</v>
      </c>
      <c r="Q12" s="6" t="s">
        <v>230</v>
      </c>
      <c r="R12" s="6">
        <v>158.999</v>
      </c>
      <c r="S12" s="6">
        <v>-4</v>
      </c>
      <c r="T12" s="6">
        <v>8</v>
      </c>
      <c r="U12" s="6">
        <v>10</v>
      </c>
      <c r="V12" s="6">
        <v>0</v>
      </c>
      <c r="W12" s="6">
        <v>-8</v>
      </c>
      <c r="X12" s="6"/>
      <c r="Y12" s="6"/>
      <c r="Z12" s="6">
        <v>11</v>
      </c>
      <c r="AA12" s="6">
        <v>14</v>
      </c>
      <c r="AB12" s="6">
        <v>8</v>
      </c>
      <c r="AC12" s="6">
        <v>1258.5</v>
      </c>
      <c r="AD12" s="6">
        <v>594</v>
      </c>
      <c r="AE12" s="6">
        <v>664.5</v>
      </c>
      <c r="AF12" s="6">
        <v>-3</v>
      </c>
      <c r="AG12" s="6" t="s">
        <v>230</v>
      </c>
      <c r="AH12" s="6">
        <v>13.29</v>
      </c>
      <c r="AI12" s="6">
        <v>94</v>
      </c>
      <c r="AJ12" s="6">
        <v>113</v>
      </c>
      <c r="AK12" s="6">
        <v>110</v>
      </c>
      <c r="AL12" s="6">
        <v>9402.72</v>
      </c>
      <c r="AM12" s="6">
        <v>16</v>
      </c>
      <c r="AN12" s="6" t="s">
        <v>14</v>
      </c>
      <c r="AO12" s="6">
        <v>376.1088</v>
      </c>
      <c r="AP12" s="6">
        <v>9</v>
      </c>
      <c r="AQ12" s="9">
        <v>11</v>
      </c>
      <c r="AR12" s="9">
        <v>4</v>
      </c>
      <c r="AS12" s="9">
        <v>167.7</v>
      </c>
      <c r="AT12" s="9">
        <v>-5</v>
      </c>
      <c r="AU12" s="9" t="s">
        <v>230</v>
      </c>
      <c r="AV12" s="9">
        <v>6.708</v>
      </c>
      <c r="AW12" s="6">
        <v>4306</v>
      </c>
      <c r="AX12" s="6">
        <v>4800</v>
      </c>
      <c r="AY12" s="6">
        <v>2157.98</v>
      </c>
      <c r="AZ12" s="6">
        <v>-2148.02</v>
      </c>
      <c r="BA12" s="6" t="s">
        <v>230</v>
      </c>
      <c r="BB12" s="6">
        <v>107.899</v>
      </c>
      <c r="BC12" s="6">
        <v>10</v>
      </c>
      <c r="BD12" s="6">
        <v>13</v>
      </c>
      <c r="BE12" s="6">
        <v>10</v>
      </c>
      <c r="BF12" s="6">
        <v>580</v>
      </c>
      <c r="BG12" s="6">
        <v>0</v>
      </c>
      <c r="BH12" s="6" t="s">
        <v>14</v>
      </c>
      <c r="BI12" s="6"/>
      <c r="BJ12" s="6">
        <v>763.1</v>
      </c>
      <c r="BK12" s="13">
        <v>-39</v>
      </c>
    </row>
    <row r="13" customHeight="1" spans="1:63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333</v>
      </c>
      <c r="H13" s="6">
        <v>-1379</v>
      </c>
      <c r="I13" s="6" t="s">
        <v>230</v>
      </c>
      <c r="J13" s="6">
        <v>46.62</v>
      </c>
      <c r="K13" s="6">
        <v>-68.95</v>
      </c>
      <c r="L13" s="6">
        <v>155</v>
      </c>
      <c r="M13" s="6">
        <v>172</v>
      </c>
      <c r="N13" s="6">
        <v>142</v>
      </c>
      <c r="O13" s="6">
        <v>3326.95</v>
      </c>
      <c r="P13" s="6">
        <v>-13</v>
      </c>
      <c r="Q13" s="6" t="s">
        <v>230</v>
      </c>
      <c r="R13" s="6">
        <v>166.3475</v>
      </c>
      <c r="S13" s="6">
        <v>-13</v>
      </c>
      <c r="T13" s="6">
        <v>8</v>
      </c>
      <c r="U13" s="6">
        <v>10</v>
      </c>
      <c r="V13" s="6">
        <v>3</v>
      </c>
      <c r="W13" s="6">
        <v>-5</v>
      </c>
      <c r="X13" s="6"/>
      <c r="Y13" s="6"/>
      <c r="Z13" s="6">
        <v>10</v>
      </c>
      <c r="AA13" s="6">
        <v>14</v>
      </c>
      <c r="AB13" s="6">
        <v>13</v>
      </c>
      <c r="AC13" s="6">
        <v>1744.5</v>
      </c>
      <c r="AD13" s="6">
        <v>0</v>
      </c>
      <c r="AE13" s="6">
        <v>1744.5</v>
      </c>
      <c r="AF13" s="6">
        <v>3</v>
      </c>
      <c r="AG13" s="6" t="s">
        <v>14</v>
      </c>
      <c r="AH13" s="6">
        <v>52.335</v>
      </c>
      <c r="AI13" s="6">
        <v>94</v>
      </c>
      <c r="AJ13" s="6">
        <v>113</v>
      </c>
      <c r="AK13" s="6">
        <v>106</v>
      </c>
      <c r="AL13" s="6">
        <v>6996.84</v>
      </c>
      <c r="AM13" s="6">
        <v>12</v>
      </c>
      <c r="AN13" s="6" t="s">
        <v>14</v>
      </c>
      <c r="AO13" s="6">
        <v>279.8736</v>
      </c>
      <c r="AP13" s="6">
        <v>17</v>
      </c>
      <c r="AQ13" s="9">
        <v>21</v>
      </c>
      <c r="AR13" s="9">
        <v>8</v>
      </c>
      <c r="AS13" s="9">
        <v>279.3</v>
      </c>
      <c r="AT13" s="9">
        <v>-9</v>
      </c>
      <c r="AU13" s="9" t="s">
        <v>230</v>
      </c>
      <c r="AV13" s="9">
        <v>11.172</v>
      </c>
      <c r="AW13" s="6">
        <v>4206</v>
      </c>
      <c r="AX13" s="6">
        <v>4680</v>
      </c>
      <c r="AY13" s="6">
        <v>1874.5</v>
      </c>
      <c r="AZ13" s="6">
        <v>-2331.5</v>
      </c>
      <c r="BA13" s="6" t="s">
        <v>230</v>
      </c>
      <c r="BB13" s="6">
        <v>93.725</v>
      </c>
      <c r="BC13" s="6">
        <v>7</v>
      </c>
      <c r="BD13" s="6">
        <v>9</v>
      </c>
      <c r="BE13" s="6">
        <v>28</v>
      </c>
      <c r="BF13" s="6">
        <v>1734</v>
      </c>
      <c r="BG13" s="6">
        <v>21</v>
      </c>
      <c r="BH13" s="6" t="s">
        <v>15</v>
      </c>
      <c r="BI13" s="6">
        <v>17.34</v>
      </c>
      <c r="BJ13" s="6">
        <v>667.41</v>
      </c>
      <c r="BK13" s="13">
        <v>-82</v>
      </c>
    </row>
    <row r="14" customHeight="1" spans="1:63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132</v>
      </c>
      <c r="H14" s="6">
        <v>-780</v>
      </c>
      <c r="I14" s="6" t="s">
        <v>230</v>
      </c>
      <c r="J14" s="6">
        <v>18.48</v>
      </c>
      <c r="K14" s="6">
        <v>-39</v>
      </c>
      <c r="L14" s="6">
        <v>91</v>
      </c>
      <c r="M14" s="6">
        <v>112</v>
      </c>
      <c r="N14" s="6">
        <v>111</v>
      </c>
      <c r="O14" s="6">
        <v>2552.29</v>
      </c>
      <c r="P14" s="6">
        <v>20</v>
      </c>
      <c r="Q14" s="6" t="s">
        <v>14</v>
      </c>
      <c r="R14" s="6">
        <v>127.6145</v>
      </c>
      <c r="S14" s="6"/>
      <c r="T14" s="6">
        <v>5</v>
      </c>
      <c r="U14" s="6">
        <v>6</v>
      </c>
      <c r="V14" s="6">
        <v>0</v>
      </c>
      <c r="W14" s="6">
        <v>-5</v>
      </c>
      <c r="X14" s="6"/>
      <c r="Y14" s="6"/>
      <c r="Z14" s="6">
        <v>8</v>
      </c>
      <c r="AA14" s="6">
        <v>12</v>
      </c>
      <c r="AB14" s="6">
        <v>8</v>
      </c>
      <c r="AC14" s="6">
        <v>1706.5</v>
      </c>
      <c r="AD14" s="6">
        <v>1312</v>
      </c>
      <c r="AE14" s="6">
        <v>394.5</v>
      </c>
      <c r="AF14" s="6">
        <v>0</v>
      </c>
      <c r="AG14" s="6" t="s">
        <v>14</v>
      </c>
      <c r="AH14" s="6">
        <v>11.835</v>
      </c>
      <c r="AI14" s="6">
        <v>68</v>
      </c>
      <c r="AJ14" s="6">
        <v>82</v>
      </c>
      <c r="AK14" s="6">
        <v>27</v>
      </c>
      <c r="AL14" s="6">
        <v>1932.88</v>
      </c>
      <c r="AM14" s="6">
        <v>-41</v>
      </c>
      <c r="AN14" s="6" t="s">
        <v>230</v>
      </c>
      <c r="AO14" s="6">
        <v>57.9864</v>
      </c>
      <c r="AP14" s="6">
        <v>8</v>
      </c>
      <c r="AQ14" s="9">
        <v>11</v>
      </c>
      <c r="AR14" s="9">
        <v>18</v>
      </c>
      <c r="AS14" s="9">
        <v>663.1</v>
      </c>
      <c r="AT14" s="9">
        <v>10</v>
      </c>
      <c r="AU14" s="9" t="s">
        <v>15</v>
      </c>
      <c r="AV14" s="9">
        <v>46.417</v>
      </c>
      <c r="AW14" s="6">
        <v>2606</v>
      </c>
      <c r="AX14" s="6">
        <v>3127</v>
      </c>
      <c r="AY14" s="6">
        <v>1866.01</v>
      </c>
      <c r="AZ14" s="6">
        <v>-739.99</v>
      </c>
      <c r="BA14" s="6" t="s">
        <v>230</v>
      </c>
      <c r="BB14" s="6">
        <v>93.3005</v>
      </c>
      <c r="BC14" s="6">
        <v>5</v>
      </c>
      <c r="BD14" s="6">
        <v>7</v>
      </c>
      <c r="BE14" s="6">
        <v>6</v>
      </c>
      <c r="BF14" s="6">
        <v>362.5</v>
      </c>
      <c r="BG14" s="6">
        <v>1</v>
      </c>
      <c r="BH14" s="6" t="s">
        <v>14</v>
      </c>
      <c r="BI14" s="6"/>
      <c r="BJ14" s="6">
        <v>355.63</v>
      </c>
      <c r="BK14" s="13">
        <v>-39</v>
      </c>
    </row>
    <row r="15" customHeight="1" spans="1:63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2919</v>
      </c>
      <c r="H15" s="6">
        <v>-1714</v>
      </c>
      <c r="I15" s="6" t="s">
        <v>230</v>
      </c>
      <c r="J15" s="6">
        <v>408.66</v>
      </c>
      <c r="K15" s="6">
        <v>-85.7</v>
      </c>
      <c r="L15" s="6">
        <v>233</v>
      </c>
      <c r="M15" s="6">
        <v>260</v>
      </c>
      <c r="N15" s="6">
        <v>168</v>
      </c>
      <c r="O15" s="6">
        <v>3814.72</v>
      </c>
      <c r="P15" s="6">
        <v>-65</v>
      </c>
      <c r="Q15" s="6" t="s">
        <v>230</v>
      </c>
      <c r="R15" s="6">
        <v>190.736</v>
      </c>
      <c r="S15" s="6">
        <v>-65</v>
      </c>
      <c r="T15" s="6">
        <v>12</v>
      </c>
      <c r="U15" s="6">
        <v>14</v>
      </c>
      <c r="V15" s="6">
        <v>0</v>
      </c>
      <c r="W15" s="6">
        <v>-12</v>
      </c>
      <c r="X15" s="6"/>
      <c r="Y15" s="6"/>
      <c r="Z15" s="6">
        <v>22</v>
      </c>
      <c r="AA15" s="6">
        <v>25</v>
      </c>
      <c r="AB15" s="6">
        <v>22</v>
      </c>
      <c r="AC15" s="6">
        <v>3995.48</v>
      </c>
      <c r="AD15" s="6">
        <v>2678</v>
      </c>
      <c r="AE15" s="6">
        <v>1317.48</v>
      </c>
      <c r="AF15" s="6">
        <v>0</v>
      </c>
      <c r="AG15" s="6" t="s">
        <v>14</v>
      </c>
      <c r="AH15" s="6">
        <v>39.5244</v>
      </c>
      <c r="AI15" s="6">
        <v>127</v>
      </c>
      <c r="AJ15" s="6">
        <v>140</v>
      </c>
      <c r="AK15" s="6">
        <v>96</v>
      </c>
      <c r="AL15" s="6">
        <v>5973.81</v>
      </c>
      <c r="AM15" s="6">
        <v>-31</v>
      </c>
      <c r="AN15" s="6" t="s">
        <v>230</v>
      </c>
      <c r="AO15" s="6">
        <v>179.2143</v>
      </c>
      <c r="AP15" s="6">
        <v>23</v>
      </c>
      <c r="AQ15" s="9">
        <v>27</v>
      </c>
      <c r="AR15" s="9">
        <v>36</v>
      </c>
      <c r="AS15" s="9">
        <v>1069.16</v>
      </c>
      <c r="AT15" s="9">
        <v>13</v>
      </c>
      <c r="AU15" s="9" t="s">
        <v>15</v>
      </c>
      <c r="AV15" s="9">
        <v>74.8412</v>
      </c>
      <c r="AW15" s="6">
        <v>8106</v>
      </c>
      <c r="AX15" s="6">
        <v>8943</v>
      </c>
      <c r="AY15" s="6">
        <v>1491.51</v>
      </c>
      <c r="AZ15" s="6">
        <v>-6614.49</v>
      </c>
      <c r="BA15" s="6" t="s">
        <v>230</v>
      </c>
      <c r="BB15" s="6">
        <v>74.5755</v>
      </c>
      <c r="BC15" s="6">
        <v>17</v>
      </c>
      <c r="BD15" s="6">
        <v>20</v>
      </c>
      <c r="BE15" s="6">
        <v>21</v>
      </c>
      <c r="BF15" s="6">
        <v>1341.5</v>
      </c>
      <c r="BG15" s="6">
        <v>4</v>
      </c>
      <c r="BH15" s="6" t="s">
        <v>15</v>
      </c>
      <c r="BI15" s="6">
        <v>13.415</v>
      </c>
      <c r="BJ15" s="6">
        <v>980.97</v>
      </c>
      <c r="BK15" s="13">
        <v>-151</v>
      </c>
    </row>
    <row r="16" customHeight="1" spans="1:63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897</v>
      </c>
      <c r="H16" s="6">
        <v>-1289</v>
      </c>
      <c r="I16" s="6" t="s">
        <v>230</v>
      </c>
      <c r="J16" s="6">
        <v>125.58</v>
      </c>
      <c r="K16" s="6">
        <v>-64.45</v>
      </c>
      <c r="L16" s="6">
        <v>226</v>
      </c>
      <c r="M16" s="6">
        <v>216</v>
      </c>
      <c r="N16" s="6">
        <v>178</v>
      </c>
      <c r="O16" s="6">
        <v>3872.97</v>
      </c>
      <c r="P16" s="6">
        <v>-48</v>
      </c>
      <c r="Q16" s="6" t="s">
        <v>230</v>
      </c>
      <c r="R16" s="6">
        <v>193.6485</v>
      </c>
      <c r="S16" s="6">
        <v>-48</v>
      </c>
      <c r="T16" s="6">
        <v>10</v>
      </c>
      <c r="U16" s="6">
        <v>12</v>
      </c>
      <c r="V16" s="6">
        <v>3</v>
      </c>
      <c r="W16" s="6">
        <v>-7</v>
      </c>
      <c r="X16" s="6"/>
      <c r="Y16" s="6"/>
      <c r="Z16" s="6">
        <v>17</v>
      </c>
      <c r="AA16" s="6">
        <v>22</v>
      </c>
      <c r="AB16" s="6">
        <v>5</v>
      </c>
      <c r="AC16" s="6">
        <v>789</v>
      </c>
      <c r="AD16" s="6">
        <v>396</v>
      </c>
      <c r="AE16" s="6">
        <v>393</v>
      </c>
      <c r="AF16" s="6">
        <v>-12</v>
      </c>
      <c r="AG16" s="6" t="s">
        <v>230</v>
      </c>
      <c r="AH16" s="6">
        <v>7.86</v>
      </c>
      <c r="AI16" s="6">
        <v>132</v>
      </c>
      <c r="AJ16" s="6">
        <v>152</v>
      </c>
      <c r="AK16" s="6">
        <v>103</v>
      </c>
      <c r="AL16" s="6">
        <v>7853.93</v>
      </c>
      <c r="AM16" s="6">
        <v>-29</v>
      </c>
      <c r="AN16" s="6" t="s">
        <v>230</v>
      </c>
      <c r="AO16" s="6">
        <v>235.6179</v>
      </c>
      <c r="AP16" s="6">
        <v>19</v>
      </c>
      <c r="AQ16" s="9">
        <v>22</v>
      </c>
      <c r="AR16" s="9">
        <v>14</v>
      </c>
      <c r="AS16" s="9">
        <v>476.9</v>
      </c>
      <c r="AT16" s="9">
        <v>-5</v>
      </c>
      <c r="AU16" s="9" t="s">
        <v>230</v>
      </c>
      <c r="AV16" s="9">
        <v>19.076</v>
      </c>
      <c r="AW16" s="6">
        <v>5766</v>
      </c>
      <c r="AX16" s="6">
        <v>6552</v>
      </c>
      <c r="AY16" s="6">
        <v>6012.2</v>
      </c>
      <c r="AZ16" s="6">
        <v>246.2</v>
      </c>
      <c r="BA16" s="6" t="s">
        <v>14</v>
      </c>
      <c r="BB16" s="6">
        <v>420.854</v>
      </c>
      <c r="BC16" s="6">
        <v>9</v>
      </c>
      <c r="BD16" s="6">
        <v>11</v>
      </c>
      <c r="BE16" s="6">
        <v>13</v>
      </c>
      <c r="BF16" s="6">
        <v>754</v>
      </c>
      <c r="BG16" s="6">
        <v>4</v>
      </c>
      <c r="BH16" s="6" t="s">
        <v>15</v>
      </c>
      <c r="BI16" s="6">
        <v>7.54</v>
      </c>
      <c r="BJ16" s="6">
        <v>1010.18</v>
      </c>
      <c r="BK16" s="13">
        <v>-112</v>
      </c>
    </row>
    <row r="17" customHeight="1" spans="1:63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3101.33</v>
      </c>
      <c r="H17" s="6">
        <v>491.33</v>
      </c>
      <c r="I17" s="22" t="s">
        <v>15</v>
      </c>
      <c r="J17" s="22">
        <v>775.3325</v>
      </c>
      <c r="K17" s="6"/>
      <c r="L17" s="6">
        <v>194</v>
      </c>
      <c r="M17" s="6">
        <v>216</v>
      </c>
      <c r="N17" s="6">
        <v>214</v>
      </c>
      <c r="O17" s="6">
        <v>4578.89</v>
      </c>
      <c r="P17" s="6">
        <v>20</v>
      </c>
      <c r="Q17" s="6" t="s">
        <v>14</v>
      </c>
      <c r="R17" s="6">
        <v>228.9445</v>
      </c>
      <c r="S17" s="6"/>
      <c r="T17" s="6">
        <v>10</v>
      </c>
      <c r="U17" s="6">
        <v>12</v>
      </c>
      <c r="V17" s="6">
        <v>22</v>
      </c>
      <c r="W17" s="6">
        <v>12</v>
      </c>
      <c r="X17" s="6" t="s">
        <v>15</v>
      </c>
      <c r="Y17" s="6">
        <v>110</v>
      </c>
      <c r="Z17" s="6">
        <v>21</v>
      </c>
      <c r="AA17" s="6">
        <v>21</v>
      </c>
      <c r="AB17" s="6">
        <v>18</v>
      </c>
      <c r="AC17" s="6">
        <v>2434.76</v>
      </c>
      <c r="AD17" s="6">
        <v>396</v>
      </c>
      <c r="AE17" s="6">
        <v>2038.76</v>
      </c>
      <c r="AF17" s="6">
        <v>-3</v>
      </c>
      <c r="AG17" s="6" t="s">
        <v>230</v>
      </c>
      <c r="AH17" s="6">
        <v>40.7752</v>
      </c>
      <c r="AI17" s="6">
        <v>132</v>
      </c>
      <c r="AJ17" s="6">
        <v>152</v>
      </c>
      <c r="AK17" s="6">
        <v>164</v>
      </c>
      <c r="AL17" s="6">
        <v>11071.79</v>
      </c>
      <c r="AM17" s="6">
        <v>32</v>
      </c>
      <c r="AN17" s="6" t="s">
        <v>15</v>
      </c>
      <c r="AO17" s="6">
        <v>553.5895</v>
      </c>
      <c r="AP17" s="6">
        <v>23</v>
      </c>
      <c r="AQ17" s="9">
        <v>27</v>
      </c>
      <c r="AR17" s="9">
        <v>8</v>
      </c>
      <c r="AS17" s="9">
        <v>298.48</v>
      </c>
      <c r="AT17" s="9">
        <v>-15</v>
      </c>
      <c r="AU17" s="9" t="s">
        <v>230</v>
      </c>
      <c r="AV17" s="9">
        <v>11.9392</v>
      </c>
      <c r="AW17" s="6">
        <v>5006</v>
      </c>
      <c r="AX17" s="6">
        <v>5900</v>
      </c>
      <c r="AY17" s="6">
        <v>2923.3</v>
      </c>
      <c r="AZ17" s="6">
        <v>-2082.7</v>
      </c>
      <c r="BA17" s="6" t="s">
        <v>230</v>
      </c>
      <c r="BB17" s="6">
        <v>146.165</v>
      </c>
      <c r="BC17" s="6">
        <v>9</v>
      </c>
      <c r="BD17" s="6">
        <v>11</v>
      </c>
      <c r="BE17" s="6">
        <v>8</v>
      </c>
      <c r="BF17" s="6">
        <v>499.51</v>
      </c>
      <c r="BG17" s="6">
        <v>-1</v>
      </c>
      <c r="BH17" s="6" t="s">
        <v>230</v>
      </c>
      <c r="BI17" s="6"/>
      <c r="BJ17" s="6">
        <v>1866.75</v>
      </c>
      <c r="BK17" s="13">
        <v>0</v>
      </c>
    </row>
    <row r="18" customHeight="1" spans="1:63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1346.85</v>
      </c>
      <c r="H18" s="6">
        <v>496.85</v>
      </c>
      <c r="I18" s="22" t="s">
        <v>15</v>
      </c>
      <c r="J18" s="22">
        <v>336.7125</v>
      </c>
      <c r="K18" s="6"/>
      <c r="L18" s="6">
        <v>155</v>
      </c>
      <c r="M18" s="6">
        <v>172</v>
      </c>
      <c r="N18" s="6">
        <v>198</v>
      </c>
      <c r="O18" s="6">
        <v>4104.76</v>
      </c>
      <c r="P18" s="6">
        <v>43</v>
      </c>
      <c r="Q18" s="6" t="s">
        <v>15</v>
      </c>
      <c r="R18" s="6">
        <v>246.2856</v>
      </c>
      <c r="S18" s="6"/>
      <c r="T18" s="6">
        <v>8</v>
      </c>
      <c r="U18" s="6">
        <v>10</v>
      </c>
      <c r="V18" s="6">
        <v>13</v>
      </c>
      <c r="W18" s="6">
        <v>5</v>
      </c>
      <c r="X18" s="6" t="s">
        <v>15</v>
      </c>
      <c r="Y18" s="6">
        <v>65</v>
      </c>
      <c r="Z18" s="6">
        <v>11</v>
      </c>
      <c r="AA18" s="6">
        <v>14</v>
      </c>
      <c r="AB18" s="6">
        <v>17</v>
      </c>
      <c r="AC18" s="6">
        <v>2442.7</v>
      </c>
      <c r="AD18" s="6">
        <v>1189.7</v>
      </c>
      <c r="AE18" s="6">
        <v>1253</v>
      </c>
      <c r="AF18" s="6">
        <v>6</v>
      </c>
      <c r="AG18" s="6" t="s">
        <v>15</v>
      </c>
      <c r="AH18" s="6">
        <v>62.017</v>
      </c>
      <c r="AI18" s="6">
        <v>101</v>
      </c>
      <c r="AJ18" s="6">
        <v>121</v>
      </c>
      <c r="AK18" s="6">
        <v>148</v>
      </c>
      <c r="AL18" s="6">
        <v>11560.71</v>
      </c>
      <c r="AM18" s="6">
        <v>47</v>
      </c>
      <c r="AN18" s="6" t="s">
        <v>15</v>
      </c>
      <c r="AO18" s="6">
        <v>578.0355</v>
      </c>
      <c r="AP18" s="6">
        <v>23</v>
      </c>
      <c r="AQ18" s="9">
        <v>27</v>
      </c>
      <c r="AR18" s="9">
        <v>28</v>
      </c>
      <c r="AS18" s="9">
        <v>985.52</v>
      </c>
      <c r="AT18" s="9">
        <v>5</v>
      </c>
      <c r="AU18" s="9" t="s">
        <v>15</v>
      </c>
      <c r="AV18" s="9">
        <v>68.9864</v>
      </c>
      <c r="AW18" s="6">
        <v>4206</v>
      </c>
      <c r="AX18" s="6">
        <v>4680</v>
      </c>
      <c r="AY18" s="6">
        <v>4763.29</v>
      </c>
      <c r="AZ18" s="6">
        <v>557.29</v>
      </c>
      <c r="BA18" s="6" t="s">
        <v>15</v>
      </c>
      <c r="BB18" s="6">
        <v>428.6961</v>
      </c>
      <c r="BC18" s="6">
        <v>7</v>
      </c>
      <c r="BD18" s="6">
        <v>9</v>
      </c>
      <c r="BE18" s="6">
        <v>10</v>
      </c>
      <c r="BF18" s="6">
        <v>643.93</v>
      </c>
      <c r="BG18" s="6">
        <v>3</v>
      </c>
      <c r="BH18" s="6" t="s">
        <v>15</v>
      </c>
      <c r="BI18" s="6">
        <v>6.4393</v>
      </c>
      <c r="BJ18" s="6">
        <v>1792.17</v>
      </c>
      <c r="BK18" s="13">
        <v>0</v>
      </c>
    </row>
    <row r="19" customHeight="1" spans="1:63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3591.84</v>
      </c>
      <c r="H19" s="6">
        <v>348.84</v>
      </c>
      <c r="I19" s="22" t="s">
        <v>15</v>
      </c>
      <c r="J19" s="22">
        <v>897.96</v>
      </c>
      <c r="K19" s="6"/>
      <c r="L19" s="6">
        <v>155</v>
      </c>
      <c r="M19" s="6">
        <v>172</v>
      </c>
      <c r="N19" s="6">
        <v>377</v>
      </c>
      <c r="O19" s="6">
        <v>7055.49</v>
      </c>
      <c r="P19" s="6">
        <v>222</v>
      </c>
      <c r="Q19" s="6" t="s">
        <v>15</v>
      </c>
      <c r="R19" s="6">
        <v>423.3294</v>
      </c>
      <c r="S19" s="6"/>
      <c r="T19" s="6">
        <v>8</v>
      </c>
      <c r="U19" s="6">
        <v>10</v>
      </c>
      <c r="V19" s="6">
        <v>0</v>
      </c>
      <c r="W19" s="6">
        <v>-8</v>
      </c>
      <c r="X19" s="6"/>
      <c r="Y19" s="6"/>
      <c r="Z19" s="6">
        <v>11</v>
      </c>
      <c r="AA19" s="6">
        <v>14</v>
      </c>
      <c r="AB19" s="6">
        <v>5</v>
      </c>
      <c r="AC19" s="6">
        <v>834</v>
      </c>
      <c r="AD19" s="6">
        <v>594</v>
      </c>
      <c r="AE19" s="6">
        <v>240</v>
      </c>
      <c r="AF19" s="6">
        <v>-6</v>
      </c>
      <c r="AG19" s="6" t="s">
        <v>230</v>
      </c>
      <c r="AH19" s="6">
        <v>4.8</v>
      </c>
      <c r="AI19" s="6">
        <v>94</v>
      </c>
      <c r="AJ19" s="6">
        <v>113</v>
      </c>
      <c r="AK19" s="6">
        <v>66</v>
      </c>
      <c r="AL19" s="6">
        <v>4276.96</v>
      </c>
      <c r="AM19" s="6">
        <v>-28</v>
      </c>
      <c r="AN19" s="6" t="s">
        <v>230</v>
      </c>
      <c r="AO19" s="6">
        <v>128.3088</v>
      </c>
      <c r="AP19" s="6">
        <v>23</v>
      </c>
      <c r="AQ19" s="9">
        <v>27</v>
      </c>
      <c r="AR19" s="9">
        <v>6</v>
      </c>
      <c r="AS19" s="9">
        <v>199.5</v>
      </c>
      <c r="AT19" s="9">
        <v>-17</v>
      </c>
      <c r="AU19" s="9" t="s">
        <v>230</v>
      </c>
      <c r="AV19" s="9">
        <v>7.98</v>
      </c>
      <c r="AW19" s="6">
        <v>4206</v>
      </c>
      <c r="AX19" s="6">
        <v>4680</v>
      </c>
      <c r="AY19" s="6">
        <v>2929.2</v>
      </c>
      <c r="AZ19" s="6">
        <v>-1276.8</v>
      </c>
      <c r="BA19" s="6" t="s">
        <v>230</v>
      </c>
      <c r="BB19" s="6">
        <v>146.46</v>
      </c>
      <c r="BC19" s="6">
        <v>7</v>
      </c>
      <c r="BD19" s="6">
        <v>9</v>
      </c>
      <c r="BE19" s="6">
        <v>6</v>
      </c>
      <c r="BF19" s="6">
        <v>358</v>
      </c>
      <c r="BG19" s="6">
        <v>-1</v>
      </c>
      <c r="BH19" s="6" t="s">
        <v>230</v>
      </c>
      <c r="BI19" s="6"/>
      <c r="BJ19" s="6">
        <v>1608.84</v>
      </c>
      <c r="BK19" s="13">
        <v>0</v>
      </c>
    </row>
    <row r="20" customHeight="1" spans="1:63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140.46</v>
      </c>
      <c r="H20" s="6">
        <v>-1031.54</v>
      </c>
      <c r="I20" s="6" t="s">
        <v>230</v>
      </c>
      <c r="J20" s="6">
        <v>19.6644</v>
      </c>
      <c r="K20" s="6">
        <v>-51.577</v>
      </c>
      <c r="L20" s="6">
        <v>91</v>
      </c>
      <c r="M20" s="6">
        <v>112</v>
      </c>
      <c r="N20" s="6">
        <v>99</v>
      </c>
      <c r="O20" s="6">
        <v>2148.9</v>
      </c>
      <c r="P20" s="6">
        <v>8</v>
      </c>
      <c r="Q20" s="6" t="s">
        <v>14</v>
      </c>
      <c r="R20" s="6">
        <v>107.445</v>
      </c>
      <c r="S20" s="6"/>
      <c r="T20" s="6">
        <v>5</v>
      </c>
      <c r="U20" s="6">
        <v>6</v>
      </c>
      <c r="V20" s="6">
        <v>4</v>
      </c>
      <c r="W20" s="6">
        <v>-1</v>
      </c>
      <c r="X20" s="6"/>
      <c r="Y20" s="6"/>
      <c r="Z20" s="6">
        <v>12</v>
      </c>
      <c r="AA20" s="6">
        <v>15</v>
      </c>
      <c r="AB20" s="6">
        <v>5</v>
      </c>
      <c r="AC20" s="6">
        <v>653.36</v>
      </c>
      <c r="AD20" s="6">
        <v>0</v>
      </c>
      <c r="AE20" s="6">
        <v>653.36</v>
      </c>
      <c r="AF20" s="6">
        <v>-7</v>
      </c>
      <c r="AG20" s="6" t="s">
        <v>230</v>
      </c>
      <c r="AH20" s="6">
        <v>13.0672</v>
      </c>
      <c r="AI20" s="6">
        <v>68</v>
      </c>
      <c r="AJ20" s="6">
        <v>82</v>
      </c>
      <c r="AK20" s="6">
        <v>44</v>
      </c>
      <c r="AL20" s="6">
        <v>3868.7</v>
      </c>
      <c r="AM20" s="6">
        <v>-24</v>
      </c>
      <c r="AN20" s="6" t="s">
        <v>230</v>
      </c>
      <c r="AO20" s="6">
        <v>116.061</v>
      </c>
      <c r="AP20" s="6">
        <v>10</v>
      </c>
      <c r="AQ20" s="9">
        <v>13</v>
      </c>
      <c r="AR20" s="9">
        <v>2</v>
      </c>
      <c r="AS20" s="9">
        <v>79.8</v>
      </c>
      <c r="AT20" s="9">
        <v>-8</v>
      </c>
      <c r="AU20" s="9" t="s">
        <v>230</v>
      </c>
      <c r="AV20" s="9">
        <v>3.192</v>
      </c>
      <c r="AW20" s="6">
        <v>3170</v>
      </c>
      <c r="AX20" s="6">
        <v>3557</v>
      </c>
      <c r="AY20" s="6">
        <v>2056</v>
      </c>
      <c r="AZ20" s="6">
        <v>-1114</v>
      </c>
      <c r="BA20" s="6" t="s">
        <v>230</v>
      </c>
      <c r="BB20" s="6">
        <v>102.8</v>
      </c>
      <c r="BC20" s="6">
        <v>5</v>
      </c>
      <c r="BD20" s="6">
        <v>7</v>
      </c>
      <c r="BE20" s="6">
        <v>6</v>
      </c>
      <c r="BF20" s="6">
        <v>355</v>
      </c>
      <c r="BG20" s="6">
        <v>1</v>
      </c>
      <c r="BH20" s="6" t="s">
        <v>14</v>
      </c>
      <c r="BI20" s="6"/>
      <c r="BJ20" s="6">
        <v>362.23</v>
      </c>
      <c r="BK20" s="13">
        <v>-52</v>
      </c>
    </row>
    <row r="21" customHeight="1" spans="1:63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1067.2</v>
      </c>
      <c r="H21" s="6">
        <v>-344.8</v>
      </c>
      <c r="I21" s="6" t="s">
        <v>230</v>
      </c>
      <c r="J21" s="6">
        <v>149.408</v>
      </c>
      <c r="K21" s="6">
        <v>-17.24</v>
      </c>
      <c r="L21" s="6">
        <v>194</v>
      </c>
      <c r="M21" s="6">
        <v>216</v>
      </c>
      <c r="N21" s="6">
        <v>447</v>
      </c>
      <c r="O21" s="6">
        <v>8336.98</v>
      </c>
      <c r="P21" s="6">
        <v>253</v>
      </c>
      <c r="Q21" s="6" t="s">
        <v>15</v>
      </c>
      <c r="R21" s="6">
        <v>500.2188</v>
      </c>
      <c r="S21" s="6"/>
      <c r="T21" s="6">
        <v>10</v>
      </c>
      <c r="U21" s="6">
        <v>12</v>
      </c>
      <c r="V21" s="6">
        <v>11</v>
      </c>
      <c r="W21" s="6">
        <v>1</v>
      </c>
      <c r="X21" s="6" t="s">
        <v>14</v>
      </c>
      <c r="Y21" s="6"/>
      <c r="Z21" s="6">
        <v>19</v>
      </c>
      <c r="AA21" s="6">
        <v>25</v>
      </c>
      <c r="AB21" s="6">
        <v>7</v>
      </c>
      <c r="AC21" s="6">
        <v>987</v>
      </c>
      <c r="AD21" s="6">
        <v>198</v>
      </c>
      <c r="AE21" s="6">
        <v>789</v>
      </c>
      <c r="AF21" s="6">
        <v>-12</v>
      </c>
      <c r="AG21" s="6" t="s">
        <v>230</v>
      </c>
      <c r="AH21" s="6">
        <v>15.78</v>
      </c>
      <c r="AI21" s="6">
        <v>145</v>
      </c>
      <c r="AJ21" s="6">
        <v>167</v>
      </c>
      <c r="AK21" s="6">
        <v>248</v>
      </c>
      <c r="AL21" s="6">
        <v>18367.14</v>
      </c>
      <c r="AM21" s="6">
        <v>103</v>
      </c>
      <c r="AN21" s="6" t="s">
        <v>15</v>
      </c>
      <c r="AO21" s="6">
        <v>918.357</v>
      </c>
      <c r="AP21" s="6">
        <v>23</v>
      </c>
      <c r="AQ21" s="9">
        <v>27</v>
      </c>
      <c r="AR21" s="9">
        <v>28</v>
      </c>
      <c r="AS21" s="9">
        <v>912</v>
      </c>
      <c r="AT21" s="9">
        <v>5</v>
      </c>
      <c r="AU21" s="9" t="s">
        <v>15</v>
      </c>
      <c r="AV21" s="9">
        <v>63.84</v>
      </c>
      <c r="AW21" s="6">
        <v>8206</v>
      </c>
      <c r="AX21" s="6">
        <v>8690</v>
      </c>
      <c r="AY21" s="6">
        <v>7499.1</v>
      </c>
      <c r="AZ21" s="6">
        <v>-706.9</v>
      </c>
      <c r="BA21" s="6" t="s">
        <v>230</v>
      </c>
      <c r="BB21" s="6">
        <v>374.955</v>
      </c>
      <c r="BC21" s="6">
        <v>12</v>
      </c>
      <c r="BD21" s="6">
        <v>14</v>
      </c>
      <c r="BE21" s="6">
        <v>37</v>
      </c>
      <c r="BF21" s="6">
        <v>2238.8</v>
      </c>
      <c r="BG21" s="6">
        <v>25</v>
      </c>
      <c r="BH21" s="6" t="s">
        <v>15</v>
      </c>
      <c r="BI21" s="6">
        <v>22.388</v>
      </c>
      <c r="BJ21" s="6">
        <v>2044.95</v>
      </c>
      <c r="BK21" s="13">
        <v>-17</v>
      </c>
    </row>
    <row r="22" customHeight="1" spans="1:63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995</v>
      </c>
      <c r="H22" s="6">
        <v>-537</v>
      </c>
      <c r="I22" s="6" t="s">
        <v>230</v>
      </c>
      <c r="J22" s="6">
        <v>139.3</v>
      </c>
      <c r="K22" s="6">
        <v>-26.85</v>
      </c>
      <c r="L22" s="6">
        <v>109</v>
      </c>
      <c r="M22" s="6">
        <v>126</v>
      </c>
      <c r="N22" s="6">
        <v>94</v>
      </c>
      <c r="O22" s="6">
        <v>2173.94</v>
      </c>
      <c r="P22" s="6">
        <v>-15</v>
      </c>
      <c r="Q22" s="6" t="s">
        <v>230</v>
      </c>
      <c r="R22" s="6">
        <v>108.697</v>
      </c>
      <c r="S22" s="6">
        <v>-15</v>
      </c>
      <c r="T22" s="6">
        <v>6</v>
      </c>
      <c r="U22" s="6">
        <v>7</v>
      </c>
      <c r="V22" s="6">
        <v>3</v>
      </c>
      <c r="W22" s="6">
        <v>-3</v>
      </c>
      <c r="X22" s="6" t="s">
        <v>230</v>
      </c>
      <c r="Y22" s="6"/>
      <c r="Z22" s="6">
        <v>11</v>
      </c>
      <c r="AA22" s="6">
        <v>14</v>
      </c>
      <c r="AB22" s="6">
        <v>4</v>
      </c>
      <c r="AC22" s="6">
        <v>666</v>
      </c>
      <c r="AD22" s="6">
        <v>396</v>
      </c>
      <c r="AE22" s="6">
        <v>270</v>
      </c>
      <c r="AF22" s="6">
        <v>-7</v>
      </c>
      <c r="AG22" s="6" t="s">
        <v>230</v>
      </c>
      <c r="AH22" s="6">
        <v>5.4</v>
      </c>
      <c r="AI22" s="6">
        <v>69</v>
      </c>
      <c r="AJ22" s="6">
        <v>83</v>
      </c>
      <c r="AK22" s="6">
        <v>58</v>
      </c>
      <c r="AL22" s="6">
        <v>4235.36</v>
      </c>
      <c r="AM22" s="6">
        <v>-11</v>
      </c>
      <c r="AN22" s="6" t="s">
        <v>230</v>
      </c>
      <c r="AO22" s="6">
        <v>127.0608</v>
      </c>
      <c r="AP22" s="6">
        <v>11</v>
      </c>
      <c r="AQ22" s="9">
        <v>15</v>
      </c>
      <c r="AR22" s="9">
        <v>19</v>
      </c>
      <c r="AS22" s="9">
        <v>387.3</v>
      </c>
      <c r="AT22" s="9">
        <v>8</v>
      </c>
      <c r="AU22" s="9" t="s">
        <v>15</v>
      </c>
      <c r="AV22" s="9">
        <v>27.111</v>
      </c>
      <c r="AW22" s="6">
        <v>2807</v>
      </c>
      <c r="AX22" s="6">
        <v>3360</v>
      </c>
      <c r="AY22" s="6">
        <v>293</v>
      </c>
      <c r="AZ22" s="6">
        <v>-2514</v>
      </c>
      <c r="BA22" s="6" t="s">
        <v>230</v>
      </c>
      <c r="BB22" s="6">
        <v>14.65</v>
      </c>
      <c r="BC22" s="6">
        <v>5</v>
      </c>
      <c r="BD22" s="6">
        <v>7</v>
      </c>
      <c r="BE22" s="6">
        <v>0</v>
      </c>
      <c r="BF22" s="6">
        <v>0</v>
      </c>
      <c r="BG22" s="6">
        <v>-5</v>
      </c>
      <c r="BH22" s="6" t="s">
        <v>230</v>
      </c>
      <c r="BI22" s="6"/>
      <c r="BJ22" s="6">
        <v>422.22</v>
      </c>
      <c r="BK22" s="13">
        <v>-42</v>
      </c>
    </row>
    <row r="23" customHeight="1" spans="1:63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590</v>
      </c>
      <c r="H23" s="6">
        <v>-942</v>
      </c>
      <c r="I23" s="6" t="s">
        <v>230</v>
      </c>
      <c r="J23" s="6">
        <v>82.6</v>
      </c>
      <c r="K23" s="6">
        <v>-47.1</v>
      </c>
      <c r="L23" s="6">
        <v>109</v>
      </c>
      <c r="M23" s="6">
        <v>126</v>
      </c>
      <c r="N23" s="6">
        <v>85</v>
      </c>
      <c r="O23" s="6">
        <v>1818.47</v>
      </c>
      <c r="P23" s="6">
        <v>-24</v>
      </c>
      <c r="Q23" s="6" t="s">
        <v>230</v>
      </c>
      <c r="R23" s="6">
        <v>90.9235</v>
      </c>
      <c r="S23" s="6">
        <v>-24</v>
      </c>
      <c r="T23" s="6">
        <v>6</v>
      </c>
      <c r="U23" s="6">
        <v>7</v>
      </c>
      <c r="V23" s="6">
        <v>10</v>
      </c>
      <c r="W23" s="6">
        <v>4</v>
      </c>
      <c r="X23" s="6" t="s">
        <v>15</v>
      </c>
      <c r="Y23" s="6">
        <v>50</v>
      </c>
      <c r="Z23" s="6">
        <v>15</v>
      </c>
      <c r="AA23" s="6">
        <v>19</v>
      </c>
      <c r="AB23" s="6">
        <v>6</v>
      </c>
      <c r="AC23" s="6">
        <v>832.6</v>
      </c>
      <c r="AD23" s="6">
        <v>336.6</v>
      </c>
      <c r="AE23" s="6">
        <v>496</v>
      </c>
      <c r="AF23" s="6">
        <v>-9</v>
      </c>
      <c r="AG23" s="6" t="s">
        <v>230</v>
      </c>
      <c r="AH23" s="6">
        <v>9.92</v>
      </c>
      <c r="AI23" s="6">
        <v>69</v>
      </c>
      <c r="AJ23" s="6">
        <v>83</v>
      </c>
      <c r="AK23" s="6">
        <v>59</v>
      </c>
      <c r="AL23" s="6">
        <v>3870.9</v>
      </c>
      <c r="AM23" s="6">
        <v>-10</v>
      </c>
      <c r="AN23" s="6" t="s">
        <v>230</v>
      </c>
      <c r="AO23" s="6">
        <v>116.127</v>
      </c>
      <c r="AP23" s="6">
        <v>11</v>
      </c>
      <c r="AQ23" s="9">
        <v>15</v>
      </c>
      <c r="AR23" s="9">
        <v>2</v>
      </c>
      <c r="AS23" s="9">
        <v>67.82</v>
      </c>
      <c r="AT23" s="9">
        <v>-9</v>
      </c>
      <c r="AU23" s="9" t="s">
        <v>230</v>
      </c>
      <c r="AV23" s="9">
        <v>2.7128</v>
      </c>
      <c r="AW23" s="6">
        <v>3406</v>
      </c>
      <c r="AX23" s="6">
        <v>3720</v>
      </c>
      <c r="AY23" s="6">
        <v>1931.6</v>
      </c>
      <c r="AZ23" s="6">
        <v>-1474.4</v>
      </c>
      <c r="BA23" s="6" t="s">
        <v>230</v>
      </c>
      <c r="BB23" s="6">
        <v>96.58</v>
      </c>
      <c r="BC23" s="6">
        <v>5</v>
      </c>
      <c r="BD23" s="6">
        <v>7</v>
      </c>
      <c r="BE23" s="6">
        <v>2</v>
      </c>
      <c r="BF23" s="6">
        <v>136</v>
      </c>
      <c r="BG23" s="6">
        <v>-3</v>
      </c>
      <c r="BH23" s="6" t="s">
        <v>230</v>
      </c>
      <c r="BI23" s="6"/>
      <c r="BJ23" s="6">
        <v>448.86</v>
      </c>
      <c r="BK23" s="13">
        <v>-71</v>
      </c>
    </row>
    <row r="24" customHeight="1" spans="1:63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545</v>
      </c>
      <c r="H24" s="6">
        <v>-735</v>
      </c>
      <c r="I24" s="6" t="s">
        <v>230</v>
      </c>
      <c r="J24" s="6">
        <v>76.3</v>
      </c>
      <c r="K24" s="6">
        <v>-36.75</v>
      </c>
      <c r="L24" s="6">
        <v>78</v>
      </c>
      <c r="M24" s="6">
        <v>94</v>
      </c>
      <c r="N24" s="6">
        <v>74</v>
      </c>
      <c r="O24" s="6">
        <v>1645.64</v>
      </c>
      <c r="P24" s="6">
        <v>-4</v>
      </c>
      <c r="Q24" s="6" t="s">
        <v>230</v>
      </c>
      <c r="R24" s="6">
        <v>82.282</v>
      </c>
      <c r="S24" s="6">
        <v>-4</v>
      </c>
      <c r="T24" s="6">
        <v>5</v>
      </c>
      <c r="U24" s="6">
        <v>6</v>
      </c>
      <c r="V24" s="6">
        <v>3</v>
      </c>
      <c r="W24" s="6">
        <v>-2</v>
      </c>
      <c r="X24" s="6" t="s">
        <v>230</v>
      </c>
      <c r="Y24" s="6"/>
      <c r="Z24" s="6">
        <v>9</v>
      </c>
      <c r="AA24" s="6">
        <v>14</v>
      </c>
      <c r="AB24" s="6">
        <v>4</v>
      </c>
      <c r="AC24" s="6">
        <v>581.5</v>
      </c>
      <c r="AD24" s="6">
        <v>198</v>
      </c>
      <c r="AE24" s="6">
        <v>383.5</v>
      </c>
      <c r="AF24" s="6">
        <v>-5</v>
      </c>
      <c r="AG24" s="6" t="s">
        <v>230</v>
      </c>
      <c r="AH24" s="6">
        <v>7.67</v>
      </c>
      <c r="AI24" s="6">
        <v>68</v>
      </c>
      <c r="AJ24" s="6">
        <v>82</v>
      </c>
      <c r="AK24" s="6">
        <v>29</v>
      </c>
      <c r="AL24" s="6">
        <v>2493.12</v>
      </c>
      <c r="AM24" s="6">
        <v>-39</v>
      </c>
      <c r="AN24" s="6" t="s">
        <v>230</v>
      </c>
      <c r="AO24" s="6">
        <v>74.7936</v>
      </c>
      <c r="AP24" s="6">
        <v>8</v>
      </c>
      <c r="AQ24" s="9">
        <v>11</v>
      </c>
      <c r="AR24" s="9">
        <v>15</v>
      </c>
      <c r="AS24" s="9">
        <v>512.51</v>
      </c>
      <c r="AT24" s="9">
        <v>7</v>
      </c>
      <c r="AU24" s="9" t="s">
        <v>15</v>
      </c>
      <c r="AV24" s="9">
        <v>35.8757</v>
      </c>
      <c r="AW24" s="6">
        <v>1307</v>
      </c>
      <c r="AX24" s="6">
        <v>1568</v>
      </c>
      <c r="AY24" s="6">
        <v>1738.01</v>
      </c>
      <c r="AZ24" s="6">
        <v>431.01</v>
      </c>
      <c r="BA24" s="6" t="s">
        <v>15</v>
      </c>
      <c r="BB24" s="6">
        <v>156.4209</v>
      </c>
      <c r="BC24" s="6">
        <v>5</v>
      </c>
      <c r="BD24" s="6">
        <v>7</v>
      </c>
      <c r="BE24" s="6">
        <v>1</v>
      </c>
      <c r="BF24" s="6">
        <v>38.09</v>
      </c>
      <c r="BG24" s="6">
        <v>-4</v>
      </c>
      <c r="BH24" s="6" t="s">
        <v>230</v>
      </c>
      <c r="BI24" s="6"/>
      <c r="BJ24" s="6">
        <v>433.34</v>
      </c>
      <c r="BK24" s="13">
        <v>-41</v>
      </c>
    </row>
    <row r="25" customHeight="1" spans="1:63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438.2</v>
      </c>
      <c r="H25" s="6">
        <v>-841.8</v>
      </c>
      <c r="I25" s="6" t="s">
        <v>230</v>
      </c>
      <c r="J25" s="6">
        <v>61.348</v>
      </c>
      <c r="K25" s="6">
        <v>-42.09</v>
      </c>
      <c r="L25" s="6">
        <v>78</v>
      </c>
      <c r="M25" s="6">
        <v>94</v>
      </c>
      <c r="N25" s="6">
        <v>114</v>
      </c>
      <c r="O25" s="6">
        <v>2516.42</v>
      </c>
      <c r="P25" s="6">
        <v>36</v>
      </c>
      <c r="Q25" s="6" t="s">
        <v>15</v>
      </c>
      <c r="R25" s="6">
        <v>150.9852</v>
      </c>
      <c r="S25" s="6"/>
      <c r="T25" s="6">
        <v>5</v>
      </c>
      <c r="U25" s="6">
        <v>6</v>
      </c>
      <c r="V25" s="6">
        <v>9</v>
      </c>
      <c r="W25" s="6">
        <v>4</v>
      </c>
      <c r="X25" s="6" t="s">
        <v>15</v>
      </c>
      <c r="Y25" s="6">
        <v>45</v>
      </c>
      <c r="Z25" s="6">
        <v>9</v>
      </c>
      <c r="AA25" s="6">
        <v>14</v>
      </c>
      <c r="AB25" s="6">
        <v>15</v>
      </c>
      <c r="AC25" s="6">
        <v>2767</v>
      </c>
      <c r="AD25" s="6">
        <v>2376</v>
      </c>
      <c r="AE25" s="6">
        <v>391</v>
      </c>
      <c r="AF25" s="6">
        <v>6</v>
      </c>
      <c r="AG25" s="6" t="s">
        <v>15</v>
      </c>
      <c r="AH25" s="6">
        <v>39.4</v>
      </c>
      <c r="AI25" s="6">
        <v>68</v>
      </c>
      <c r="AJ25" s="6">
        <v>82</v>
      </c>
      <c r="AK25" s="6">
        <v>23</v>
      </c>
      <c r="AL25" s="6">
        <v>1507.11</v>
      </c>
      <c r="AM25" s="6">
        <v>-45</v>
      </c>
      <c r="AN25" s="6" t="s">
        <v>230</v>
      </c>
      <c r="AO25" s="6">
        <v>45.2133</v>
      </c>
      <c r="AP25" s="6">
        <v>6</v>
      </c>
      <c r="AQ25" s="9">
        <v>8</v>
      </c>
      <c r="AR25" s="9">
        <v>2</v>
      </c>
      <c r="AS25" s="9">
        <v>48.73</v>
      </c>
      <c r="AT25" s="9">
        <v>-4</v>
      </c>
      <c r="AU25" s="9" t="s">
        <v>230</v>
      </c>
      <c r="AV25" s="9">
        <v>1.9492</v>
      </c>
      <c r="AW25" s="6">
        <v>1907</v>
      </c>
      <c r="AX25" s="6">
        <v>2288</v>
      </c>
      <c r="AY25" s="6">
        <v>2150.07</v>
      </c>
      <c r="AZ25" s="6">
        <v>243.07</v>
      </c>
      <c r="BA25" s="6" t="s">
        <v>14</v>
      </c>
      <c r="BB25" s="6">
        <v>150.5049</v>
      </c>
      <c r="BC25" s="6">
        <v>5</v>
      </c>
      <c r="BD25" s="6">
        <v>7</v>
      </c>
      <c r="BE25" s="6">
        <v>1</v>
      </c>
      <c r="BF25" s="6">
        <v>70</v>
      </c>
      <c r="BG25" s="6">
        <v>-4</v>
      </c>
      <c r="BH25" s="6" t="s">
        <v>230</v>
      </c>
      <c r="BI25" s="6"/>
      <c r="BJ25" s="6">
        <v>494.4</v>
      </c>
      <c r="BK25" s="13">
        <v>-42</v>
      </c>
    </row>
    <row r="26" customHeight="1" spans="1:63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1547.84</v>
      </c>
      <c r="H26" s="6">
        <v>535.84</v>
      </c>
      <c r="I26" s="22" t="s">
        <v>15</v>
      </c>
      <c r="J26" s="22">
        <v>386.96</v>
      </c>
      <c r="K26" s="6"/>
      <c r="L26" s="6">
        <v>155</v>
      </c>
      <c r="M26" s="6">
        <v>172</v>
      </c>
      <c r="N26" s="6">
        <v>148</v>
      </c>
      <c r="O26" s="6">
        <v>3307.57</v>
      </c>
      <c r="P26" s="6">
        <v>-7</v>
      </c>
      <c r="Q26" s="6" t="s">
        <v>230</v>
      </c>
      <c r="R26" s="6">
        <v>165.3785</v>
      </c>
      <c r="S26" s="6">
        <v>-7</v>
      </c>
      <c r="T26" s="6">
        <v>8</v>
      </c>
      <c r="U26" s="6">
        <v>10</v>
      </c>
      <c r="V26" s="6">
        <v>1</v>
      </c>
      <c r="W26" s="6">
        <v>-7</v>
      </c>
      <c r="X26" s="6" t="s">
        <v>230</v>
      </c>
      <c r="Y26" s="6"/>
      <c r="Z26" s="6">
        <v>15</v>
      </c>
      <c r="AA26" s="6">
        <v>19</v>
      </c>
      <c r="AB26" s="6">
        <v>16</v>
      </c>
      <c r="AC26" s="6">
        <v>2108.27</v>
      </c>
      <c r="AD26" s="6">
        <v>594.08</v>
      </c>
      <c r="AE26" s="6">
        <v>1514.19</v>
      </c>
      <c r="AF26" s="6">
        <v>1</v>
      </c>
      <c r="AG26" s="6" t="s">
        <v>14</v>
      </c>
      <c r="AH26" s="6">
        <v>45.4257</v>
      </c>
      <c r="AI26" s="6">
        <v>101</v>
      </c>
      <c r="AJ26" s="6">
        <v>121</v>
      </c>
      <c r="AK26" s="6">
        <v>108</v>
      </c>
      <c r="AL26" s="6">
        <v>9110.73</v>
      </c>
      <c r="AM26" s="6">
        <v>7</v>
      </c>
      <c r="AN26" s="6" t="s">
        <v>14</v>
      </c>
      <c r="AO26" s="6">
        <v>364.4292</v>
      </c>
      <c r="AP26" s="6">
        <v>23</v>
      </c>
      <c r="AQ26" s="9">
        <v>27</v>
      </c>
      <c r="AR26" s="9">
        <v>1</v>
      </c>
      <c r="AS26" s="9">
        <v>31.92</v>
      </c>
      <c r="AT26" s="9">
        <v>-22</v>
      </c>
      <c r="AU26" s="9" t="s">
        <v>230</v>
      </c>
      <c r="AV26" s="9">
        <v>1.2768</v>
      </c>
      <c r="AW26" s="6">
        <v>4206</v>
      </c>
      <c r="AX26" s="6">
        <v>4680</v>
      </c>
      <c r="AY26" s="6">
        <v>1668.4</v>
      </c>
      <c r="AZ26" s="6">
        <v>-2537.6</v>
      </c>
      <c r="BA26" s="6" t="s">
        <v>230</v>
      </c>
      <c r="BB26" s="6">
        <v>83.42</v>
      </c>
      <c r="BC26" s="6">
        <v>7</v>
      </c>
      <c r="BD26" s="6">
        <v>9</v>
      </c>
      <c r="BE26" s="6">
        <v>3</v>
      </c>
      <c r="BF26" s="6">
        <v>204</v>
      </c>
      <c r="BG26" s="6">
        <v>-4</v>
      </c>
      <c r="BH26" s="6" t="s">
        <v>230</v>
      </c>
      <c r="BI26" s="6"/>
      <c r="BJ26" s="6">
        <v>1046.89</v>
      </c>
      <c r="BK26" s="13">
        <v>-7</v>
      </c>
    </row>
    <row r="27" customHeight="1" spans="1:63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675.48</v>
      </c>
      <c r="H27" s="6">
        <v>-336.52</v>
      </c>
      <c r="I27" s="6" t="s">
        <v>230</v>
      </c>
      <c r="J27" s="6">
        <v>94.5672</v>
      </c>
      <c r="K27" s="6">
        <v>-16.826</v>
      </c>
      <c r="L27" s="6">
        <v>117</v>
      </c>
      <c r="M27" s="6">
        <v>130</v>
      </c>
      <c r="N27" s="6">
        <v>124</v>
      </c>
      <c r="O27" s="6">
        <v>2755.19</v>
      </c>
      <c r="P27" s="6">
        <v>7</v>
      </c>
      <c r="Q27" s="6" t="s">
        <v>14</v>
      </c>
      <c r="R27" s="6">
        <v>137.7595</v>
      </c>
      <c r="S27" s="6"/>
      <c r="T27" s="6">
        <v>6</v>
      </c>
      <c r="U27" s="6">
        <v>7</v>
      </c>
      <c r="V27" s="6">
        <v>3</v>
      </c>
      <c r="W27" s="6">
        <v>-3</v>
      </c>
      <c r="X27" s="6" t="s">
        <v>230</v>
      </c>
      <c r="Y27" s="6"/>
      <c r="Z27" s="6">
        <v>11</v>
      </c>
      <c r="AA27" s="6">
        <v>14</v>
      </c>
      <c r="AB27" s="6">
        <v>20</v>
      </c>
      <c r="AC27" s="6">
        <v>2546.09</v>
      </c>
      <c r="AD27" s="6">
        <v>356</v>
      </c>
      <c r="AE27" s="6">
        <v>2190.09</v>
      </c>
      <c r="AF27" s="6">
        <v>9</v>
      </c>
      <c r="AG27" s="6" t="s">
        <v>15</v>
      </c>
      <c r="AH27" s="6">
        <v>91.1636</v>
      </c>
      <c r="AI27" s="6">
        <v>69</v>
      </c>
      <c r="AJ27" s="6">
        <v>83</v>
      </c>
      <c r="AK27" s="6">
        <v>20</v>
      </c>
      <c r="AL27" s="6">
        <v>1273.49</v>
      </c>
      <c r="AM27" s="6">
        <v>-49</v>
      </c>
      <c r="AN27" s="6" t="s">
        <v>230</v>
      </c>
      <c r="AO27" s="6">
        <v>38.2047</v>
      </c>
      <c r="AP27" s="6">
        <v>11</v>
      </c>
      <c r="AQ27" s="9">
        <v>15</v>
      </c>
      <c r="AR27" s="9">
        <v>18</v>
      </c>
      <c r="AS27" s="9">
        <v>624.42</v>
      </c>
      <c r="AT27" s="9">
        <v>7</v>
      </c>
      <c r="AU27" s="9" t="s">
        <v>15</v>
      </c>
      <c r="AV27" s="9">
        <v>43.7094</v>
      </c>
      <c r="AW27" s="6">
        <v>1425</v>
      </c>
      <c r="AX27" s="6">
        <v>1710</v>
      </c>
      <c r="AY27" s="6">
        <v>722.1</v>
      </c>
      <c r="AZ27" s="6">
        <v>-702.9</v>
      </c>
      <c r="BA27" s="6" t="s">
        <v>230</v>
      </c>
      <c r="BB27" s="6">
        <v>36.105</v>
      </c>
      <c r="BC27" s="6">
        <v>5</v>
      </c>
      <c r="BD27" s="6">
        <v>7</v>
      </c>
      <c r="BE27" s="6">
        <v>1</v>
      </c>
      <c r="BF27" s="6">
        <v>62</v>
      </c>
      <c r="BG27" s="6">
        <v>-4</v>
      </c>
      <c r="BH27" s="6" t="s">
        <v>230</v>
      </c>
      <c r="BI27" s="6"/>
      <c r="BJ27" s="6">
        <v>441.51</v>
      </c>
      <c r="BK27" s="13">
        <v>-17</v>
      </c>
    </row>
    <row r="28" customHeight="1" spans="1:63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1005</v>
      </c>
      <c r="H28" s="6">
        <v>-275</v>
      </c>
      <c r="I28" s="6" t="s">
        <v>230</v>
      </c>
      <c r="J28" s="6">
        <v>140.7</v>
      </c>
      <c r="K28" s="6">
        <v>-13.75</v>
      </c>
      <c r="L28" s="6">
        <v>78</v>
      </c>
      <c r="M28" s="6">
        <v>94</v>
      </c>
      <c r="N28" s="6">
        <v>108</v>
      </c>
      <c r="O28" s="6">
        <v>2509.43</v>
      </c>
      <c r="P28" s="6">
        <v>30</v>
      </c>
      <c r="Q28" s="6" t="s">
        <v>15</v>
      </c>
      <c r="R28" s="6">
        <v>150.5658</v>
      </c>
      <c r="S28" s="6"/>
      <c r="T28" s="6">
        <v>5</v>
      </c>
      <c r="U28" s="6">
        <v>6</v>
      </c>
      <c r="V28" s="6">
        <v>1</v>
      </c>
      <c r="W28" s="6">
        <v>-4</v>
      </c>
      <c r="X28" s="6" t="s">
        <v>230</v>
      </c>
      <c r="Y28" s="6"/>
      <c r="Z28" s="6">
        <v>9</v>
      </c>
      <c r="AA28" s="6">
        <v>14</v>
      </c>
      <c r="AB28" s="6">
        <v>13</v>
      </c>
      <c r="AC28" s="6">
        <v>1985.98</v>
      </c>
      <c r="AD28" s="6">
        <v>1187.98</v>
      </c>
      <c r="AE28" s="6">
        <v>798</v>
      </c>
      <c r="AF28" s="6">
        <v>4</v>
      </c>
      <c r="AG28" s="6" t="s">
        <v>14</v>
      </c>
      <c r="AH28" s="6">
        <v>23.94</v>
      </c>
      <c r="AI28" s="6">
        <v>68</v>
      </c>
      <c r="AJ28" s="6">
        <v>82</v>
      </c>
      <c r="AK28" s="6">
        <v>48</v>
      </c>
      <c r="AL28" s="6">
        <v>3267.85</v>
      </c>
      <c r="AM28" s="6">
        <v>-20</v>
      </c>
      <c r="AN28" s="6" t="s">
        <v>230</v>
      </c>
      <c r="AO28" s="6">
        <v>98.0355</v>
      </c>
      <c r="AP28" s="6">
        <v>8</v>
      </c>
      <c r="AQ28" s="9">
        <v>11</v>
      </c>
      <c r="AR28" s="9">
        <v>8</v>
      </c>
      <c r="AS28" s="9">
        <v>281.38</v>
      </c>
      <c r="AT28" s="9">
        <v>0</v>
      </c>
      <c r="AU28" s="9" t="s">
        <v>14</v>
      </c>
      <c r="AV28" s="9">
        <v>14.069</v>
      </c>
      <c r="AW28" s="6">
        <v>1307</v>
      </c>
      <c r="AX28" s="6">
        <v>1568</v>
      </c>
      <c r="AY28" s="6">
        <v>1073</v>
      </c>
      <c r="AZ28" s="6">
        <v>-234</v>
      </c>
      <c r="BA28" s="6" t="s">
        <v>230</v>
      </c>
      <c r="BB28" s="6">
        <v>53.65</v>
      </c>
      <c r="BC28" s="6">
        <v>5</v>
      </c>
      <c r="BD28" s="6">
        <v>7</v>
      </c>
      <c r="BE28" s="6">
        <v>1</v>
      </c>
      <c r="BF28" s="6">
        <v>72.5</v>
      </c>
      <c r="BG28" s="6">
        <v>-4</v>
      </c>
      <c r="BH28" s="6" t="s">
        <v>230</v>
      </c>
      <c r="BI28" s="6"/>
      <c r="BJ28" s="6">
        <v>480.96</v>
      </c>
      <c r="BK28" s="13">
        <v>-14</v>
      </c>
    </row>
    <row r="29" customHeight="1" spans="1:63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708.95</v>
      </c>
      <c r="H29" s="6">
        <v>288.95</v>
      </c>
      <c r="I29" s="22" t="s">
        <v>15</v>
      </c>
      <c r="J29" s="22">
        <v>177.2375</v>
      </c>
      <c r="K29" s="6"/>
      <c r="L29" s="6">
        <v>69</v>
      </c>
      <c r="M29" s="6">
        <v>83</v>
      </c>
      <c r="N29" s="6">
        <v>26</v>
      </c>
      <c r="O29" s="6">
        <v>549.31</v>
      </c>
      <c r="P29" s="6">
        <v>-43</v>
      </c>
      <c r="Q29" s="6" t="s">
        <v>230</v>
      </c>
      <c r="R29" s="6">
        <v>27.4655</v>
      </c>
      <c r="S29" s="6">
        <v>-43</v>
      </c>
      <c r="T29" s="6">
        <v>2</v>
      </c>
      <c r="U29" s="6">
        <v>2</v>
      </c>
      <c r="V29" s="6">
        <v>3</v>
      </c>
      <c r="W29" s="6">
        <v>1</v>
      </c>
      <c r="X29" s="6" t="s">
        <v>15</v>
      </c>
      <c r="Y29" s="6">
        <v>15</v>
      </c>
      <c r="Z29" s="6">
        <v>5</v>
      </c>
      <c r="AA29" s="6">
        <v>8</v>
      </c>
      <c r="AB29" s="6">
        <v>5</v>
      </c>
      <c r="AC29" s="6">
        <v>687.3</v>
      </c>
      <c r="AD29" s="6">
        <v>168.3</v>
      </c>
      <c r="AE29" s="6">
        <v>519</v>
      </c>
      <c r="AF29" s="6">
        <v>0</v>
      </c>
      <c r="AG29" s="6" t="s">
        <v>14</v>
      </c>
      <c r="AH29" s="6">
        <v>15.57</v>
      </c>
      <c r="AI29" s="6">
        <v>43</v>
      </c>
      <c r="AJ29" s="6">
        <v>52</v>
      </c>
      <c r="AK29" s="6">
        <v>14</v>
      </c>
      <c r="AL29" s="6">
        <v>840</v>
      </c>
      <c r="AM29" s="6">
        <v>-29</v>
      </c>
      <c r="AN29" s="6" t="s">
        <v>230</v>
      </c>
      <c r="AO29" s="6">
        <v>25.2</v>
      </c>
      <c r="AP29" s="6">
        <v>4</v>
      </c>
      <c r="AQ29" s="9">
        <v>7</v>
      </c>
      <c r="AR29" s="9">
        <v>0</v>
      </c>
      <c r="AS29" s="9">
        <v>0</v>
      </c>
      <c r="AT29" s="9">
        <v>-4</v>
      </c>
      <c r="AU29" s="9" t="s">
        <v>230</v>
      </c>
      <c r="AV29" s="9">
        <v>0</v>
      </c>
      <c r="AW29" s="6">
        <v>907</v>
      </c>
      <c r="AX29" s="6">
        <v>1088</v>
      </c>
      <c r="AY29" s="6">
        <v>135</v>
      </c>
      <c r="AZ29" s="6">
        <v>-772</v>
      </c>
      <c r="BA29" s="6" t="s">
        <v>230</v>
      </c>
      <c r="BB29" s="6">
        <v>6.75</v>
      </c>
      <c r="BC29" s="6">
        <v>3</v>
      </c>
      <c r="BD29" s="6">
        <v>5</v>
      </c>
      <c r="BE29" s="6">
        <v>0</v>
      </c>
      <c r="BF29" s="6">
        <v>0</v>
      </c>
      <c r="BG29" s="6">
        <v>-3</v>
      </c>
      <c r="BH29" s="6" t="s">
        <v>230</v>
      </c>
      <c r="BI29" s="6"/>
      <c r="BJ29" s="6">
        <v>267.22</v>
      </c>
      <c r="BK29" s="13">
        <v>-43</v>
      </c>
    </row>
    <row r="30" customHeight="1" spans="1:63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421</v>
      </c>
      <c r="H30" s="6">
        <v>-276</v>
      </c>
      <c r="I30" s="6" t="s">
        <v>230</v>
      </c>
      <c r="J30" s="6">
        <v>58.94</v>
      </c>
      <c r="K30" s="6">
        <v>-13.8</v>
      </c>
      <c r="L30" s="6">
        <v>69</v>
      </c>
      <c r="M30" s="6">
        <v>83</v>
      </c>
      <c r="N30" s="6">
        <v>74.08</v>
      </c>
      <c r="O30" s="6">
        <v>1734.79</v>
      </c>
      <c r="P30" s="6">
        <v>5.08</v>
      </c>
      <c r="Q30" s="6" t="s">
        <v>14</v>
      </c>
      <c r="R30" s="6">
        <v>86.7395</v>
      </c>
      <c r="S30" s="6"/>
      <c r="T30" s="6">
        <v>3</v>
      </c>
      <c r="U30" s="6">
        <v>4</v>
      </c>
      <c r="V30" s="6">
        <v>0</v>
      </c>
      <c r="W30" s="6">
        <v>-3</v>
      </c>
      <c r="X30" s="6" t="s">
        <v>230</v>
      </c>
      <c r="Y30" s="6"/>
      <c r="Z30" s="6">
        <v>7</v>
      </c>
      <c r="AA30" s="6">
        <v>11</v>
      </c>
      <c r="AB30" s="6">
        <v>4</v>
      </c>
      <c r="AC30" s="6">
        <v>540</v>
      </c>
      <c r="AD30" s="6">
        <v>0</v>
      </c>
      <c r="AE30" s="6">
        <v>540</v>
      </c>
      <c r="AF30" s="6">
        <v>-3</v>
      </c>
      <c r="AG30" s="6" t="s">
        <v>230</v>
      </c>
      <c r="AH30" s="6">
        <v>10.8</v>
      </c>
      <c r="AI30" s="6">
        <v>43</v>
      </c>
      <c r="AJ30" s="6">
        <v>52</v>
      </c>
      <c r="AK30" s="6">
        <v>29</v>
      </c>
      <c r="AL30" s="6">
        <v>1972.51</v>
      </c>
      <c r="AM30" s="6">
        <v>-14</v>
      </c>
      <c r="AN30" s="6" t="s">
        <v>230</v>
      </c>
      <c r="AO30" s="6">
        <v>59.1753</v>
      </c>
      <c r="AP30" s="6">
        <v>6</v>
      </c>
      <c r="AQ30" s="9">
        <v>10</v>
      </c>
      <c r="AR30" s="9">
        <v>21</v>
      </c>
      <c r="AS30" s="9">
        <v>758.09</v>
      </c>
      <c r="AT30" s="9">
        <v>15</v>
      </c>
      <c r="AU30" s="9" t="s">
        <v>15</v>
      </c>
      <c r="AV30" s="9">
        <v>53.0663</v>
      </c>
      <c r="AW30" s="6">
        <v>907</v>
      </c>
      <c r="AX30" s="6">
        <v>1088</v>
      </c>
      <c r="AY30" s="6">
        <v>1440.4</v>
      </c>
      <c r="AZ30" s="6">
        <v>533.4</v>
      </c>
      <c r="BA30" s="6" t="s">
        <v>15</v>
      </c>
      <c r="BB30" s="6">
        <v>129.636</v>
      </c>
      <c r="BC30" s="6">
        <v>3</v>
      </c>
      <c r="BD30" s="6">
        <v>5</v>
      </c>
      <c r="BE30" s="6">
        <v>3</v>
      </c>
      <c r="BF30" s="6">
        <v>186</v>
      </c>
      <c r="BG30" s="6">
        <v>0</v>
      </c>
      <c r="BH30" s="6" t="s">
        <v>14</v>
      </c>
      <c r="BI30" s="6"/>
      <c r="BJ30" s="6">
        <v>398.36</v>
      </c>
      <c r="BK30" s="13">
        <v>-14</v>
      </c>
    </row>
    <row r="31" s="2" customFormat="1" customHeight="1" spans="1:63">
      <c r="A31" s="11">
        <v>28</v>
      </c>
      <c r="B31" s="19">
        <v>106569</v>
      </c>
      <c r="C31" s="19" t="s">
        <v>231</v>
      </c>
      <c r="D31" s="55" t="s">
        <v>20</v>
      </c>
      <c r="E31" s="6"/>
      <c r="F31" s="6"/>
      <c r="G31" s="6"/>
      <c r="H31" s="6"/>
      <c r="I31" s="22"/>
      <c r="J31" s="22"/>
      <c r="K31" s="6"/>
      <c r="L31" s="6"/>
      <c r="M31" s="6"/>
      <c r="N31" s="6"/>
      <c r="O31" s="6"/>
      <c r="P31" s="6"/>
      <c r="Q31" s="6"/>
      <c r="R31" s="6">
        <v>0</v>
      </c>
      <c r="S31" s="6"/>
      <c r="T31" s="6"/>
      <c r="U31" s="6"/>
      <c r="V31" s="6">
        <v>0</v>
      </c>
      <c r="W31" s="6">
        <v>0</v>
      </c>
      <c r="X31" s="6" t="s">
        <v>14</v>
      </c>
      <c r="Y31" s="6">
        <v>0</v>
      </c>
      <c r="Z31" s="6"/>
      <c r="AA31" s="6"/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 t="s">
        <v>14</v>
      </c>
      <c r="AH31" s="6">
        <v>0</v>
      </c>
      <c r="AI31" s="6"/>
      <c r="AJ31" s="6"/>
      <c r="AK31" s="6">
        <v>0</v>
      </c>
      <c r="AL31" s="6">
        <v>0</v>
      </c>
      <c r="AM31" s="6">
        <v>0</v>
      </c>
      <c r="AN31" s="6" t="s">
        <v>14</v>
      </c>
      <c r="AO31" s="6">
        <v>0</v>
      </c>
      <c r="AP31" s="6"/>
      <c r="AQ31" s="9"/>
      <c r="AR31" s="9">
        <v>0</v>
      </c>
      <c r="AS31" s="9">
        <v>0</v>
      </c>
      <c r="AT31" s="9">
        <v>0</v>
      </c>
      <c r="AU31" s="9" t="s">
        <v>14</v>
      </c>
      <c r="AV31" s="9">
        <v>0</v>
      </c>
      <c r="AW31" s="6"/>
      <c r="AX31" s="6"/>
      <c r="AY31" s="6">
        <v>0</v>
      </c>
      <c r="AZ31" s="6">
        <v>0</v>
      </c>
      <c r="BA31" s="6" t="s">
        <v>14</v>
      </c>
      <c r="BB31" s="6">
        <v>0</v>
      </c>
      <c r="BC31" s="6"/>
      <c r="BD31" s="6"/>
      <c r="BE31" s="6">
        <v>0</v>
      </c>
      <c r="BF31" s="6">
        <v>0</v>
      </c>
      <c r="BG31" s="6">
        <v>0</v>
      </c>
      <c r="BH31" s="6" t="s">
        <v>14</v>
      </c>
      <c r="BI31" s="6"/>
      <c r="BJ31" s="6">
        <v>0</v>
      </c>
      <c r="BK31" s="13">
        <v>0</v>
      </c>
    </row>
    <row r="32" s="2" customFormat="1" customHeight="1" spans="1:63">
      <c r="A32" s="11">
        <v>29</v>
      </c>
      <c r="B32" s="19">
        <v>106399</v>
      </c>
      <c r="C32" s="19" t="s">
        <v>232</v>
      </c>
      <c r="D32" s="55" t="s">
        <v>20</v>
      </c>
      <c r="E32" s="6"/>
      <c r="F32" s="6"/>
      <c r="G32" s="6" t="s">
        <v>298</v>
      </c>
      <c r="H32" s="6"/>
      <c r="I32" s="22"/>
      <c r="J32" s="22"/>
      <c r="K32" s="6"/>
      <c r="L32" s="6"/>
      <c r="M32" s="6"/>
      <c r="N32" s="6"/>
      <c r="O32" s="6">
        <v>39.6</v>
      </c>
      <c r="P32" s="6"/>
      <c r="Q32" s="6"/>
      <c r="R32" s="6">
        <v>1.98</v>
      </c>
      <c r="S32" s="6"/>
      <c r="T32" s="6"/>
      <c r="U32" s="6"/>
      <c r="V32" s="6">
        <v>0</v>
      </c>
      <c r="W32" s="6">
        <v>0</v>
      </c>
      <c r="X32" s="6" t="s">
        <v>14</v>
      </c>
      <c r="Y32" s="6">
        <v>0</v>
      </c>
      <c r="Z32" s="6"/>
      <c r="AA32" s="6"/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 t="s">
        <v>14</v>
      </c>
      <c r="AH32" s="6">
        <v>0</v>
      </c>
      <c r="AI32" s="6"/>
      <c r="AJ32" s="6"/>
      <c r="AK32" s="6">
        <v>0</v>
      </c>
      <c r="AL32" s="6">
        <v>0</v>
      </c>
      <c r="AM32" s="6">
        <v>0</v>
      </c>
      <c r="AN32" s="6" t="s">
        <v>14</v>
      </c>
      <c r="AO32" s="6">
        <v>0</v>
      </c>
      <c r="AP32" s="6"/>
      <c r="AQ32" s="9"/>
      <c r="AR32" s="9">
        <v>0</v>
      </c>
      <c r="AS32" s="9">
        <v>0</v>
      </c>
      <c r="AT32" s="9">
        <v>0</v>
      </c>
      <c r="AU32" s="9" t="s">
        <v>14</v>
      </c>
      <c r="AV32" s="9">
        <v>0</v>
      </c>
      <c r="AW32" s="6"/>
      <c r="AX32" s="6"/>
      <c r="AY32" s="6">
        <v>0</v>
      </c>
      <c r="AZ32" s="6">
        <v>0</v>
      </c>
      <c r="BA32" s="6" t="s">
        <v>14</v>
      </c>
      <c r="BB32" s="6">
        <v>0</v>
      </c>
      <c r="BC32" s="6"/>
      <c r="BD32" s="6"/>
      <c r="BE32" s="6">
        <v>0</v>
      </c>
      <c r="BF32" s="6">
        <v>0</v>
      </c>
      <c r="BG32" s="6">
        <v>0</v>
      </c>
      <c r="BH32" s="6" t="s">
        <v>14</v>
      </c>
      <c r="BI32" s="6"/>
      <c r="BJ32" s="6">
        <v>1.98</v>
      </c>
      <c r="BK32" s="13">
        <v>0</v>
      </c>
    </row>
    <row r="33" customHeight="1" spans="1:63">
      <c r="A33" s="11">
        <v>30</v>
      </c>
      <c r="B33" s="55">
        <v>387</v>
      </c>
      <c r="C33" s="55" t="s">
        <v>45</v>
      </c>
      <c r="D33" s="55" t="s">
        <v>46</v>
      </c>
      <c r="E33" s="6">
        <v>2643</v>
      </c>
      <c r="F33" s="6">
        <v>2857</v>
      </c>
      <c r="G33" s="6">
        <v>1382.19</v>
      </c>
      <c r="H33" s="6">
        <v>-1260.81</v>
      </c>
      <c r="I33" s="6" t="s">
        <v>230</v>
      </c>
      <c r="J33" s="6">
        <v>193.5066</v>
      </c>
      <c r="K33" s="6">
        <v>-63.0405</v>
      </c>
      <c r="L33" s="6">
        <v>194</v>
      </c>
      <c r="M33" s="6">
        <v>216</v>
      </c>
      <c r="N33" s="6">
        <v>199</v>
      </c>
      <c r="O33" s="6">
        <v>3835.85</v>
      </c>
      <c r="P33" s="6">
        <v>5</v>
      </c>
      <c r="Q33" s="6" t="s">
        <v>14</v>
      </c>
      <c r="R33" s="6">
        <v>191.7925</v>
      </c>
      <c r="S33" s="6"/>
      <c r="T33" s="6">
        <v>10</v>
      </c>
      <c r="U33" s="6">
        <v>12</v>
      </c>
      <c r="V33" s="6">
        <v>15</v>
      </c>
      <c r="W33" s="6">
        <v>5</v>
      </c>
      <c r="X33" s="6" t="s">
        <v>15</v>
      </c>
      <c r="Y33" s="6">
        <v>75</v>
      </c>
      <c r="Z33" s="6">
        <v>17</v>
      </c>
      <c r="AA33" s="6">
        <v>22</v>
      </c>
      <c r="AB33" s="6">
        <v>19</v>
      </c>
      <c r="AC33" s="6">
        <v>2793</v>
      </c>
      <c r="AD33" s="6">
        <v>990</v>
      </c>
      <c r="AE33" s="6">
        <v>1803</v>
      </c>
      <c r="AF33" s="6">
        <v>2</v>
      </c>
      <c r="AG33" s="6" t="s">
        <v>14</v>
      </c>
      <c r="AH33" s="6">
        <v>54.09</v>
      </c>
      <c r="AI33" s="6">
        <v>155</v>
      </c>
      <c r="AJ33" s="6">
        <v>178</v>
      </c>
      <c r="AK33" s="6">
        <v>133</v>
      </c>
      <c r="AL33" s="6">
        <v>12174.76</v>
      </c>
      <c r="AM33" s="6">
        <v>-22</v>
      </c>
      <c r="AN33" s="6" t="s">
        <v>230</v>
      </c>
      <c r="AO33" s="6">
        <v>365.2428</v>
      </c>
      <c r="AP33" s="6">
        <v>23</v>
      </c>
      <c r="AQ33" s="9">
        <v>27</v>
      </c>
      <c r="AR33" s="9">
        <v>19</v>
      </c>
      <c r="AS33" s="9">
        <v>638.4</v>
      </c>
      <c r="AT33" s="9">
        <v>-4</v>
      </c>
      <c r="AU33" s="9" t="s">
        <v>230</v>
      </c>
      <c r="AV33" s="9">
        <v>25.536</v>
      </c>
      <c r="AW33" s="6">
        <v>3106</v>
      </c>
      <c r="AX33" s="6">
        <v>3480</v>
      </c>
      <c r="AY33" s="6">
        <v>1502.83</v>
      </c>
      <c r="AZ33" s="6">
        <v>-1603.17</v>
      </c>
      <c r="BA33" s="6" t="s">
        <v>230</v>
      </c>
      <c r="BB33" s="6">
        <v>75.1415</v>
      </c>
      <c r="BC33" s="6">
        <v>9</v>
      </c>
      <c r="BD33" s="6">
        <v>11</v>
      </c>
      <c r="BE33" s="6">
        <v>2</v>
      </c>
      <c r="BF33" s="6">
        <v>145</v>
      </c>
      <c r="BG33" s="6">
        <v>-7</v>
      </c>
      <c r="BH33" s="6" t="s">
        <v>230</v>
      </c>
      <c r="BI33" s="6"/>
      <c r="BJ33" s="6">
        <v>980.31</v>
      </c>
      <c r="BK33" s="13">
        <v>-63</v>
      </c>
    </row>
    <row r="34" customHeight="1" spans="1:63">
      <c r="A34" s="11">
        <v>31</v>
      </c>
      <c r="B34" s="55">
        <v>377</v>
      </c>
      <c r="C34" s="55" t="s">
        <v>47</v>
      </c>
      <c r="D34" s="55" t="s">
        <v>46</v>
      </c>
      <c r="E34" s="6">
        <v>850</v>
      </c>
      <c r="F34" s="6">
        <v>987</v>
      </c>
      <c r="G34" s="6">
        <v>545</v>
      </c>
      <c r="H34" s="6">
        <v>-305</v>
      </c>
      <c r="I34" s="6" t="s">
        <v>230</v>
      </c>
      <c r="J34" s="6">
        <v>76.3</v>
      </c>
      <c r="K34" s="6">
        <v>-15.25</v>
      </c>
      <c r="L34" s="6">
        <v>155</v>
      </c>
      <c r="M34" s="6">
        <v>172</v>
      </c>
      <c r="N34" s="6">
        <v>235</v>
      </c>
      <c r="O34" s="6">
        <v>4682.41</v>
      </c>
      <c r="P34" s="6">
        <v>80</v>
      </c>
      <c r="Q34" s="6" t="s">
        <v>15</v>
      </c>
      <c r="R34" s="6">
        <v>280.9446</v>
      </c>
      <c r="S34" s="6"/>
      <c r="T34" s="6">
        <v>8</v>
      </c>
      <c r="U34" s="6">
        <v>10</v>
      </c>
      <c r="V34" s="6">
        <v>9</v>
      </c>
      <c r="W34" s="6">
        <v>1</v>
      </c>
      <c r="X34" s="6" t="s">
        <v>14</v>
      </c>
      <c r="Y34" s="6"/>
      <c r="Z34" s="6">
        <v>10</v>
      </c>
      <c r="AA34" s="6">
        <v>13</v>
      </c>
      <c r="AB34" s="6">
        <v>4</v>
      </c>
      <c r="AC34" s="6">
        <v>528</v>
      </c>
      <c r="AD34" s="6">
        <v>0</v>
      </c>
      <c r="AE34" s="6">
        <v>528</v>
      </c>
      <c r="AF34" s="6">
        <v>-6</v>
      </c>
      <c r="AG34" s="6" t="s">
        <v>230</v>
      </c>
      <c r="AH34" s="6">
        <v>10.56</v>
      </c>
      <c r="AI34" s="6">
        <v>101</v>
      </c>
      <c r="AJ34" s="6">
        <v>121</v>
      </c>
      <c r="AK34" s="6">
        <v>95</v>
      </c>
      <c r="AL34" s="6">
        <v>6004.75</v>
      </c>
      <c r="AM34" s="6">
        <v>-6</v>
      </c>
      <c r="AN34" s="6" t="s">
        <v>230</v>
      </c>
      <c r="AO34" s="6">
        <v>180.1425</v>
      </c>
      <c r="AP34" s="6">
        <v>15</v>
      </c>
      <c r="AQ34" s="9">
        <v>19</v>
      </c>
      <c r="AR34" s="9">
        <v>1</v>
      </c>
      <c r="AS34" s="9">
        <v>39.9</v>
      </c>
      <c r="AT34" s="9">
        <v>-14</v>
      </c>
      <c r="AU34" s="9" t="s">
        <v>230</v>
      </c>
      <c r="AV34" s="9">
        <v>1.596</v>
      </c>
      <c r="AW34" s="6">
        <v>3406</v>
      </c>
      <c r="AX34" s="6">
        <v>3720</v>
      </c>
      <c r="AY34" s="6">
        <v>2180.5</v>
      </c>
      <c r="AZ34" s="6">
        <v>-1225.5</v>
      </c>
      <c r="BA34" s="6" t="s">
        <v>230</v>
      </c>
      <c r="BB34" s="6">
        <v>109.025</v>
      </c>
      <c r="BC34" s="6">
        <v>7</v>
      </c>
      <c r="BD34" s="6">
        <v>9</v>
      </c>
      <c r="BE34" s="6">
        <v>2</v>
      </c>
      <c r="BF34" s="6">
        <v>136.3</v>
      </c>
      <c r="BG34" s="6">
        <v>-5</v>
      </c>
      <c r="BH34" s="6" t="s">
        <v>230</v>
      </c>
      <c r="BI34" s="6"/>
      <c r="BJ34" s="6">
        <v>658.57</v>
      </c>
      <c r="BK34" s="13">
        <v>-15</v>
      </c>
    </row>
    <row r="35" customHeight="1" spans="1:63">
      <c r="A35" s="11">
        <v>32</v>
      </c>
      <c r="B35" s="55">
        <v>399</v>
      </c>
      <c r="C35" s="55" t="s">
        <v>48</v>
      </c>
      <c r="D35" s="55" t="s">
        <v>46</v>
      </c>
      <c r="E35" s="6">
        <v>1112</v>
      </c>
      <c r="F35" s="6">
        <v>1284</v>
      </c>
      <c r="G35" s="6">
        <v>548</v>
      </c>
      <c r="H35" s="6">
        <v>-564</v>
      </c>
      <c r="I35" s="6" t="s">
        <v>230</v>
      </c>
      <c r="J35" s="6">
        <v>76.72</v>
      </c>
      <c r="K35" s="6">
        <v>-28.2</v>
      </c>
      <c r="L35" s="6">
        <v>113</v>
      </c>
      <c r="M35" s="6">
        <v>130</v>
      </c>
      <c r="N35" s="6">
        <v>292</v>
      </c>
      <c r="O35" s="6">
        <v>6247.87</v>
      </c>
      <c r="P35" s="6">
        <v>179</v>
      </c>
      <c r="Q35" s="6" t="s">
        <v>15</v>
      </c>
      <c r="R35" s="6">
        <v>374.8722</v>
      </c>
      <c r="S35" s="6"/>
      <c r="T35" s="6">
        <v>8</v>
      </c>
      <c r="U35" s="6">
        <v>10</v>
      </c>
      <c r="V35" s="6">
        <v>6</v>
      </c>
      <c r="W35" s="6">
        <v>-2</v>
      </c>
      <c r="X35" s="6" t="s">
        <v>230</v>
      </c>
      <c r="Y35" s="6"/>
      <c r="Z35" s="6">
        <v>12</v>
      </c>
      <c r="AA35" s="6">
        <v>15</v>
      </c>
      <c r="AB35" s="6">
        <v>15</v>
      </c>
      <c r="AC35" s="6">
        <v>2327.51</v>
      </c>
      <c r="AD35" s="6">
        <v>1584.01</v>
      </c>
      <c r="AE35" s="6">
        <v>743.5</v>
      </c>
      <c r="AF35" s="6">
        <v>3</v>
      </c>
      <c r="AG35" s="6" t="s">
        <v>15</v>
      </c>
      <c r="AH35" s="6">
        <v>45.5801</v>
      </c>
      <c r="AI35" s="6">
        <v>94</v>
      </c>
      <c r="AJ35" s="6">
        <v>113</v>
      </c>
      <c r="AK35" s="6">
        <v>171</v>
      </c>
      <c r="AL35" s="6">
        <v>11164.92</v>
      </c>
      <c r="AM35" s="6">
        <v>77</v>
      </c>
      <c r="AN35" s="6" t="s">
        <v>15</v>
      </c>
      <c r="AO35" s="6">
        <v>558.246</v>
      </c>
      <c r="AP35" s="6">
        <v>15</v>
      </c>
      <c r="AQ35" s="9">
        <v>19</v>
      </c>
      <c r="AR35" s="9">
        <v>0</v>
      </c>
      <c r="AS35" s="9">
        <v>0</v>
      </c>
      <c r="AT35" s="9">
        <v>-15</v>
      </c>
      <c r="AU35" s="9" t="s">
        <v>230</v>
      </c>
      <c r="AV35" s="9">
        <v>0</v>
      </c>
      <c r="AW35" s="6">
        <v>3406</v>
      </c>
      <c r="AX35" s="6">
        <v>3720</v>
      </c>
      <c r="AY35" s="6">
        <v>3445.03</v>
      </c>
      <c r="AZ35" s="6">
        <v>39.0300000000002</v>
      </c>
      <c r="BA35" s="6" t="s">
        <v>14</v>
      </c>
      <c r="BB35" s="6">
        <v>241.1521</v>
      </c>
      <c r="BC35" s="6">
        <v>7</v>
      </c>
      <c r="BD35" s="6">
        <v>9</v>
      </c>
      <c r="BE35" s="6">
        <v>0</v>
      </c>
      <c r="BF35" s="6">
        <v>0</v>
      </c>
      <c r="BG35" s="6">
        <v>-7</v>
      </c>
      <c r="BH35" s="6" t="s">
        <v>230</v>
      </c>
      <c r="BI35" s="6"/>
      <c r="BJ35" s="6">
        <v>1296.57</v>
      </c>
      <c r="BK35" s="13">
        <v>-28</v>
      </c>
    </row>
    <row r="36" customHeight="1" spans="1:63">
      <c r="A36" s="11">
        <v>33</v>
      </c>
      <c r="B36" s="55">
        <v>545</v>
      </c>
      <c r="C36" s="55" t="s">
        <v>49</v>
      </c>
      <c r="D36" s="55" t="s">
        <v>46</v>
      </c>
      <c r="E36" s="6">
        <v>940</v>
      </c>
      <c r="F36" s="6">
        <v>1097</v>
      </c>
      <c r="G36" s="6">
        <v>715</v>
      </c>
      <c r="H36" s="6">
        <v>-225</v>
      </c>
      <c r="I36" s="6" t="s">
        <v>230</v>
      </c>
      <c r="J36" s="6">
        <v>100.1</v>
      </c>
      <c r="K36" s="6">
        <v>-11.25</v>
      </c>
      <c r="L36" s="6">
        <v>85</v>
      </c>
      <c r="M36" s="6">
        <v>94</v>
      </c>
      <c r="N36" s="6">
        <v>95</v>
      </c>
      <c r="O36" s="6">
        <v>2096.18</v>
      </c>
      <c r="P36" s="6">
        <v>10</v>
      </c>
      <c r="Q36" s="6" t="s">
        <v>15</v>
      </c>
      <c r="R36" s="6">
        <v>125.7708</v>
      </c>
      <c r="S36" s="6"/>
      <c r="T36" s="6">
        <v>3</v>
      </c>
      <c r="U36" s="6">
        <v>4</v>
      </c>
      <c r="V36" s="6">
        <v>0</v>
      </c>
      <c r="W36" s="6">
        <v>-3</v>
      </c>
      <c r="X36" s="6" t="s">
        <v>230</v>
      </c>
      <c r="Y36" s="6"/>
      <c r="Z36" s="6">
        <v>7</v>
      </c>
      <c r="AA36" s="6">
        <v>11</v>
      </c>
      <c r="AB36" s="6">
        <v>8</v>
      </c>
      <c r="AC36" s="6">
        <v>2122.99</v>
      </c>
      <c r="AD36" s="6">
        <v>2017.99</v>
      </c>
      <c r="AE36" s="6">
        <v>105</v>
      </c>
      <c r="AF36" s="6">
        <v>1</v>
      </c>
      <c r="AG36" s="6" t="s">
        <v>14</v>
      </c>
      <c r="AH36" s="6">
        <v>3.14999999999999</v>
      </c>
      <c r="AI36" s="6">
        <v>65</v>
      </c>
      <c r="AJ36" s="6">
        <v>78</v>
      </c>
      <c r="AK36" s="6">
        <v>52</v>
      </c>
      <c r="AL36" s="6">
        <v>3723.17</v>
      </c>
      <c r="AM36" s="6">
        <v>-13</v>
      </c>
      <c r="AN36" s="6" t="s">
        <v>230</v>
      </c>
      <c r="AO36" s="6">
        <v>111.6951</v>
      </c>
      <c r="AP36" s="6">
        <v>6</v>
      </c>
      <c r="AQ36" s="9">
        <v>10</v>
      </c>
      <c r="AR36" s="9">
        <v>15</v>
      </c>
      <c r="AS36" s="9">
        <v>478.8</v>
      </c>
      <c r="AT36" s="9">
        <v>9</v>
      </c>
      <c r="AU36" s="9" t="s">
        <v>15</v>
      </c>
      <c r="AV36" s="9">
        <v>33.516</v>
      </c>
      <c r="AW36" s="6">
        <v>4906</v>
      </c>
      <c r="AX36" s="6">
        <v>5520</v>
      </c>
      <c r="AY36" s="6">
        <v>827</v>
      </c>
      <c r="AZ36" s="6">
        <v>-4079</v>
      </c>
      <c r="BA36" s="6" t="s">
        <v>230</v>
      </c>
      <c r="BB36" s="6">
        <v>41.35</v>
      </c>
      <c r="BC36" s="6">
        <v>4</v>
      </c>
      <c r="BD36" s="6">
        <v>7</v>
      </c>
      <c r="BE36" s="6">
        <v>7</v>
      </c>
      <c r="BF36" s="6">
        <v>435</v>
      </c>
      <c r="BG36" s="6">
        <v>3</v>
      </c>
      <c r="BH36" s="6" t="s">
        <v>15</v>
      </c>
      <c r="BI36" s="6">
        <v>4.35</v>
      </c>
      <c r="BJ36" s="6">
        <v>419.93</v>
      </c>
      <c r="BK36" s="13">
        <v>-11</v>
      </c>
    </row>
    <row r="37" customHeight="1" spans="1:63">
      <c r="A37" s="11">
        <v>34</v>
      </c>
      <c r="B37" s="55">
        <v>546</v>
      </c>
      <c r="C37" s="55" t="s">
        <v>50</v>
      </c>
      <c r="D37" s="55" t="s">
        <v>46</v>
      </c>
      <c r="E37" s="6">
        <v>1815</v>
      </c>
      <c r="F37" s="6">
        <v>2028</v>
      </c>
      <c r="G37" s="6">
        <v>1183.2</v>
      </c>
      <c r="H37" s="6">
        <v>-631.8</v>
      </c>
      <c r="I37" s="6" t="s">
        <v>230</v>
      </c>
      <c r="J37" s="6">
        <v>165.648</v>
      </c>
      <c r="K37" s="6">
        <v>-31.59</v>
      </c>
      <c r="L37" s="6">
        <v>186</v>
      </c>
      <c r="M37" s="6">
        <v>206</v>
      </c>
      <c r="N37" s="6">
        <v>202</v>
      </c>
      <c r="O37" s="6">
        <v>4395.07</v>
      </c>
      <c r="P37" s="6">
        <v>16</v>
      </c>
      <c r="Q37" s="6" t="s">
        <v>14</v>
      </c>
      <c r="R37" s="6">
        <v>219.7535</v>
      </c>
      <c r="S37" s="6"/>
      <c r="T37" s="6">
        <v>8</v>
      </c>
      <c r="U37" s="6">
        <v>10</v>
      </c>
      <c r="V37" s="6">
        <v>6</v>
      </c>
      <c r="W37" s="6">
        <v>-2</v>
      </c>
      <c r="X37" s="6" t="s">
        <v>230</v>
      </c>
      <c r="Y37" s="6"/>
      <c r="Z37" s="6">
        <v>11</v>
      </c>
      <c r="AA37" s="6">
        <v>14</v>
      </c>
      <c r="AB37" s="6">
        <v>8</v>
      </c>
      <c r="AC37" s="6">
        <v>1126</v>
      </c>
      <c r="AD37" s="6">
        <v>396</v>
      </c>
      <c r="AE37" s="6">
        <v>730</v>
      </c>
      <c r="AF37" s="6">
        <v>-3</v>
      </c>
      <c r="AG37" s="6" t="s">
        <v>230</v>
      </c>
      <c r="AH37" s="6">
        <v>14.6</v>
      </c>
      <c r="AI37" s="6">
        <v>101</v>
      </c>
      <c r="AJ37" s="6">
        <v>121</v>
      </c>
      <c r="AK37" s="6">
        <v>117</v>
      </c>
      <c r="AL37" s="6">
        <v>8265.53</v>
      </c>
      <c r="AM37" s="6">
        <v>16</v>
      </c>
      <c r="AN37" s="6" t="s">
        <v>14</v>
      </c>
      <c r="AO37" s="6">
        <v>330.6212</v>
      </c>
      <c r="AP37" s="6">
        <v>17</v>
      </c>
      <c r="AQ37" s="9">
        <v>21</v>
      </c>
      <c r="AR37" s="9">
        <v>7</v>
      </c>
      <c r="AS37" s="9">
        <v>228</v>
      </c>
      <c r="AT37" s="9">
        <v>-10</v>
      </c>
      <c r="AU37" s="9" t="s">
        <v>230</v>
      </c>
      <c r="AV37" s="9">
        <v>9.12</v>
      </c>
      <c r="AW37" s="6">
        <v>4206</v>
      </c>
      <c r="AX37" s="6">
        <v>4680</v>
      </c>
      <c r="AY37" s="6">
        <v>2120.79</v>
      </c>
      <c r="AZ37" s="6">
        <v>-2085.21</v>
      </c>
      <c r="BA37" s="6" t="s">
        <v>230</v>
      </c>
      <c r="BB37" s="6">
        <v>106.0395</v>
      </c>
      <c r="BC37" s="6">
        <v>7</v>
      </c>
      <c r="BD37" s="6">
        <v>9</v>
      </c>
      <c r="BE37" s="6">
        <v>8</v>
      </c>
      <c r="BF37" s="6">
        <v>498.5</v>
      </c>
      <c r="BG37" s="6">
        <v>1</v>
      </c>
      <c r="BH37" s="6" t="s">
        <v>14</v>
      </c>
      <c r="BI37" s="6"/>
      <c r="BJ37" s="6">
        <v>845.78</v>
      </c>
      <c r="BK37" s="13">
        <v>-32</v>
      </c>
    </row>
    <row r="38" customHeight="1" spans="1:63">
      <c r="A38" s="11">
        <v>35</v>
      </c>
      <c r="B38" s="109">
        <v>571</v>
      </c>
      <c r="C38" s="109" t="s">
        <v>51</v>
      </c>
      <c r="D38" s="109" t="s">
        <v>46</v>
      </c>
      <c r="E38" s="6">
        <v>1412</v>
      </c>
      <c r="F38" s="6">
        <v>1644</v>
      </c>
      <c r="G38" s="6">
        <v>1789</v>
      </c>
      <c r="H38" s="6">
        <v>377</v>
      </c>
      <c r="I38" s="22" t="s">
        <v>15</v>
      </c>
      <c r="J38" s="22">
        <v>447.25</v>
      </c>
      <c r="K38" s="6"/>
      <c r="L38" s="6">
        <v>236</v>
      </c>
      <c r="M38" s="6">
        <v>216</v>
      </c>
      <c r="N38" s="6">
        <v>647</v>
      </c>
      <c r="O38" s="6">
        <v>11946.02</v>
      </c>
      <c r="P38" s="6">
        <v>411</v>
      </c>
      <c r="Q38" s="6" t="s">
        <v>15</v>
      </c>
      <c r="R38" s="6">
        <v>716.7612</v>
      </c>
      <c r="S38" s="6"/>
      <c r="T38" s="6">
        <v>10</v>
      </c>
      <c r="U38" s="6">
        <v>12</v>
      </c>
      <c r="V38" s="6">
        <v>0</v>
      </c>
      <c r="W38" s="6">
        <v>-10</v>
      </c>
      <c r="X38" s="6" t="s">
        <v>230</v>
      </c>
      <c r="Y38" s="6"/>
      <c r="Z38" s="6">
        <v>17</v>
      </c>
      <c r="AA38" s="6">
        <v>22</v>
      </c>
      <c r="AB38" s="6">
        <v>7</v>
      </c>
      <c r="AC38" s="6">
        <v>907</v>
      </c>
      <c r="AD38" s="6">
        <v>0</v>
      </c>
      <c r="AE38" s="6">
        <v>907</v>
      </c>
      <c r="AF38" s="6">
        <v>-10</v>
      </c>
      <c r="AG38" s="6" t="s">
        <v>230</v>
      </c>
      <c r="AH38" s="6">
        <v>18.14</v>
      </c>
      <c r="AI38" s="6">
        <v>132</v>
      </c>
      <c r="AJ38" s="6">
        <v>152</v>
      </c>
      <c r="AK38" s="6">
        <v>134</v>
      </c>
      <c r="AL38" s="6">
        <v>8977.5</v>
      </c>
      <c r="AM38" s="6">
        <v>2</v>
      </c>
      <c r="AN38" s="6" t="s">
        <v>14</v>
      </c>
      <c r="AO38" s="6">
        <v>359.1</v>
      </c>
      <c r="AP38" s="6">
        <v>23</v>
      </c>
      <c r="AQ38" s="9">
        <v>27</v>
      </c>
      <c r="AR38" s="9">
        <v>9</v>
      </c>
      <c r="AS38" s="9">
        <v>311.21</v>
      </c>
      <c r="AT38" s="9">
        <v>-14</v>
      </c>
      <c r="AU38" s="9" t="s">
        <v>230</v>
      </c>
      <c r="AV38" s="9">
        <v>12.4484</v>
      </c>
      <c r="AW38" s="6">
        <v>3306</v>
      </c>
      <c r="AX38" s="6">
        <v>3967</v>
      </c>
      <c r="AY38" s="6">
        <v>1636.7</v>
      </c>
      <c r="AZ38" s="6">
        <v>-1669.3</v>
      </c>
      <c r="BA38" s="6" t="s">
        <v>230</v>
      </c>
      <c r="BB38" s="6">
        <v>81.835</v>
      </c>
      <c r="BC38" s="6">
        <v>12</v>
      </c>
      <c r="BD38" s="6">
        <v>14</v>
      </c>
      <c r="BE38" s="6">
        <v>2</v>
      </c>
      <c r="BF38" s="6">
        <v>145</v>
      </c>
      <c r="BG38" s="6">
        <v>-10</v>
      </c>
      <c r="BH38" s="6" t="s">
        <v>230</v>
      </c>
      <c r="BI38" s="6"/>
      <c r="BJ38" s="6">
        <v>1635.53</v>
      </c>
      <c r="BK38" s="13">
        <v>0</v>
      </c>
    </row>
    <row r="39" customHeight="1" spans="1:63">
      <c r="A39" s="11">
        <v>36</v>
      </c>
      <c r="B39" s="55">
        <v>573</v>
      </c>
      <c r="C39" s="55" t="s">
        <v>52</v>
      </c>
      <c r="D39" s="55" t="s">
        <v>46</v>
      </c>
      <c r="E39" s="6">
        <v>1172</v>
      </c>
      <c r="F39" s="6">
        <v>1356</v>
      </c>
      <c r="G39" s="6">
        <v>275</v>
      </c>
      <c r="H39" s="6">
        <v>-897</v>
      </c>
      <c r="I39" s="6" t="s">
        <v>230</v>
      </c>
      <c r="J39" s="6">
        <v>38.5</v>
      </c>
      <c r="K39" s="6">
        <v>-44.85</v>
      </c>
      <c r="L39" s="6">
        <v>88</v>
      </c>
      <c r="M39" s="6">
        <v>112</v>
      </c>
      <c r="N39" s="6">
        <v>108</v>
      </c>
      <c r="O39" s="6">
        <v>2260.96</v>
      </c>
      <c r="P39" s="6">
        <v>20</v>
      </c>
      <c r="Q39" s="6" t="s">
        <v>14</v>
      </c>
      <c r="R39" s="6">
        <v>113.048</v>
      </c>
      <c r="S39" s="6"/>
      <c r="T39" s="6">
        <v>5</v>
      </c>
      <c r="U39" s="6">
        <v>6</v>
      </c>
      <c r="V39" s="6">
        <v>0</v>
      </c>
      <c r="W39" s="6">
        <v>-5</v>
      </c>
      <c r="X39" s="6" t="s">
        <v>230</v>
      </c>
      <c r="Y39" s="6"/>
      <c r="Z39" s="6">
        <v>9</v>
      </c>
      <c r="AA39" s="6">
        <v>14</v>
      </c>
      <c r="AB39" s="6">
        <v>6</v>
      </c>
      <c r="AC39" s="6">
        <v>855.5</v>
      </c>
      <c r="AD39" s="6">
        <v>504.9</v>
      </c>
      <c r="AE39" s="6">
        <v>350.6</v>
      </c>
      <c r="AF39" s="6">
        <v>-3</v>
      </c>
      <c r="AG39" s="6" t="s">
        <v>230</v>
      </c>
      <c r="AH39" s="6">
        <v>7.012</v>
      </c>
      <c r="AI39" s="6">
        <v>72</v>
      </c>
      <c r="AJ39" s="6">
        <v>86</v>
      </c>
      <c r="AK39" s="6">
        <v>89</v>
      </c>
      <c r="AL39" s="6">
        <v>5244.18</v>
      </c>
      <c r="AM39" s="6">
        <v>17</v>
      </c>
      <c r="AN39" s="6" t="s">
        <v>15</v>
      </c>
      <c r="AO39" s="6">
        <v>262.209</v>
      </c>
      <c r="AP39" s="6">
        <v>8</v>
      </c>
      <c r="AQ39" s="9">
        <v>11</v>
      </c>
      <c r="AR39" s="9">
        <v>5</v>
      </c>
      <c r="AS39" s="9">
        <v>199.5</v>
      </c>
      <c r="AT39" s="9">
        <v>-3</v>
      </c>
      <c r="AU39" s="9" t="s">
        <v>230</v>
      </c>
      <c r="AV39" s="9">
        <v>7.98</v>
      </c>
      <c r="AW39" s="6">
        <v>2206</v>
      </c>
      <c r="AX39" s="6">
        <v>2647</v>
      </c>
      <c r="AY39" s="6">
        <v>1790.87</v>
      </c>
      <c r="AZ39" s="6">
        <v>-415.13</v>
      </c>
      <c r="BA39" s="6" t="s">
        <v>230</v>
      </c>
      <c r="BB39" s="6">
        <v>89.5435</v>
      </c>
      <c r="BC39" s="6">
        <v>5</v>
      </c>
      <c r="BD39" s="6">
        <v>7</v>
      </c>
      <c r="BE39" s="6">
        <v>10</v>
      </c>
      <c r="BF39" s="6">
        <v>580</v>
      </c>
      <c r="BG39" s="6">
        <v>5</v>
      </c>
      <c r="BH39" s="6" t="s">
        <v>15</v>
      </c>
      <c r="BI39" s="6">
        <v>5.8</v>
      </c>
      <c r="BJ39" s="6">
        <v>524.09</v>
      </c>
      <c r="BK39" s="13">
        <v>-45</v>
      </c>
    </row>
    <row r="40" customHeight="1" spans="1:63">
      <c r="A40" s="11">
        <v>37</v>
      </c>
      <c r="B40" s="55">
        <v>584</v>
      </c>
      <c r="C40" s="55" t="s">
        <v>53</v>
      </c>
      <c r="D40" s="55" t="s">
        <v>46</v>
      </c>
      <c r="E40" s="6">
        <v>1532</v>
      </c>
      <c r="F40" s="6">
        <v>1788</v>
      </c>
      <c r="G40" s="6">
        <v>64</v>
      </c>
      <c r="H40" s="6">
        <v>-1468</v>
      </c>
      <c r="I40" s="6" t="s">
        <v>230</v>
      </c>
      <c r="J40" s="6">
        <v>8.96</v>
      </c>
      <c r="K40" s="6">
        <v>-73.4</v>
      </c>
      <c r="L40" s="6">
        <v>109</v>
      </c>
      <c r="M40" s="6">
        <v>126</v>
      </c>
      <c r="N40" s="6">
        <v>100</v>
      </c>
      <c r="O40" s="6">
        <v>2128.24</v>
      </c>
      <c r="P40" s="6">
        <v>-9</v>
      </c>
      <c r="Q40" s="6" t="s">
        <v>230</v>
      </c>
      <c r="R40" s="6">
        <v>106.412</v>
      </c>
      <c r="S40" s="6">
        <v>-9</v>
      </c>
      <c r="T40" s="6">
        <v>6</v>
      </c>
      <c r="U40" s="6">
        <v>7</v>
      </c>
      <c r="V40" s="6">
        <v>4</v>
      </c>
      <c r="W40" s="6">
        <v>-2</v>
      </c>
      <c r="X40" s="6" t="s">
        <v>230</v>
      </c>
      <c r="Y40" s="6"/>
      <c r="Z40" s="6">
        <v>10</v>
      </c>
      <c r="AA40" s="6">
        <v>13</v>
      </c>
      <c r="AB40" s="6">
        <v>2</v>
      </c>
      <c r="AC40" s="6">
        <v>259.5</v>
      </c>
      <c r="AD40" s="6">
        <v>0</v>
      </c>
      <c r="AE40" s="6">
        <v>259.5</v>
      </c>
      <c r="AF40" s="6">
        <v>-8</v>
      </c>
      <c r="AG40" s="6" t="s">
        <v>230</v>
      </c>
      <c r="AH40" s="6">
        <v>5.19</v>
      </c>
      <c r="AI40" s="6">
        <v>76</v>
      </c>
      <c r="AJ40" s="6">
        <v>91</v>
      </c>
      <c r="AK40" s="6">
        <v>126</v>
      </c>
      <c r="AL40" s="6">
        <v>8469.99</v>
      </c>
      <c r="AM40" s="6">
        <v>50</v>
      </c>
      <c r="AN40" s="6" t="s">
        <v>15</v>
      </c>
      <c r="AO40" s="6">
        <v>423.4995</v>
      </c>
      <c r="AP40" s="6">
        <v>11</v>
      </c>
      <c r="AQ40" s="9">
        <v>15</v>
      </c>
      <c r="AR40" s="9">
        <v>1</v>
      </c>
      <c r="AS40" s="9">
        <v>39.9</v>
      </c>
      <c r="AT40" s="9">
        <v>-10</v>
      </c>
      <c r="AU40" s="9" t="s">
        <v>230</v>
      </c>
      <c r="AV40" s="9">
        <v>1.596</v>
      </c>
      <c r="AW40" s="6">
        <v>4006</v>
      </c>
      <c r="AX40" s="6">
        <v>4440</v>
      </c>
      <c r="AY40" s="6">
        <v>1541.13</v>
      </c>
      <c r="AZ40" s="6">
        <v>-2464.87</v>
      </c>
      <c r="BA40" s="6" t="s">
        <v>230</v>
      </c>
      <c r="BB40" s="6">
        <v>77.0565</v>
      </c>
      <c r="BC40" s="6">
        <v>6</v>
      </c>
      <c r="BD40" s="6">
        <v>8</v>
      </c>
      <c r="BE40" s="6">
        <v>2</v>
      </c>
      <c r="BF40" s="6">
        <v>110.11</v>
      </c>
      <c r="BG40" s="6">
        <v>-4</v>
      </c>
      <c r="BH40" s="6" t="s">
        <v>230</v>
      </c>
      <c r="BI40" s="6"/>
      <c r="BJ40" s="6">
        <v>622.71</v>
      </c>
      <c r="BK40" s="13">
        <v>-82</v>
      </c>
    </row>
    <row r="41" customHeight="1" spans="1:63">
      <c r="A41" s="11">
        <v>38</v>
      </c>
      <c r="B41" s="55">
        <v>707</v>
      </c>
      <c r="C41" s="55" t="s">
        <v>54</v>
      </c>
      <c r="D41" s="55" t="s">
        <v>46</v>
      </c>
      <c r="E41" s="6">
        <v>1412</v>
      </c>
      <c r="F41" s="6">
        <v>1644</v>
      </c>
      <c r="G41" s="6">
        <v>450</v>
      </c>
      <c r="H41" s="6">
        <v>-962</v>
      </c>
      <c r="I41" s="6" t="s">
        <v>230</v>
      </c>
      <c r="J41" s="6">
        <v>63</v>
      </c>
      <c r="K41" s="6">
        <v>-48.1</v>
      </c>
      <c r="L41" s="6">
        <v>236</v>
      </c>
      <c r="M41" s="6">
        <v>216</v>
      </c>
      <c r="N41" s="6">
        <v>138</v>
      </c>
      <c r="O41" s="6">
        <v>3000.9</v>
      </c>
      <c r="P41" s="6">
        <v>-98</v>
      </c>
      <c r="Q41" s="6" t="s">
        <v>230</v>
      </c>
      <c r="R41" s="6">
        <v>150.045</v>
      </c>
      <c r="S41" s="6">
        <v>-98</v>
      </c>
      <c r="T41" s="6">
        <v>10</v>
      </c>
      <c r="U41" s="6">
        <v>12</v>
      </c>
      <c r="V41" s="6">
        <v>3</v>
      </c>
      <c r="W41" s="6">
        <v>-7</v>
      </c>
      <c r="X41" s="6" t="s">
        <v>230</v>
      </c>
      <c r="Y41" s="6"/>
      <c r="Z41" s="6">
        <v>21</v>
      </c>
      <c r="AA41" s="6">
        <v>21</v>
      </c>
      <c r="AB41" s="6">
        <v>14</v>
      </c>
      <c r="AC41" s="6">
        <v>3612</v>
      </c>
      <c r="AD41" s="6">
        <v>3342</v>
      </c>
      <c r="AE41" s="6">
        <v>270</v>
      </c>
      <c r="AF41" s="6">
        <v>-7</v>
      </c>
      <c r="AG41" s="6" t="s">
        <v>230</v>
      </c>
      <c r="AH41" s="6">
        <v>5.4</v>
      </c>
      <c r="AI41" s="6">
        <v>155</v>
      </c>
      <c r="AJ41" s="6">
        <v>178</v>
      </c>
      <c r="AK41" s="6">
        <v>147</v>
      </c>
      <c r="AL41" s="6">
        <v>12527</v>
      </c>
      <c r="AM41" s="6">
        <v>-8</v>
      </c>
      <c r="AN41" s="6" t="s">
        <v>230</v>
      </c>
      <c r="AO41" s="6">
        <v>375.81</v>
      </c>
      <c r="AP41" s="6">
        <v>19</v>
      </c>
      <c r="AQ41" s="9">
        <v>22</v>
      </c>
      <c r="AR41" s="9">
        <v>3</v>
      </c>
      <c r="AS41" s="9">
        <v>113.71</v>
      </c>
      <c r="AT41" s="9">
        <v>-16</v>
      </c>
      <c r="AU41" s="9" t="s">
        <v>230</v>
      </c>
      <c r="AV41" s="9">
        <v>4.5484</v>
      </c>
      <c r="AW41" s="6">
        <v>3106</v>
      </c>
      <c r="AX41" s="6">
        <v>3480</v>
      </c>
      <c r="AY41" s="6">
        <v>3745.82</v>
      </c>
      <c r="AZ41" s="6">
        <v>639.82</v>
      </c>
      <c r="BA41" s="6" t="s">
        <v>15</v>
      </c>
      <c r="BB41" s="6">
        <v>337.1238</v>
      </c>
      <c r="BC41" s="6">
        <v>9</v>
      </c>
      <c r="BD41" s="6">
        <v>11</v>
      </c>
      <c r="BE41" s="6">
        <v>7</v>
      </c>
      <c r="BF41" s="6">
        <v>478.5</v>
      </c>
      <c r="BG41" s="6">
        <v>-2</v>
      </c>
      <c r="BH41" s="6" t="s">
        <v>230</v>
      </c>
      <c r="BI41" s="6"/>
      <c r="BJ41" s="6">
        <v>935.93</v>
      </c>
      <c r="BK41" s="13">
        <v>-146</v>
      </c>
    </row>
    <row r="42" customHeight="1" spans="1:63">
      <c r="A42" s="11">
        <v>39</v>
      </c>
      <c r="B42" s="55">
        <v>598</v>
      </c>
      <c r="C42" s="55" t="s">
        <v>55</v>
      </c>
      <c r="D42" s="55" t="s">
        <v>46</v>
      </c>
      <c r="E42" s="6">
        <v>1532</v>
      </c>
      <c r="F42" s="6">
        <v>1788</v>
      </c>
      <c r="G42" s="6">
        <v>686.5</v>
      </c>
      <c r="H42" s="6">
        <v>-845.5</v>
      </c>
      <c r="I42" s="6" t="s">
        <v>230</v>
      </c>
      <c r="J42" s="6">
        <v>96.11</v>
      </c>
      <c r="K42" s="6">
        <v>-42.275</v>
      </c>
      <c r="L42" s="6">
        <v>117</v>
      </c>
      <c r="M42" s="6">
        <v>130</v>
      </c>
      <c r="N42" s="6">
        <v>153</v>
      </c>
      <c r="O42" s="6">
        <v>3303.04</v>
      </c>
      <c r="P42" s="6">
        <v>36</v>
      </c>
      <c r="Q42" s="6" t="s">
        <v>15</v>
      </c>
      <c r="R42" s="6">
        <v>198.1824</v>
      </c>
      <c r="S42" s="6"/>
      <c r="T42" s="6">
        <v>6</v>
      </c>
      <c r="U42" s="6">
        <v>7</v>
      </c>
      <c r="V42" s="6">
        <v>3</v>
      </c>
      <c r="W42" s="6">
        <v>-3</v>
      </c>
      <c r="X42" s="6" t="s">
        <v>230</v>
      </c>
      <c r="Y42" s="6"/>
      <c r="Z42" s="6">
        <v>13</v>
      </c>
      <c r="AA42" s="6">
        <v>16</v>
      </c>
      <c r="AB42" s="6">
        <v>20</v>
      </c>
      <c r="AC42" s="6">
        <v>2828.21</v>
      </c>
      <c r="AD42" s="6">
        <v>1584.01</v>
      </c>
      <c r="AE42" s="6">
        <v>1244.2</v>
      </c>
      <c r="AF42" s="6">
        <v>7</v>
      </c>
      <c r="AG42" s="6" t="s">
        <v>15</v>
      </c>
      <c r="AH42" s="6">
        <v>65.6081</v>
      </c>
      <c r="AI42" s="6">
        <v>86</v>
      </c>
      <c r="AJ42" s="6">
        <v>103</v>
      </c>
      <c r="AK42" s="6">
        <v>72</v>
      </c>
      <c r="AL42" s="6">
        <v>6356.41</v>
      </c>
      <c r="AM42" s="6">
        <v>-14</v>
      </c>
      <c r="AN42" s="6" t="s">
        <v>230</v>
      </c>
      <c r="AO42" s="6">
        <v>190.6923</v>
      </c>
      <c r="AP42" s="6">
        <v>7</v>
      </c>
      <c r="AQ42" s="9">
        <v>9</v>
      </c>
      <c r="AR42" s="9">
        <v>0</v>
      </c>
      <c r="AS42" s="9">
        <v>0</v>
      </c>
      <c r="AT42" s="9">
        <v>-7</v>
      </c>
      <c r="AU42" s="9" t="s">
        <v>230</v>
      </c>
      <c r="AV42" s="9">
        <v>0</v>
      </c>
      <c r="AW42" s="6">
        <v>3006</v>
      </c>
      <c r="AX42" s="6">
        <v>3360</v>
      </c>
      <c r="AY42" s="6">
        <v>786.48</v>
      </c>
      <c r="AZ42" s="6">
        <v>-2219.52</v>
      </c>
      <c r="BA42" s="6" t="s">
        <v>230</v>
      </c>
      <c r="BB42" s="6">
        <v>39.324</v>
      </c>
      <c r="BC42" s="6">
        <v>5</v>
      </c>
      <c r="BD42" s="6">
        <v>7</v>
      </c>
      <c r="BE42" s="6">
        <v>3</v>
      </c>
      <c r="BF42" s="6">
        <v>217.5</v>
      </c>
      <c r="BG42" s="6">
        <v>-2</v>
      </c>
      <c r="BH42" s="6" t="s">
        <v>230</v>
      </c>
      <c r="BI42" s="6"/>
      <c r="BJ42" s="6">
        <v>589.92</v>
      </c>
      <c r="BK42" s="13">
        <v>-42</v>
      </c>
    </row>
    <row r="43" customHeight="1" spans="1:63">
      <c r="A43" s="11">
        <v>40</v>
      </c>
      <c r="B43" s="55">
        <v>712</v>
      </c>
      <c r="C43" s="55" t="s">
        <v>56</v>
      </c>
      <c r="D43" s="55" t="s">
        <v>46</v>
      </c>
      <c r="E43" s="6">
        <v>4842</v>
      </c>
      <c r="F43" s="6">
        <v>5078</v>
      </c>
      <c r="G43" s="6">
        <v>6768.79</v>
      </c>
      <c r="H43" s="6">
        <v>1926.79</v>
      </c>
      <c r="I43" s="22" t="s">
        <v>15</v>
      </c>
      <c r="J43" s="22">
        <v>1692.1975</v>
      </c>
      <c r="K43" s="6"/>
      <c r="L43" s="6">
        <v>226</v>
      </c>
      <c r="M43" s="6">
        <v>216</v>
      </c>
      <c r="N43" s="6">
        <v>519</v>
      </c>
      <c r="O43" s="6">
        <v>10101.5</v>
      </c>
      <c r="P43" s="6">
        <v>293</v>
      </c>
      <c r="Q43" s="6" t="s">
        <v>15</v>
      </c>
      <c r="R43" s="6">
        <v>606.09</v>
      </c>
      <c r="S43" s="6"/>
      <c r="T43" s="6">
        <v>10</v>
      </c>
      <c r="U43" s="6">
        <v>12</v>
      </c>
      <c r="V43" s="6">
        <v>12</v>
      </c>
      <c r="W43" s="6">
        <v>2</v>
      </c>
      <c r="X43" s="6" t="s">
        <v>15</v>
      </c>
      <c r="Y43" s="6">
        <v>60</v>
      </c>
      <c r="Z43" s="6">
        <v>17</v>
      </c>
      <c r="AA43" s="6">
        <v>22</v>
      </c>
      <c r="AB43" s="6">
        <v>40</v>
      </c>
      <c r="AC43" s="6">
        <v>6941.78</v>
      </c>
      <c r="AD43" s="6">
        <v>5940</v>
      </c>
      <c r="AE43" s="6">
        <v>1001.78</v>
      </c>
      <c r="AF43" s="6">
        <v>23</v>
      </c>
      <c r="AG43" s="6" t="s">
        <v>15</v>
      </c>
      <c r="AH43" s="6">
        <v>99.4712</v>
      </c>
      <c r="AI43" s="6">
        <v>145</v>
      </c>
      <c r="AJ43" s="6">
        <v>167</v>
      </c>
      <c r="AK43" s="6">
        <v>126</v>
      </c>
      <c r="AL43" s="6">
        <v>10141.34</v>
      </c>
      <c r="AM43" s="6">
        <v>-19</v>
      </c>
      <c r="AN43" s="6" t="s">
        <v>230</v>
      </c>
      <c r="AO43" s="6">
        <v>304.2402</v>
      </c>
      <c r="AP43" s="6">
        <v>19</v>
      </c>
      <c r="AQ43" s="9">
        <v>22</v>
      </c>
      <c r="AR43" s="9">
        <v>14</v>
      </c>
      <c r="AS43" s="9">
        <v>469.2</v>
      </c>
      <c r="AT43" s="9">
        <v>-5</v>
      </c>
      <c r="AU43" s="9" t="s">
        <v>230</v>
      </c>
      <c r="AV43" s="9">
        <v>18.768</v>
      </c>
      <c r="AW43" s="6">
        <v>6606</v>
      </c>
      <c r="AX43" s="6">
        <v>7560</v>
      </c>
      <c r="AY43" s="6">
        <v>5826.15</v>
      </c>
      <c r="AZ43" s="6">
        <v>-779.85</v>
      </c>
      <c r="BA43" s="6" t="s">
        <v>230</v>
      </c>
      <c r="BB43" s="6">
        <v>291.3075</v>
      </c>
      <c r="BC43" s="6">
        <v>9</v>
      </c>
      <c r="BD43" s="6">
        <v>11</v>
      </c>
      <c r="BE43" s="6">
        <v>19</v>
      </c>
      <c r="BF43" s="6">
        <v>1160</v>
      </c>
      <c r="BG43" s="6">
        <v>10</v>
      </c>
      <c r="BH43" s="6" t="s">
        <v>15</v>
      </c>
      <c r="BI43" s="6">
        <v>11.6</v>
      </c>
      <c r="BJ43" s="6">
        <v>3083.67</v>
      </c>
      <c r="BK43" s="13">
        <v>0</v>
      </c>
    </row>
    <row r="44" customHeight="1" spans="1:63">
      <c r="A44" s="11">
        <v>41</v>
      </c>
      <c r="B44" s="55">
        <v>724</v>
      </c>
      <c r="C44" s="55" t="s">
        <v>57</v>
      </c>
      <c r="D44" s="55" t="s">
        <v>46</v>
      </c>
      <c r="E44" s="6">
        <v>1412</v>
      </c>
      <c r="F44" s="6">
        <v>1644</v>
      </c>
      <c r="G44" s="6">
        <v>531.01</v>
      </c>
      <c r="H44" s="6">
        <v>-880.99</v>
      </c>
      <c r="I44" s="6" t="s">
        <v>230</v>
      </c>
      <c r="J44" s="6">
        <v>74.3414</v>
      </c>
      <c r="K44" s="6">
        <v>-44.0495</v>
      </c>
      <c r="L44" s="6">
        <v>155</v>
      </c>
      <c r="M44" s="6">
        <v>172</v>
      </c>
      <c r="N44" s="6">
        <v>237</v>
      </c>
      <c r="O44" s="6">
        <v>5140.02</v>
      </c>
      <c r="P44" s="6">
        <v>82</v>
      </c>
      <c r="Q44" s="6" t="s">
        <v>15</v>
      </c>
      <c r="R44" s="6">
        <v>308.4012</v>
      </c>
      <c r="S44" s="6"/>
      <c r="T44" s="6">
        <v>8</v>
      </c>
      <c r="U44" s="6">
        <v>10</v>
      </c>
      <c r="V44" s="6">
        <v>2</v>
      </c>
      <c r="W44" s="6">
        <v>-6</v>
      </c>
      <c r="X44" s="6" t="s">
        <v>230</v>
      </c>
      <c r="Y44" s="6"/>
      <c r="Z44" s="6">
        <v>16</v>
      </c>
      <c r="AA44" s="6">
        <v>20</v>
      </c>
      <c r="AB44" s="6">
        <v>5</v>
      </c>
      <c r="AC44" s="6">
        <v>744.9</v>
      </c>
      <c r="AD44" s="6">
        <v>504.9</v>
      </c>
      <c r="AE44" s="6">
        <v>240</v>
      </c>
      <c r="AF44" s="6">
        <v>-11</v>
      </c>
      <c r="AG44" s="6" t="s">
        <v>230</v>
      </c>
      <c r="AH44" s="6">
        <v>4.8</v>
      </c>
      <c r="AI44" s="6">
        <v>101</v>
      </c>
      <c r="AJ44" s="6">
        <v>121</v>
      </c>
      <c r="AK44" s="6">
        <v>156</v>
      </c>
      <c r="AL44" s="6">
        <v>11292.91</v>
      </c>
      <c r="AM44" s="6">
        <v>55</v>
      </c>
      <c r="AN44" s="6" t="s">
        <v>15</v>
      </c>
      <c r="AO44" s="6">
        <v>564.6455</v>
      </c>
      <c r="AP44" s="6">
        <v>17</v>
      </c>
      <c r="AQ44" s="9">
        <v>21</v>
      </c>
      <c r="AR44" s="9">
        <v>14</v>
      </c>
      <c r="AS44" s="9">
        <v>478.8</v>
      </c>
      <c r="AT44" s="9">
        <v>-3</v>
      </c>
      <c r="AU44" s="9" t="s">
        <v>230</v>
      </c>
      <c r="AV44" s="9">
        <v>19.152</v>
      </c>
      <c r="AW44" s="6">
        <v>3956</v>
      </c>
      <c r="AX44" s="6">
        <v>4380</v>
      </c>
      <c r="AY44" s="6">
        <v>1137</v>
      </c>
      <c r="AZ44" s="6">
        <v>-2819</v>
      </c>
      <c r="BA44" s="6" t="s">
        <v>230</v>
      </c>
      <c r="BB44" s="6">
        <v>56.85</v>
      </c>
      <c r="BC44" s="6">
        <v>7</v>
      </c>
      <c r="BD44" s="6">
        <v>9</v>
      </c>
      <c r="BE44" s="6">
        <v>5</v>
      </c>
      <c r="BF44" s="6">
        <v>290</v>
      </c>
      <c r="BG44" s="6">
        <v>-2</v>
      </c>
      <c r="BH44" s="6" t="s">
        <v>230</v>
      </c>
      <c r="BI44" s="6"/>
      <c r="BJ44" s="6">
        <v>1028.19</v>
      </c>
      <c r="BK44" s="13">
        <v>-44</v>
      </c>
    </row>
    <row r="45" customHeight="1" spans="1:63">
      <c r="A45" s="11">
        <v>42</v>
      </c>
      <c r="B45" s="55">
        <v>737</v>
      </c>
      <c r="C45" s="55" t="s">
        <v>58</v>
      </c>
      <c r="D45" s="55" t="s">
        <v>46</v>
      </c>
      <c r="E45" s="6">
        <v>1532</v>
      </c>
      <c r="F45" s="6">
        <v>1788</v>
      </c>
      <c r="G45" s="6">
        <v>410</v>
      </c>
      <c r="H45" s="6">
        <v>-1122</v>
      </c>
      <c r="I45" s="6" t="s">
        <v>230</v>
      </c>
      <c r="J45" s="6">
        <v>57.4</v>
      </c>
      <c r="K45" s="6">
        <v>-56.1</v>
      </c>
      <c r="L45" s="6">
        <v>117</v>
      </c>
      <c r="M45" s="6">
        <v>130</v>
      </c>
      <c r="N45" s="6">
        <v>131</v>
      </c>
      <c r="O45" s="6">
        <v>2888.83</v>
      </c>
      <c r="P45" s="6">
        <v>14</v>
      </c>
      <c r="Q45" s="6" t="s">
        <v>15</v>
      </c>
      <c r="R45" s="6">
        <v>173.3298</v>
      </c>
      <c r="S45" s="6"/>
      <c r="T45" s="6">
        <v>6</v>
      </c>
      <c r="U45" s="6">
        <v>7</v>
      </c>
      <c r="V45" s="6">
        <v>0</v>
      </c>
      <c r="W45" s="6">
        <v>-6</v>
      </c>
      <c r="X45" s="6" t="s">
        <v>230</v>
      </c>
      <c r="Y45" s="6"/>
      <c r="Z45" s="6">
        <v>10</v>
      </c>
      <c r="AA45" s="6">
        <v>13</v>
      </c>
      <c r="AB45" s="6">
        <v>13</v>
      </c>
      <c r="AC45" s="6">
        <v>2043.42</v>
      </c>
      <c r="AD45" s="6">
        <v>1554.4</v>
      </c>
      <c r="AE45" s="6">
        <v>489.02</v>
      </c>
      <c r="AF45" s="6">
        <v>3</v>
      </c>
      <c r="AG45" s="6" t="s">
        <v>15</v>
      </c>
      <c r="AH45" s="6">
        <v>35.1048</v>
      </c>
      <c r="AI45" s="6">
        <v>76</v>
      </c>
      <c r="AJ45" s="6">
        <v>91</v>
      </c>
      <c r="AK45" s="6">
        <v>47</v>
      </c>
      <c r="AL45" s="6">
        <v>3461.18</v>
      </c>
      <c r="AM45" s="6">
        <v>-29</v>
      </c>
      <c r="AN45" s="6" t="s">
        <v>230</v>
      </c>
      <c r="AO45" s="6">
        <v>103.8354</v>
      </c>
      <c r="AP45" s="6">
        <v>11</v>
      </c>
      <c r="AQ45" s="9">
        <v>15</v>
      </c>
      <c r="AR45" s="9">
        <v>3</v>
      </c>
      <c r="AS45" s="9">
        <v>119.7</v>
      </c>
      <c r="AT45" s="9">
        <v>-8</v>
      </c>
      <c r="AU45" s="9" t="s">
        <v>230</v>
      </c>
      <c r="AV45" s="9">
        <v>4.788</v>
      </c>
      <c r="AW45" s="6">
        <v>3006</v>
      </c>
      <c r="AX45" s="6">
        <v>3360</v>
      </c>
      <c r="AY45" s="6">
        <v>2017</v>
      </c>
      <c r="AZ45" s="6">
        <v>-989</v>
      </c>
      <c r="BA45" s="6" t="s">
        <v>230</v>
      </c>
      <c r="BB45" s="6">
        <v>100.85</v>
      </c>
      <c r="BC45" s="6">
        <v>7</v>
      </c>
      <c r="BD45" s="6">
        <v>9</v>
      </c>
      <c r="BE45" s="6">
        <v>16</v>
      </c>
      <c r="BF45" s="6">
        <v>942.5</v>
      </c>
      <c r="BG45" s="6">
        <v>9</v>
      </c>
      <c r="BH45" s="6" t="s">
        <v>15</v>
      </c>
      <c r="BI45" s="6">
        <v>9.425</v>
      </c>
      <c r="BJ45" s="6">
        <v>484.73</v>
      </c>
      <c r="BK45" s="13">
        <v>-56</v>
      </c>
    </row>
    <row r="46" customHeight="1" spans="1:63">
      <c r="A46" s="11">
        <v>43</v>
      </c>
      <c r="B46" s="55">
        <v>740</v>
      </c>
      <c r="C46" s="55" t="s">
        <v>59</v>
      </c>
      <c r="D46" s="55" t="s">
        <v>46</v>
      </c>
      <c r="E46" s="6">
        <v>940</v>
      </c>
      <c r="F46" s="6">
        <v>1097</v>
      </c>
      <c r="G46" s="6">
        <v>563.72</v>
      </c>
      <c r="H46" s="6">
        <v>-376.28</v>
      </c>
      <c r="I46" s="6" t="s">
        <v>230</v>
      </c>
      <c r="J46" s="6">
        <v>78.9208</v>
      </c>
      <c r="K46" s="6">
        <v>-18.814</v>
      </c>
      <c r="L46" s="6">
        <v>85</v>
      </c>
      <c r="M46" s="6">
        <v>94</v>
      </c>
      <c r="N46" s="6">
        <v>93</v>
      </c>
      <c r="O46" s="6">
        <v>1992.68</v>
      </c>
      <c r="P46" s="6">
        <v>8</v>
      </c>
      <c r="Q46" s="6" t="s">
        <v>14</v>
      </c>
      <c r="R46" s="6">
        <v>99.634</v>
      </c>
      <c r="S46" s="6"/>
      <c r="T46" s="6">
        <v>3</v>
      </c>
      <c r="U46" s="6">
        <v>4</v>
      </c>
      <c r="V46" s="6">
        <v>0</v>
      </c>
      <c r="W46" s="6">
        <v>-3</v>
      </c>
      <c r="X46" s="6" t="s">
        <v>230</v>
      </c>
      <c r="Y46" s="6"/>
      <c r="Z46" s="6">
        <v>4</v>
      </c>
      <c r="AA46" s="6">
        <v>8</v>
      </c>
      <c r="AB46" s="6">
        <v>14</v>
      </c>
      <c r="AC46" s="6">
        <v>2524.8</v>
      </c>
      <c r="AD46" s="6">
        <v>2406</v>
      </c>
      <c r="AE46" s="6">
        <v>118.8</v>
      </c>
      <c r="AF46" s="6">
        <v>10</v>
      </c>
      <c r="AG46" s="6" t="s">
        <v>15</v>
      </c>
      <c r="AH46" s="6">
        <v>28.812</v>
      </c>
      <c r="AI46" s="6">
        <v>65</v>
      </c>
      <c r="AJ46" s="6">
        <v>78</v>
      </c>
      <c r="AK46" s="6">
        <v>101</v>
      </c>
      <c r="AL46" s="6">
        <v>6608.68</v>
      </c>
      <c r="AM46" s="6">
        <v>36</v>
      </c>
      <c r="AN46" s="6" t="s">
        <v>15</v>
      </c>
      <c r="AO46" s="6">
        <v>330.434</v>
      </c>
      <c r="AP46" s="6">
        <v>6</v>
      </c>
      <c r="AQ46" s="9">
        <v>10</v>
      </c>
      <c r="AR46" s="9">
        <v>4</v>
      </c>
      <c r="AS46" s="9">
        <v>135.66</v>
      </c>
      <c r="AT46" s="9">
        <v>-2</v>
      </c>
      <c r="AU46" s="9" t="s">
        <v>230</v>
      </c>
      <c r="AV46" s="9">
        <v>5.4264</v>
      </c>
      <c r="AW46" s="6">
        <v>5506</v>
      </c>
      <c r="AX46" s="6">
        <v>6240</v>
      </c>
      <c r="AY46" s="6">
        <v>2822.6</v>
      </c>
      <c r="AZ46" s="6">
        <v>-2683.4</v>
      </c>
      <c r="BA46" s="6" t="s">
        <v>230</v>
      </c>
      <c r="BB46" s="6">
        <v>141.13</v>
      </c>
      <c r="BC46" s="6">
        <v>4</v>
      </c>
      <c r="BD46" s="6">
        <v>7</v>
      </c>
      <c r="BE46" s="6">
        <v>4</v>
      </c>
      <c r="BF46" s="6">
        <v>290</v>
      </c>
      <c r="BG46" s="6">
        <v>0</v>
      </c>
      <c r="BH46" s="6" t="s">
        <v>14</v>
      </c>
      <c r="BI46" s="6"/>
      <c r="BJ46" s="6">
        <v>684.36</v>
      </c>
      <c r="BK46" s="13">
        <v>-19</v>
      </c>
    </row>
    <row r="47" customHeight="1" spans="1:63">
      <c r="A47" s="11">
        <v>44</v>
      </c>
      <c r="B47" s="55">
        <v>743</v>
      </c>
      <c r="C47" s="55" t="s">
        <v>60</v>
      </c>
      <c r="D47" s="55" t="s">
        <v>46</v>
      </c>
      <c r="E47" s="6">
        <v>1280</v>
      </c>
      <c r="F47" s="6">
        <v>1486</v>
      </c>
      <c r="G47" s="6">
        <v>35</v>
      </c>
      <c r="H47" s="6">
        <v>-1245</v>
      </c>
      <c r="I47" s="6" t="s">
        <v>230</v>
      </c>
      <c r="J47" s="6">
        <v>4.9</v>
      </c>
      <c r="K47" s="6">
        <v>-62.25</v>
      </c>
      <c r="L47" s="6">
        <v>91</v>
      </c>
      <c r="M47" s="6">
        <v>112</v>
      </c>
      <c r="N47" s="6">
        <v>156</v>
      </c>
      <c r="O47" s="6">
        <v>3467.97</v>
      </c>
      <c r="P47" s="6">
        <v>65</v>
      </c>
      <c r="Q47" s="6" t="s">
        <v>15</v>
      </c>
      <c r="R47" s="6">
        <v>208.0782</v>
      </c>
      <c r="S47" s="6"/>
      <c r="T47" s="6">
        <v>5</v>
      </c>
      <c r="U47" s="6">
        <v>6</v>
      </c>
      <c r="V47" s="6">
        <v>1</v>
      </c>
      <c r="W47" s="6">
        <v>-4</v>
      </c>
      <c r="X47" s="6" t="s">
        <v>230</v>
      </c>
      <c r="Y47" s="6"/>
      <c r="Z47" s="6">
        <v>9</v>
      </c>
      <c r="AA47" s="6">
        <v>14</v>
      </c>
      <c r="AB47" s="6">
        <v>3</v>
      </c>
      <c r="AC47" s="6">
        <v>456</v>
      </c>
      <c r="AD47" s="6">
        <v>198</v>
      </c>
      <c r="AE47" s="6">
        <v>258</v>
      </c>
      <c r="AF47" s="6">
        <v>-6</v>
      </c>
      <c r="AG47" s="6" t="s">
        <v>230</v>
      </c>
      <c r="AH47" s="6">
        <v>5.16</v>
      </c>
      <c r="AI47" s="6">
        <v>68</v>
      </c>
      <c r="AJ47" s="6">
        <v>82</v>
      </c>
      <c r="AK47" s="6">
        <v>72</v>
      </c>
      <c r="AL47" s="6">
        <v>5990.94</v>
      </c>
      <c r="AM47" s="6">
        <v>4</v>
      </c>
      <c r="AN47" s="6" t="s">
        <v>14</v>
      </c>
      <c r="AO47" s="6">
        <v>239.6376</v>
      </c>
      <c r="AP47" s="6">
        <v>8</v>
      </c>
      <c r="AQ47" s="9">
        <v>11</v>
      </c>
      <c r="AR47" s="9">
        <v>20</v>
      </c>
      <c r="AS47" s="9">
        <v>674.82</v>
      </c>
      <c r="AT47" s="9">
        <v>12</v>
      </c>
      <c r="AU47" s="9" t="s">
        <v>15</v>
      </c>
      <c r="AV47" s="9">
        <v>47.2374</v>
      </c>
      <c r="AW47" s="6">
        <v>1307</v>
      </c>
      <c r="AX47" s="6">
        <v>1568</v>
      </c>
      <c r="AY47" s="6">
        <v>2419.8</v>
      </c>
      <c r="AZ47" s="6">
        <v>1112.8</v>
      </c>
      <c r="BA47" s="6" t="s">
        <v>15</v>
      </c>
      <c r="BB47" s="6">
        <v>217.782</v>
      </c>
      <c r="BC47" s="6">
        <v>5</v>
      </c>
      <c r="BD47" s="6">
        <v>7</v>
      </c>
      <c r="BE47" s="6">
        <v>0</v>
      </c>
      <c r="BF47" s="6">
        <v>0</v>
      </c>
      <c r="BG47" s="6">
        <v>-5</v>
      </c>
      <c r="BH47" s="6" t="s">
        <v>230</v>
      </c>
      <c r="BI47" s="6"/>
      <c r="BJ47" s="6">
        <v>722.8</v>
      </c>
      <c r="BK47" s="13">
        <v>-62</v>
      </c>
    </row>
    <row r="48" customHeight="1" spans="1:63">
      <c r="A48" s="11">
        <v>45</v>
      </c>
      <c r="B48" s="55">
        <v>733</v>
      </c>
      <c r="C48" s="55" t="s">
        <v>61</v>
      </c>
      <c r="D48" s="55" t="s">
        <v>46</v>
      </c>
      <c r="E48" s="6">
        <v>697</v>
      </c>
      <c r="F48" s="6">
        <v>800</v>
      </c>
      <c r="G48" s="6">
        <v>64</v>
      </c>
      <c r="H48" s="6">
        <v>-633</v>
      </c>
      <c r="I48" s="6" t="s">
        <v>230</v>
      </c>
      <c r="J48" s="6">
        <v>8.96</v>
      </c>
      <c r="K48" s="6">
        <v>-31.65</v>
      </c>
      <c r="L48" s="6">
        <v>85</v>
      </c>
      <c r="M48" s="6">
        <v>94</v>
      </c>
      <c r="N48" s="6">
        <v>87</v>
      </c>
      <c r="O48" s="6">
        <v>1847.41</v>
      </c>
      <c r="P48" s="6">
        <v>2</v>
      </c>
      <c r="Q48" s="6" t="s">
        <v>14</v>
      </c>
      <c r="R48" s="6">
        <v>92.3705</v>
      </c>
      <c r="S48" s="6"/>
      <c r="T48" s="6">
        <v>3</v>
      </c>
      <c r="U48" s="6">
        <v>4</v>
      </c>
      <c r="V48" s="6">
        <v>1</v>
      </c>
      <c r="W48" s="6">
        <v>-2</v>
      </c>
      <c r="X48" s="6" t="s">
        <v>230</v>
      </c>
      <c r="Y48" s="6"/>
      <c r="Z48" s="6">
        <v>7</v>
      </c>
      <c r="AA48" s="6">
        <v>11</v>
      </c>
      <c r="AB48" s="6">
        <v>4</v>
      </c>
      <c r="AC48" s="6">
        <v>566.3</v>
      </c>
      <c r="AD48" s="6">
        <v>168.3</v>
      </c>
      <c r="AE48" s="6">
        <v>398</v>
      </c>
      <c r="AF48" s="6">
        <v>-3</v>
      </c>
      <c r="AG48" s="6" t="s">
        <v>230</v>
      </c>
      <c r="AH48" s="6">
        <v>7.96</v>
      </c>
      <c r="AI48" s="6">
        <v>60</v>
      </c>
      <c r="AJ48" s="6">
        <v>72</v>
      </c>
      <c r="AK48" s="6">
        <v>49</v>
      </c>
      <c r="AL48" s="6">
        <v>3090.85</v>
      </c>
      <c r="AM48" s="6">
        <v>-11</v>
      </c>
      <c r="AN48" s="6" t="s">
        <v>230</v>
      </c>
      <c r="AO48" s="6">
        <v>92.7255</v>
      </c>
      <c r="AP48" s="6">
        <v>4</v>
      </c>
      <c r="AQ48" s="9">
        <v>7</v>
      </c>
      <c r="AR48" s="9">
        <v>2</v>
      </c>
      <c r="AS48" s="9">
        <v>76.32</v>
      </c>
      <c r="AT48" s="9">
        <v>-2</v>
      </c>
      <c r="AU48" s="9" t="s">
        <v>230</v>
      </c>
      <c r="AV48" s="9">
        <v>3.0528</v>
      </c>
      <c r="AW48" s="6">
        <v>1806</v>
      </c>
      <c r="AX48" s="6">
        <v>2167</v>
      </c>
      <c r="AY48" s="6">
        <v>3255.9</v>
      </c>
      <c r="AZ48" s="6">
        <v>1449.9</v>
      </c>
      <c r="BA48" s="6" t="s">
        <v>15</v>
      </c>
      <c r="BB48" s="6">
        <v>293.031</v>
      </c>
      <c r="BC48" s="6">
        <v>4</v>
      </c>
      <c r="BD48" s="6">
        <v>7</v>
      </c>
      <c r="BE48" s="6">
        <v>1</v>
      </c>
      <c r="BF48" s="6">
        <v>72.5</v>
      </c>
      <c r="BG48" s="6">
        <v>-3</v>
      </c>
      <c r="BH48" s="6" t="s">
        <v>230</v>
      </c>
      <c r="BI48" s="6"/>
      <c r="BJ48" s="6">
        <v>498.1</v>
      </c>
      <c r="BK48" s="13">
        <v>-32</v>
      </c>
    </row>
    <row r="49" customHeight="1" spans="1:63">
      <c r="A49" s="11">
        <v>46</v>
      </c>
      <c r="B49" s="55">
        <v>750</v>
      </c>
      <c r="C49" s="55" t="s">
        <v>62</v>
      </c>
      <c r="D49" s="55" t="s">
        <v>46</v>
      </c>
      <c r="E49" s="6">
        <v>5807</v>
      </c>
      <c r="F49" s="6">
        <v>6400</v>
      </c>
      <c r="G49" s="6">
        <v>5000.38</v>
      </c>
      <c r="H49" s="6">
        <v>-806.62</v>
      </c>
      <c r="I49" s="6" t="s">
        <v>230</v>
      </c>
      <c r="J49" s="6">
        <v>700.0532</v>
      </c>
      <c r="K49" s="6">
        <v>-40.331</v>
      </c>
      <c r="L49" s="6">
        <v>306</v>
      </c>
      <c r="M49" s="6">
        <v>340</v>
      </c>
      <c r="N49" s="6">
        <v>468</v>
      </c>
      <c r="O49" s="6">
        <v>11194.78</v>
      </c>
      <c r="P49" s="6">
        <v>162</v>
      </c>
      <c r="Q49" s="6" t="s">
        <v>15</v>
      </c>
      <c r="R49" s="6">
        <v>671.6868</v>
      </c>
      <c r="S49" s="6"/>
      <c r="T49" s="6">
        <v>17</v>
      </c>
      <c r="U49" s="6">
        <v>20</v>
      </c>
      <c r="V49" s="6">
        <v>16</v>
      </c>
      <c r="W49" s="6">
        <v>-1</v>
      </c>
      <c r="X49" s="6" t="s">
        <v>230</v>
      </c>
      <c r="Y49" s="6"/>
      <c r="Z49" s="6">
        <v>60</v>
      </c>
      <c r="AA49" s="6">
        <v>63</v>
      </c>
      <c r="AB49" s="6">
        <v>61</v>
      </c>
      <c r="AC49" s="6">
        <v>10311.56</v>
      </c>
      <c r="AD49" s="6">
        <v>5533.35</v>
      </c>
      <c r="AE49" s="6">
        <v>4778.21</v>
      </c>
      <c r="AF49" s="6">
        <v>1</v>
      </c>
      <c r="AG49" s="6" t="s">
        <v>14</v>
      </c>
      <c r="AH49" s="6">
        <v>143.3463</v>
      </c>
      <c r="AI49" s="6">
        <v>182</v>
      </c>
      <c r="AJ49" s="6">
        <v>200</v>
      </c>
      <c r="AK49" s="6">
        <v>197</v>
      </c>
      <c r="AL49" s="6">
        <v>16365.53</v>
      </c>
      <c r="AM49" s="6">
        <v>15</v>
      </c>
      <c r="AN49" s="6" t="s">
        <v>14</v>
      </c>
      <c r="AO49" s="6">
        <v>654.6212</v>
      </c>
      <c r="AP49" s="6">
        <v>30</v>
      </c>
      <c r="AQ49" s="9">
        <v>35</v>
      </c>
      <c r="AR49" s="9">
        <v>11</v>
      </c>
      <c r="AS49" s="9">
        <v>399</v>
      </c>
      <c r="AT49" s="9">
        <v>-19</v>
      </c>
      <c r="AU49" s="9" t="s">
        <v>230</v>
      </c>
      <c r="AV49" s="9">
        <v>15.96</v>
      </c>
      <c r="AW49" s="6">
        <v>5600</v>
      </c>
      <c r="AX49" s="6">
        <v>6720</v>
      </c>
      <c r="AY49" s="6">
        <v>2327.76</v>
      </c>
      <c r="AZ49" s="6">
        <v>-3272.24</v>
      </c>
      <c r="BA49" s="6" t="s">
        <v>230</v>
      </c>
      <c r="BB49" s="6">
        <v>116.388</v>
      </c>
      <c r="BC49" s="6">
        <v>11</v>
      </c>
      <c r="BD49" s="6">
        <v>13</v>
      </c>
      <c r="BE49" s="6">
        <v>12</v>
      </c>
      <c r="BF49" s="6">
        <v>858</v>
      </c>
      <c r="BG49" s="6">
        <v>1</v>
      </c>
      <c r="BH49" s="6" t="s">
        <v>14</v>
      </c>
      <c r="BI49" s="6"/>
      <c r="BJ49" s="6">
        <v>2302.06</v>
      </c>
      <c r="BK49" s="13">
        <v>-40</v>
      </c>
    </row>
    <row r="50" customHeight="1" spans="1:63">
      <c r="A50" s="11">
        <v>47</v>
      </c>
      <c r="B50" s="55">
        <v>753</v>
      </c>
      <c r="C50" s="55" t="s">
        <v>63</v>
      </c>
      <c r="D50" s="55" t="s">
        <v>46</v>
      </c>
      <c r="E50" s="6">
        <v>697</v>
      </c>
      <c r="F50" s="6">
        <v>800</v>
      </c>
      <c r="G50" s="6">
        <v>160</v>
      </c>
      <c r="H50" s="6">
        <v>-537</v>
      </c>
      <c r="I50" s="6" t="s">
        <v>230</v>
      </c>
      <c r="J50" s="6">
        <v>22.4</v>
      </c>
      <c r="K50" s="6">
        <v>-26.85</v>
      </c>
      <c r="L50" s="6">
        <v>85</v>
      </c>
      <c r="M50" s="6">
        <v>94</v>
      </c>
      <c r="N50" s="6">
        <v>76</v>
      </c>
      <c r="O50" s="6">
        <v>1531.68</v>
      </c>
      <c r="P50" s="6">
        <v>-9</v>
      </c>
      <c r="Q50" s="6" t="s">
        <v>230</v>
      </c>
      <c r="R50" s="6">
        <v>76.584</v>
      </c>
      <c r="S50" s="6">
        <v>-9</v>
      </c>
      <c r="T50" s="6">
        <v>3</v>
      </c>
      <c r="U50" s="6">
        <v>4</v>
      </c>
      <c r="V50" s="6">
        <v>0</v>
      </c>
      <c r="W50" s="6">
        <v>-3</v>
      </c>
      <c r="X50" s="6" t="s">
        <v>230</v>
      </c>
      <c r="Y50" s="6"/>
      <c r="Z50" s="6">
        <v>7</v>
      </c>
      <c r="AA50" s="6">
        <v>11</v>
      </c>
      <c r="AB50" s="6">
        <v>4</v>
      </c>
      <c r="AC50" s="6">
        <v>537.6</v>
      </c>
      <c r="AD50" s="6">
        <v>0</v>
      </c>
      <c r="AE50" s="6">
        <v>537.6</v>
      </c>
      <c r="AF50" s="6">
        <v>-3</v>
      </c>
      <c r="AG50" s="6" t="s">
        <v>230</v>
      </c>
      <c r="AH50" s="6">
        <v>10.752</v>
      </c>
      <c r="AI50" s="6">
        <v>60</v>
      </c>
      <c r="AJ50" s="6">
        <v>72</v>
      </c>
      <c r="AK50" s="6">
        <v>35</v>
      </c>
      <c r="AL50" s="6">
        <v>2719.63</v>
      </c>
      <c r="AM50" s="6">
        <v>-25</v>
      </c>
      <c r="AN50" s="6" t="s">
        <v>230</v>
      </c>
      <c r="AO50" s="6">
        <v>81.5889</v>
      </c>
      <c r="AP50" s="6">
        <v>4</v>
      </c>
      <c r="AQ50" s="9">
        <v>7</v>
      </c>
      <c r="AR50" s="9">
        <v>0</v>
      </c>
      <c r="AS50" s="9">
        <v>0</v>
      </c>
      <c r="AT50" s="9">
        <v>-4</v>
      </c>
      <c r="AU50" s="9" t="s">
        <v>230</v>
      </c>
      <c r="AV50" s="9">
        <v>0</v>
      </c>
      <c r="AW50" s="6">
        <v>1307</v>
      </c>
      <c r="AX50" s="6">
        <v>1568</v>
      </c>
      <c r="AY50" s="6">
        <v>1180</v>
      </c>
      <c r="AZ50" s="6">
        <v>-127</v>
      </c>
      <c r="BA50" s="6" t="s">
        <v>230</v>
      </c>
      <c r="BB50" s="6">
        <v>59</v>
      </c>
      <c r="BC50" s="6">
        <v>4</v>
      </c>
      <c r="BD50" s="6">
        <v>7</v>
      </c>
      <c r="BE50" s="6">
        <v>0</v>
      </c>
      <c r="BF50" s="6">
        <v>0</v>
      </c>
      <c r="BG50" s="6">
        <v>-4</v>
      </c>
      <c r="BH50" s="6" t="s">
        <v>230</v>
      </c>
      <c r="BI50" s="6"/>
      <c r="BJ50" s="6">
        <v>250.32</v>
      </c>
      <c r="BK50" s="13">
        <v>-36</v>
      </c>
    </row>
    <row r="51" customHeight="1" spans="1:63">
      <c r="A51" s="11">
        <v>48</v>
      </c>
      <c r="B51" s="55">
        <v>103639</v>
      </c>
      <c r="C51" s="55" t="s">
        <v>64</v>
      </c>
      <c r="D51" s="55" t="s">
        <v>46</v>
      </c>
      <c r="E51" s="6">
        <v>1280</v>
      </c>
      <c r="F51" s="6">
        <v>1486</v>
      </c>
      <c r="G51" s="6">
        <v>1140.68</v>
      </c>
      <c r="H51" s="6">
        <v>-139.32</v>
      </c>
      <c r="I51" s="6" t="s">
        <v>230</v>
      </c>
      <c r="J51" s="6">
        <v>159.6952</v>
      </c>
      <c r="K51" s="6">
        <v>-6.966</v>
      </c>
      <c r="L51" s="6">
        <v>88</v>
      </c>
      <c r="M51" s="6">
        <v>112</v>
      </c>
      <c r="N51" s="6">
        <v>127</v>
      </c>
      <c r="O51" s="6">
        <v>2826.18</v>
      </c>
      <c r="P51" s="6">
        <v>39</v>
      </c>
      <c r="Q51" s="6" t="s">
        <v>15</v>
      </c>
      <c r="R51" s="6">
        <v>169.5708</v>
      </c>
      <c r="S51" s="6"/>
      <c r="T51" s="6">
        <v>5</v>
      </c>
      <c r="U51" s="6">
        <v>6</v>
      </c>
      <c r="V51" s="6">
        <v>0</v>
      </c>
      <c r="W51" s="6">
        <v>-5</v>
      </c>
      <c r="X51" s="6" t="s">
        <v>230</v>
      </c>
      <c r="Y51" s="6"/>
      <c r="Z51" s="6">
        <v>15</v>
      </c>
      <c r="AA51" s="6">
        <v>19</v>
      </c>
      <c r="AB51" s="6">
        <v>19</v>
      </c>
      <c r="AC51" s="6">
        <v>2912.99</v>
      </c>
      <c r="AD51" s="6">
        <v>1584</v>
      </c>
      <c r="AE51" s="6">
        <v>1328.99</v>
      </c>
      <c r="AF51" s="6">
        <v>4</v>
      </c>
      <c r="AG51" s="6" t="s">
        <v>15</v>
      </c>
      <c r="AH51" s="6">
        <v>68.9996</v>
      </c>
      <c r="AI51" s="6">
        <v>68</v>
      </c>
      <c r="AJ51" s="6">
        <v>82</v>
      </c>
      <c r="AK51" s="6">
        <v>63</v>
      </c>
      <c r="AL51" s="6">
        <v>5188.01</v>
      </c>
      <c r="AM51" s="6">
        <v>-5</v>
      </c>
      <c r="AN51" s="6" t="s">
        <v>230</v>
      </c>
      <c r="AO51" s="6">
        <v>155.6403</v>
      </c>
      <c r="AP51" s="6">
        <v>8</v>
      </c>
      <c r="AQ51" s="9">
        <v>11</v>
      </c>
      <c r="AR51" s="9">
        <v>12</v>
      </c>
      <c r="AS51" s="9">
        <v>402.98</v>
      </c>
      <c r="AT51" s="9">
        <v>4</v>
      </c>
      <c r="AU51" s="9" t="s">
        <v>15</v>
      </c>
      <c r="AV51" s="9">
        <v>28.2086</v>
      </c>
      <c r="AW51" s="6">
        <v>3006</v>
      </c>
      <c r="AX51" s="6">
        <v>3360</v>
      </c>
      <c r="AY51" s="6">
        <v>1059</v>
      </c>
      <c r="AZ51" s="6">
        <v>-1947</v>
      </c>
      <c r="BA51" s="6" t="s">
        <v>230</v>
      </c>
      <c r="BB51" s="6">
        <v>52.95</v>
      </c>
      <c r="BC51" s="6">
        <v>5</v>
      </c>
      <c r="BD51" s="6">
        <v>7</v>
      </c>
      <c r="BE51" s="6">
        <v>3</v>
      </c>
      <c r="BF51" s="6">
        <v>217.5</v>
      </c>
      <c r="BG51" s="6">
        <v>-2</v>
      </c>
      <c r="BH51" s="6" t="s">
        <v>230</v>
      </c>
      <c r="BI51" s="6"/>
      <c r="BJ51" s="6">
        <v>635.06</v>
      </c>
      <c r="BK51" s="13">
        <v>-7</v>
      </c>
    </row>
    <row r="52" customHeight="1" spans="1:63">
      <c r="A52" s="11">
        <v>49</v>
      </c>
      <c r="B52" s="55">
        <v>104430</v>
      </c>
      <c r="C52" s="55" t="s">
        <v>65</v>
      </c>
      <c r="D52" s="55" t="s">
        <v>46</v>
      </c>
      <c r="E52" s="6">
        <v>420</v>
      </c>
      <c r="F52" s="6">
        <v>525</v>
      </c>
      <c r="G52" s="6">
        <v>75</v>
      </c>
      <c r="H52" s="6">
        <v>-345</v>
      </c>
      <c r="I52" s="6" t="s">
        <v>230</v>
      </c>
      <c r="J52" s="6">
        <v>10.5</v>
      </c>
      <c r="K52" s="6">
        <v>-17.25</v>
      </c>
      <c r="L52" s="6">
        <v>69</v>
      </c>
      <c r="M52" s="6">
        <v>83</v>
      </c>
      <c r="N52" s="6">
        <v>188.5</v>
      </c>
      <c r="O52" s="6">
        <v>3459.73</v>
      </c>
      <c r="P52" s="6">
        <v>119.5</v>
      </c>
      <c r="Q52" s="6" t="s">
        <v>15</v>
      </c>
      <c r="R52" s="6">
        <v>207.5838</v>
      </c>
      <c r="S52" s="6"/>
      <c r="T52" s="6">
        <v>2</v>
      </c>
      <c r="U52" s="6">
        <v>2</v>
      </c>
      <c r="V52" s="6">
        <v>3</v>
      </c>
      <c r="W52" s="6">
        <v>1</v>
      </c>
      <c r="X52" s="6" t="s">
        <v>15</v>
      </c>
      <c r="Y52" s="6">
        <v>15</v>
      </c>
      <c r="Z52" s="6">
        <v>5</v>
      </c>
      <c r="AA52" s="6">
        <v>8</v>
      </c>
      <c r="AB52" s="6">
        <v>2</v>
      </c>
      <c r="AC52" s="6">
        <v>226</v>
      </c>
      <c r="AD52" s="6">
        <v>0</v>
      </c>
      <c r="AE52" s="6">
        <v>226</v>
      </c>
      <c r="AF52" s="6">
        <v>-3</v>
      </c>
      <c r="AG52" s="6" t="s">
        <v>230</v>
      </c>
      <c r="AH52" s="6">
        <v>4.52</v>
      </c>
      <c r="AI52" s="6">
        <v>43</v>
      </c>
      <c r="AJ52" s="6">
        <v>52</v>
      </c>
      <c r="AK52" s="6">
        <v>61</v>
      </c>
      <c r="AL52" s="6">
        <v>3846.66</v>
      </c>
      <c r="AM52" s="6">
        <v>18</v>
      </c>
      <c r="AN52" s="6" t="s">
        <v>15</v>
      </c>
      <c r="AO52" s="6">
        <v>192.333</v>
      </c>
      <c r="AP52" s="6">
        <v>4</v>
      </c>
      <c r="AQ52" s="9">
        <v>7</v>
      </c>
      <c r="AR52" s="9">
        <v>2</v>
      </c>
      <c r="AS52" s="9">
        <v>67.83</v>
      </c>
      <c r="AT52" s="9">
        <v>-2</v>
      </c>
      <c r="AU52" s="9" t="s">
        <v>230</v>
      </c>
      <c r="AV52" s="9">
        <v>2.7132</v>
      </c>
      <c r="AW52" s="6">
        <v>1006</v>
      </c>
      <c r="AX52" s="6">
        <v>1207</v>
      </c>
      <c r="AY52" s="6">
        <v>1276.8</v>
      </c>
      <c r="AZ52" s="6">
        <v>270.8</v>
      </c>
      <c r="BA52" s="6" t="s">
        <v>15</v>
      </c>
      <c r="BB52" s="6">
        <v>114.912</v>
      </c>
      <c r="BC52" s="6">
        <v>3</v>
      </c>
      <c r="BD52" s="6">
        <v>5</v>
      </c>
      <c r="BE52" s="6">
        <v>0</v>
      </c>
      <c r="BF52" s="6">
        <v>0</v>
      </c>
      <c r="BG52" s="6">
        <v>-3</v>
      </c>
      <c r="BH52" s="6" t="s">
        <v>230</v>
      </c>
      <c r="BI52" s="6"/>
      <c r="BJ52" s="6">
        <v>547.56</v>
      </c>
      <c r="BK52" s="13">
        <v>-17</v>
      </c>
    </row>
    <row r="53" customHeight="1" spans="1:63">
      <c r="A53" s="11">
        <v>50</v>
      </c>
      <c r="B53" s="55">
        <v>105396</v>
      </c>
      <c r="C53" s="110" t="s">
        <v>66</v>
      </c>
      <c r="D53" s="55" t="s">
        <v>46</v>
      </c>
      <c r="E53" s="6">
        <v>420</v>
      </c>
      <c r="F53" s="6">
        <v>525</v>
      </c>
      <c r="G53" s="6">
        <v>551</v>
      </c>
      <c r="H53" s="6">
        <v>131</v>
      </c>
      <c r="I53" s="22" t="s">
        <v>15</v>
      </c>
      <c r="J53" s="22">
        <v>137.75</v>
      </c>
      <c r="K53" s="6"/>
      <c r="L53" s="6">
        <v>69</v>
      </c>
      <c r="M53" s="6">
        <v>83</v>
      </c>
      <c r="N53" s="6">
        <v>78</v>
      </c>
      <c r="O53" s="6">
        <v>1993.57</v>
      </c>
      <c r="P53" s="6">
        <v>9</v>
      </c>
      <c r="Q53" s="6" t="s">
        <v>14</v>
      </c>
      <c r="R53" s="6">
        <v>99.6785</v>
      </c>
      <c r="S53" s="6"/>
      <c r="T53" s="6">
        <v>2</v>
      </c>
      <c r="U53" s="6">
        <v>2</v>
      </c>
      <c r="V53" s="6">
        <v>1</v>
      </c>
      <c r="W53" s="6">
        <v>-1</v>
      </c>
      <c r="X53" s="6" t="s">
        <v>230</v>
      </c>
      <c r="Y53" s="6"/>
      <c r="Z53" s="6">
        <v>5</v>
      </c>
      <c r="AA53" s="6">
        <v>8</v>
      </c>
      <c r="AB53" s="6">
        <v>2</v>
      </c>
      <c r="AC53" s="6">
        <v>333</v>
      </c>
      <c r="AD53" s="6">
        <v>198</v>
      </c>
      <c r="AE53" s="6">
        <v>135</v>
      </c>
      <c r="AF53" s="6">
        <v>-3</v>
      </c>
      <c r="AG53" s="6" t="s">
        <v>230</v>
      </c>
      <c r="AH53" s="6">
        <v>2.7</v>
      </c>
      <c r="AI53" s="6">
        <v>43</v>
      </c>
      <c r="AJ53" s="6">
        <v>52</v>
      </c>
      <c r="AK53" s="6">
        <v>24</v>
      </c>
      <c r="AL53" s="6">
        <v>1868.65</v>
      </c>
      <c r="AM53" s="6">
        <v>-19</v>
      </c>
      <c r="AN53" s="6" t="s">
        <v>230</v>
      </c>
      <c r="AO53" s="6">
        <v>56.0595</v>
      </c>
      <c r="AP53" s="6">
        <v>4</v>
      </c>
      <c r="AQ53" s="9">
        <v>7</v>
      </c>
      <c r="AR53" s="9">
        <v>3</v>
      </c>
      <c r="AS53" s="9">
        <v>119.7</v>
      </c>
      <c r="AT53" s="9">
        <v>-1</v>
      </c>
      <c r="AU53" s="9" t="s">
        <v>230</v>
      </c>
      <c r="AV53" s="9">
        <v>4.788</v>
      </c>
      <c r="AW53" s="6">
        <v>907</v>
      </c>
      <c r="AX53" s="6">
        <v>1088</v>
      </c>
      <c r="AY53" s="6">
        <v>621</v>
      </c>
      <c r="AZ53" s="6">
        <v>-286</v>
      </c>
      <c r="BA53" s="6" t="s">
        <v>230</v>
      </c>
      <c r="BB53" s="6">
        <v>31.05</v>
      </c>
      <c r="BC53" s="6">
        <v>3</v>
      </c>
      <c r="BD53" s="6">
        <v>5</v>
      </c>
      <c r="BE53" s="6">
        <v>0</v>
      </c>
      <c r="BF53" s="6">
        <v>0</v>
      </c>
      <c r="BG53" s="6">
        <v>-3</v>
      </c>
      <c r="BH53" s="6" t="s">
        <v>230</v>
      </c>
      <c r="BI53" s="6"/>
      <c r="BJ53" s="6">
        <v>332.03</v>
      </c>
      <c r="BK53" s="13">
        <v>0</v>
      </c>
    </row>
    <row r="54" customHeight="1" spans="1:63">
      <c r="A54" s="11">
        <v>51</v>
      </c>
      <c r="B54" s="55">
        <v>105751</v>
      </c>
      <c r="C54" s="108" t="s">
        <v>67</v>
      </c>
      <c r="D54" s="55" t="s">
        <v>46</v>
      </c>
      <c r="E54" s="22"/>
      <c r="F54" s="22"/>
      <c r="G54" s="6">
        <v>104</v>
      </c>
      <c r="H54" s="6">
        <v>104</v>
      </c>
      <c r="I54" s="22" t="s">
        <v>14</v>
      </c>
      <c r="J54" s="22">
        <v>15.6</v>
      </c>
      <c r="K54" s="22"/>
      <c r="L54" s="6"/>
      <c r="M54" s="6"/>
      <c r="N54" s="6">
        <v>89</v>
      </c>
      <c r="O54" s="6">
        <v>1992.74</v>
      </c>
      <c r="P54" s="6">
        <v>89</v>
      </c>
      <c r="Q54" s="6" t="s">
        <v>14</v>
      </c>
      <c r="R54" s="6">
        <v>99.637</v>
      </c>
      <c r="S54" s="6"/>
      <c r="T54" s="6"/>
      <c r="U54" s="6"/>
      <c r="V54" s="6">
        <v>0</v>
      </c>
      <c r="W54" s="6">
        <v>0</v>
      </c>
      <c r="X54" s="6" t="s">
        <v>14</v>
      </c>
      <c r="Y54" s="6">
        <v>0</v>
      </c>
      <c r="Z54" s="6"/>
      <c r="AA54" s="6"/>
      <c r="AB54" s="6">
        <v>3</v>
      </c>
      <c r="AC54" s="6">
        <v>408.6</v>
      </c>
      <c r="AD54" s="6">
        <v>138.6</v>
      </c>
      <c r="AE54" s="6">
        <v>270</v>
      </c>
      <c r="AF54" s="6">
        <v>3</v>
      </c>
      <c r="AG54" s="6" t="s">
        <v>14</v>
      </c>
      <c r="AH54" s="6">
        <v>8.1</v>
      </c>
      <c r="AI54" s="6"/>
      <c r="AJ54" s="6"/>
      <c r="AK54" s="6">
        <v>17</v>
      </c>
      <c r="AL54" s="6">
        <v>971.01</v>
      </c>
      <c r="AM54" s="6">
        <v>17</v>
      </c>
      <c r="AN54" s="6" t="s">
        <v>14</v>
      </c>
      <c r="AO54" s="6">
        <v>38.8404</v>
      </c>
      <c r="AP54" s="6"/>
      <c r="AQ54" s="9"/>
      <c r="AR54" s="9">
        <v>1</v>
      </c>
      <c r="AS54" s="9">
        <v>39.9</v>
      </c>
      <c r="AT54" s="9">
        <v>1</v>
      </c>
      <c r="AU54" s="9" t="s">
        <v>14</v>
      </c>
      <c r="AV54" s="9">
        <v>1.995</v>
      </c>
      <c r="AW54" s="6"/>
      <c r="AX54" s="6"/>
      <c r="AY54" s="6">
        <v>1439.02</v>
      </c>
      <c r="AZ54" s="6">
        <v>1439.02</v>
      </c>
      <c r="BA54" s="6" t="s">
        <v>14</v>
      </c>
      <c r="BB54" s="6">
        <v>100.7314</v>
      </c>
      <c r="BC54" s="6"/>
      <c r="BD54" s="6"/>
      <c r="BE54" s="6">
        <v>4</v>
      </c>
      <c r="BF54" s="6">
        <v>282.8</v>
      </c>
      <c r="BG54" s="6">
        <v>4</v>
      </c>
      <c r="BH54" s="6" t="s">
        <v>14</v>
      </c>
      <c r="BI54" s="6"/>
      <c r="BJ54" s="6">
        <v>264.9</v>
      </c>
      <c r="BK54" s="13">
        <v>0</v>
      </c>
    </row>
    <row r="55" customHeight="1" spans="1:63">
      <c r="A55" s="11">
        <v>52</v>
      </c>
      <c r="B55" s="55">
        <v>105910</v>
      </c>
      <c r="C55" s="108" t="s">
        <v>68</v>
      </c>
      <c r="D55" s="55" t="s">
        <v>46</v>
      </c>
      <c r="E55" s="22"/>
      <c r="F55" s="22"/>
      <c r="G55" s="6">
        <v>0</v>
      </c>
      <c r="H55" s="6">
        <v>0</v>
      </c>
      <c r="I55" s="22" t="s">
        <v>14</v>
      </c>
      <c r="J55" s="22">
        <v>0</v>
      </c>
      <c r="K55" s="22"/>
      <c r="L55" s="6"/>
      <c r="M55" s="6"/>
      <c r="N55" s="6">
        <v>54</v>
      </c>
      <c r="O55" s="6">
        <v>1176.88</v>
      </c>
      <c r="P55" s="6">
        <v>54</v>
      </c>
      <c r="Q55" s="6" t="s">
        <v>14</v>
      </c>
      <c r="R55" s="6">
        <v>58.844</v>
      </c>
      <c r="S55" s="6"/>
      <c r="T55" s="6"/>
      <c r="U55" s="6"/>
      <c r="V55" s="6">
        <v>0</v>
      </c>
      <c r="W55" s="6">
        <v>0</v>
      </c>
      <c r="X55" s="6" t="s">
        <v>14</v>
      </c>
      <c r="Y55" s="6">
        <v>0</v>
      </c>
      <c r="Z55" s="6"/>
      <c r="AA55" s="6"/>
      <c r="AB55" s="6">
        <v>1</v>
      </c>
      <c r="AC55" s="6">
        <v>135</v>
      </c>
      <c r="AD55" s="6">
        <v>0</v>
      </c>
      <c r="AE55" s="6">
        <v>135</v>
      </c>
      <c r="AF55" s="6">
        <v>1</v>
      </c>
      <c r="AG55" s="6" t="s">
        <v>14</v>
      </c>
      <c r="AH55" s="6">
        <v>4.05</v>
      </c>
      <c r="AI55" s="6"/>
      <c r="AJ55" s="6"/>
      <c r="AK55" s="6">
        <v>15</v>
      </c>
      <c r="AL55" s="6">
        <v>1266.25</v>
      </c>
      <c r="AM55" s="6">
        <v>15</v>
      </c>
      <c r="AN55" s="6" t="s">
        <v>14</v>
      </c>
      <c r="AO55" s="6">
        <v>50.65</v>
      </c>
      <c r="AP55" s="6"/>
      <c r="AQ55" s="9"/>
      <c r="AR55" s="9">
        <v>3</v>
      </c>
      <c r="AS55" s="9">
        <v>113.71</v>
      </c>
      <c r="AT55" s="9">
        <v>3</v>
      </c>
      <c r="AU55" s="9" t="s">
        <v>14</v>
      </c>
      <c r="AV55" s="9">
        <v>5.6855</v>
      </c>
      <c r="AW55" s="6"/>
      <c r="AX55" s="6"/>
      <c r="AY55" s="6">
        <v>211</v>
      </c>
      <c r="AZ55" s="6">
        <v>211</v>
      </c>
      <c r="BA55" s="6" t="s">
        <v>14</v>
      </c>
      <c r="BB55" s="6">
        <v>14.77</v>
      </c>
      <c r="BC55" s="6"/>
      <c r="BD55" s="6"/>
      <c r="BE55" s="6">
        <v>0</v>
      </c>
      <c r="BF55" s="6">
        <v>0</v>
      </c>
      <c r="BG55" s="6">
        <v>0</v>
      </c>
      <c r="BH55" s="6" t="s">
        <v>14</v>
      </c>
      <c r="BI55" s="6"/>
      <c r="BJ55" s="6">
        <v>134</v>
      </c>
      <c r="BK55" s="13">
        <v>0</v>
      </c>
    </row>
    <row r="56" s="2" customFormat="1" customHeight="1" spans="1:63">
      <c r="A56" s="11">
        <v>53</v>
      </c>
      <c r="B56" s="19">
        <v>106485</v>
      </c>
      <c r="C56" s="19" t="s">
        <v>233</v>
      </c>
      <c r="D56" s="55" t="s">
        <v>46</v>
      </c>
      <c r="E56" s="6"/>
      <c r="F56" s="6"/>
      <c r="G56" s="6" t="s">
        <v>298</v>
      </c>
      <c r="H56" s="6"/>
      <c r="I56" s="22"/>
      <c r="J56" s="22"/>
      <c r="K56" s="6"/>
      <c r="L56" s="6"/>
      <c r="M56" s="6"/>
      <c r="N56" s="6"/>
      <c r="O56" s="6">
        <v>91</v>
      </c>
      <c r="P56" s="6"/>
      <c r="Q56" s="6"/>
      <c r="R56" s="6">
        <v>4.55</v>
      </c>
      <c r="S56" s="6"/>
      <c r="T56" s="6"/>
      <c r="U56" s="6"/>
      <c r="V56" s="6">
        <v>0</v>
      </c>
      <c r="W56" s="6">
        <v>0</v>
      </c>
      <c r="X56" s="6" t="s">
        <v>14</v>
      </c>
      <c r="Y56" s="6">
        <v>0</v>
      </c>
      <c r="Z56" s="6"/>
      <c r="AA56" s="6"/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 t="s">
        <v>14</v>
      </c>
      <c r="AH56" s="6">
        <v>0</v>
      </c>
      <c r="AI56" s="6"/>
      <c r="AJ56" s="6"/>
      <c r="AK56" s="6">
        <v>0</v>
      </c>
      <c r="AL56" s="6">
        <v>0</v>
      </c>
      <c r="AM56" s="6">
        <v>0</v>
      </c>
      <c r="AN56" s="6" t="s">
        <v>14</v>
      </c>
      <c r="AO56" s="6">
        <v>0</v>
      </c>
      <c r="AP56" s="6"/>
      <c r="AQ56" s="9"/>
      <c r="AR56" s="9">
        <v>0</v>
      </c>
      <c r="AS56" s="9">
        <v>0</v>
      </c>
      <c r="AT56" s="9">
        <v>0</v>
      </c>
      <c r="AU56" s="9" t="s">
        <v>14</v>
      </c>
      <c r="AV56" s="9">
        <v>0</v>
      </c>
      <c r="AW56" s="6"/>
      <c r="AX56" s="6"/>
      <c r="AY56" s="6">
        <v>0</v>
      </c>
      <c r="AZ56" s="6">
        <v>0</v>
      </c>
      <c r="BA56" s="6" t="s">
        <v>14</v>
      </c>
      <c r="BB56" s="6">
        <v>0</v>
      </c>
      <c r="BC56" s="6"/>
      <c r="BD56" s="6"/>
      <c r="BE56" s="6">
        <v>0</v>
      </c>
      <c r="BF56" s="6">
        <v>0</v>
      </c>
      <c r="BG56" s="6">
        <v>0</v>
      </c>
      <c r="BH56" s="6" t="s">
        <v>14</v>
      </c>
      <c r="BI56" s="6"/>
      <c r="BJ56" s="6">
        <v>4.55</v>
      </c>
      <c r="BK56" s="13">
        <v>0</v>
      </c>
    </row>
    <row r="57" s="2" customFormat="1" customHeight="1" spans="1:63">
      <c r="A57" s="11">
        <v>54</v>
      </c>
      <c r="B57" s="19">
        <v>106568</v>
      </c>
      <c r="C57" s="19" t="s">
        <v>234</v>
      </c>
      <c r="D57" s="55" t="s">
        <v>46</v>
      </c>
      <c r="E57" s="6"/>
      <c r="F57" s="6"/>
      <c r="G57" s="6" t="s">
        <v>298</v>
      </c>
      <c r="H57" s="6"/>
      <c r="I57" s="22"/>
      <c r="J57" s="22"/>
      <c r="K57" s="6"/>
      <c r="L57" s="6"/>
      <c r="M57" s="6"/>
      <c r="N57" s="6"/>
      <c r="O57" s="6">
        <v>19.8</v>
      </c>
      <c r="P57" s="6"/>
      <c r="Q57" s="6"/>
      <c r="R57" s="6">
        <v>0.99</v>
      </c>
      <c r="S57" s="6"/>
      <c r="T57" s="6"/>
      <c r="U57" s="6"/>
      <c r="V57" s="6">
        <v>0</v>
      </c>
      <c r="W57" s="6">
        <v>0</v>
      </c>
      <c r="X57" s="6" t="s">
        <v>14</v>
      </c>
      <c r="Y57" s="6">
        <v>0</v>
      </c>
      <c r="Z57" s="6"/>
      <c r="AA57" s="6"/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 t="s">
        <v>14</v>
      </c>
      <c r="AH57" s="6">
        <v>0</v>
      </c>
      <c r="AI57" s="6"/>
      <c r="AJ57" s="6"/>
      <c r="AK57" s="6">
        <v>0</v>
      </c>
      <c r="AL57" s="6">
        <v>0</v>
      </c>
      <c r="AM57" s="6">
        <v>0</v>
      </c>
      <c r="AN57" s="6" t="s">
        <v>14</v>
      </c>
      <c r="AO57" s="6">
        <v>0</v>
      </c>
      <c r="AP57" s="6"/>
      <c r="AQ57" s="9"/>
      <c r="AR57" s="9">
        <v>0</v>
      </c>
      <c r="AS57" s="9">
        <v>0</v>
      </c>
      <c r="AT57" s="9">
        <v>0</v>
      </c>
      <c r="AU57" s="9" t="s">
        <v>14</v>
      </c>
      <c r="AV57" s="9">
        <v>0</v>
      </c>
      <c r="AW57" s="6"/>
      <c r="AX57" s="6"/>
      <c r="AY57" s="6">
        <v>0</v>
      </c>
      <c r="AZ57" s="6">
        <v>0</v>
      </c>
      <c r="BA57" s="6" t="s">
        <v>14</v>
      </c>
      <c r="BB57" s="6">
        <v>0</v>
      </c>
      <c r="BC57" s="6"/>
      <c r="BD57" s="6"/>
      <c r="BE57" s="6">
        <v>0</v>
      </c>
      <c r="BF57" s="6">
        <v>0</v>
      </c>
      <c r="BG57" s="6">
        <v>0</v>
      </c>
      <c r="BH57" s="6" t="s">
        <v>14</v>
      </c>
      <c r="BI57" s="6"/>
      <c r="BJ57" s="6">
        <v>0.99</v>
      </c>
      <c r="BK57" s="13">
        <v>0</v>
      </c>
    </row>
    <row r="58" customHeight="1" spans="1:63">
      <c r="A58" s="11">
        <v>55</v>
      </c>
      <c r="B58" s="55">
        <v>308</v>
      </c>
      <c r="C58" s="55" t="s">
        <v>69</v>
      </c>
      <c r="D58" s="55" t="s">
        <v>70</v>
      </c>
      <c r="E58" s="6">
        <v>1712</v>
      </c>
      <c r="F58" s="6">
        <v>2004</v>
      </c>
      <c r="G58" s="6">
        <v>724</v>
      </c>
      <c r="H58" s="6">
        <v>-988</v>
      </c>
      <c r="I58" s="6" t="s">
        <v>230</v>
      </c>
      <c r="J58" s="6">
        <v>101.36</v>
      </c>
      <c r="K58" s="6">
        <v>-49.4</v>
      </c>
      <c r="L58" s="6">
        <v>113</v>
      </c>
      <c r="M58" s="6">
        <v>130</v>
      </c>
      <c r="N58" s="6">
        <v>67</v>
      </c>
      <c r="O58" s="6">
        <v>1353.79</v>
      </c>
      <c r="P58" s="6">
        <v>-46</v>
      </c>
      <c r="Q58" s="6" t="s">
        <v>230</v>
      </c>
      <c r="R58" s="6">
        <v>67.6895</v>
      </c>
      <c r="S58" s="6">
        <v>-46</v>
      </c>
      <c r="T58" s="6">
        <v>8</v>
      </c>
      <c r="U58" s="6">
        <v>10</v>
      </c>
      <c r="V58" s="6">
        <v>1</v>
      </c>
      <c r="W58" s="6">
        <v>-7</v>
      </c>
      <c r="X58" s="6" t="s">
        <v>230</v>
      </c>
      <c r="Y58" s="6"/>
      <c r="Z58" s="6">
        <v>24</v>
      </c>
      <c r="AA58" s="6">
        <v>27</v>
      </c>
      <c r="AB58" s="6">
        <v>20</v>
      </c>
      <c r="AC58" s="6">
        <v>3519</v>
      </c>
      <c r="AD58" s="6">
        <v>2574</v>
      </c>
      <c r="AE58" s="6">
        <v>945</v>
      </c>
      <c r="AF58" s="6">
        <v>-4</v>
      </c>
      <c r="AG58" s="6" t="s">
        <v>230</v>
      </c>
      <c r="AH58" s="6">
        <v>18.9</v>
      </c>
      <c r="AI58" s="6">
        <v>94</v>
      </c>
      <c r="AJ58" s="6">
        <v>113</v>
      </c>
      <c r="AK58" s="6">
        <v>63</v>
      </c>
      <c r="AL58" s="6">
        <v>4285.9</v>
      </c>
      <c r="AM58" s="6">
        <v>-31</v>
      </c>
      <c r="AN58" s="6" t="s">
        <v>230</v>
      </c>
      <c r="AO58" s="6">
        <v>128.577</v>
      </c>
      <c r="AP58" s="6">
        <v>17</v>
      </c>
      <c r="AQ58" s="9">
        <v>21</v>
      </c>
      <c r="AR58" s="9">
        <v>45</v>
      </c>
      <c r="AS58" s="9">
        <v>1166.07</v>
      </c>
      <c r="AT58" s="9">
        <v>28</v>
      </c>
      <c r="AU58" s="9" t="s">
        <v>15</v>
      </c>
      <c r="AV58" s="9">
        <v>81.6249</v>
      </c>
      <c r="AW58" s="6">
        <v>4156</v>
      </c>
      <c r="AX58" s="6">
        <v>4620</v>
      </c>
      <c r="AY58" s="6">
        <v>2135.1</v>
      </c>
      <c r="AZ58" s="6">
        <v>-2020.9</v>
      </c>
      <c r="BA58" s="6" t="s">
        <v>230</v>
      </c>
      <c r="BB58" s="6">
        <v>106.755</v>
      </c>
      <c r="BC58" s="6">
        <v>7</v>
      </c>
      <c r="BD58" s="6">
        <v>9</v>
      </c>
      <c r="BE58" s="6">
        <v>2</v>
      </c>
      <c r="BF58" s="6">
        <v>145</v>
      </c>
      <c r="BG58" s="6">
        <v>-5</v>
      </c>
      <c r="BH58" s="6" t="s">
        <v>230</v>
      </c>
      <c r="BI58" s="6"/>
      <c r="BJ58" s="6">
        <v>504.91</v>
      </c>
      <c r="BK58" s="13">
        <v>-95</v>
      </c>
    </row>
    <row r="59" customHeight="1" spans="1:63">
      <c r="A59" s="11">
        <v>56</v>
      </c>
      <c r="B59" s="55">
        <v>337</v>
      </c>
      <c r="C59" s="55" t="s">
        <v>71</v>
      </c>
      <c r="D59" s="55" t="s">
        <v>70</v>
      </c>
      <c r="E59" s="6">
        <v>11511</v>
      </c>
      <c r="F59" s="6">
        <v>12267</v>
      </c>
      <c r="G59" s="6">
        <v>18729.24</v>
      </c>
      <c r="H59" s="6">
        <v>7218.24</v>
      </c>
      <c r="I59" s="22" t="s">
        <v>15</v>
      </c>
      <c r="J59" s="22">
        <v>4682.31</v>
      </c>
      <c r="K59" s="6"/>
      <c r="L59" s="6">
        <v>233</v>
      </c>
      <c r="M59" s="6">
        <v>260</v>
      </c>
      <c r="N59" s="6">
        <v>243</v>
      </c>
      <c r="O59" s="6">
        <v>5723.7</v>
      </c>
      <c r="P59" s="6">
        <v>10</v>
      </c>
      <c r="Q59" s="6" t="s">
        <v>14</v>
      </c>
      <c r="R59" s="6">
        <v>286.185</v>
      </c>
      <c r="S59" s="6"/>
      <c r="T59" s="6">
        <v>12</v>
      </c>
      <c r="U59" s="6">
        <v>14</v>
      </c>
      <c r="V59" s="6">
        <v>23</v>
      </c>
      <c r="W59" s="6">
        <v>11</v>
      </c>
      <c r="X59" s="6" t="s">
        <v>15</v>
      </c>
      <c r="Y59" s="6">
        <v>115</v>
      </c>
      <c r="Z59" s="6">
        <v>24</v>
      </c>
      <c r="AA59" s="6">
        <v>27</v>
      </c>
      <c r="AB59" s="6">
        <v>13</v>
      </c>
      <c r="AC59" s="6">
        <v>1961.51</v>
      </c>
      <c r="AD59" s="6">
        <v>1193.01</v>
      </c>
      <c r="AE59" s="6">
        <v>768.5</v>
      </c>
      <c r="AF59" s="6">
        <v>-11</v>
      </c>
      <c r="AG59" s="6" t="s">
        <v>230</v>
      </c>
      <c r="AH59" s="6">
        <v>15.37</v>
      </c>
      <c r="AI59" s="6">
        <v>182</v>
      </c>
      <c r="AJ59" s="6">
        <v>200</v>
      </c>
      <c r="AK59" s="6">
        <v>136</v>
      </c>
      <c r="AL59" s="6">
        <v>8653.61</v>
      </c>
      <c r="AM59" s="6">
        <v>-46</v>
      </c>
      <c r="AN59" s="6" t="s">
        <v>230</v>
      </c>
      <c r="AO59" s="6">
        <v>259.6083</v>
      </c>
      <c r="AP59" s="6">
        <v>23</v>
      </c>
      <c r="AQ59" s="9">
        <v>27</v>
      </c>
      <c r="AR59" s="9">
        <v>13</v>
      </c>
      <c r="AS59" s="9">
        <v>451.6</v>
      </c>
      <c r="AT59" s="9">
        <v>-10</v>
      </c>
      <c r="AU59" s="9" t="s">
        <v>230</v>
      </c>
      <c r="AV59" s="9">
        <v>18.064</v>
      </c>
      <c r="AW59" s="6">
        <v>14616</v>
      </c>
      <c r="AX59" s="6">
        <v>15900</v>
      </c>
      <c r="AY59" s="6">
        <v>14881.3</v>
      </c>
      <c r="AZ59" s="6">
        <v>265.299999999999</v>
      </c>
      <c r="BA59" s="6" t="s">
        <v>14</v>
      </c>
      <c r="BB59" s="6">
        <v>1041.691</v>
      </c>
      <c r="BC59" s="6">
        <v>17</v>
      </c>
      <c r="BD59" s="6">
        <v>20</v>
      </c>
      <c r="BE59" s="6">
        <v>42</v>
      </c>
      <c r="BF59" s="6">
        <v>2506</v>
      </c>
      <c r="BG59" s="6">
        <v>25</v>
      </c>
      <c r="BH59" s="6" t="s">
        <v>15</v>
      </c>
      <c r="BI59" s="6">
        <v>25.06</v>
      </c>
      <c r="BJ59" s="6">
        <v>6443.29</v>
      </c>
      <c r="BK59" s="13">
        <v>0</v>
      </c>
    </row>
    <row r="60" customHeight="1" spans="1:63">
      <c r="A60" s="11">
        <v>57</v>
      </c>
      <c r="B60" s="55">
        <v>349</v>
      </c>
      <c r="C60" s="55" t="s">
        <v>72</v>
      </c>
      <c r="D60" s="55" t="s">
        <v>70</v>
      </c>
      <c r="E60" s="6">
        <v>1412</v>
      </c>
      <c r="F60" s="6">
        <v>1644</v>
      </c>
      <c r="G60" s="6">
        <v>1299.64</v>
      </c>
      <c r="H60" s="6">
        <v>-112.36</v>
      </c>
      <c r="I60" s="6" t="s">
        <v>230</v>
      </c>
      <c r="J60" s="6">
        <v>181.9496</v>
      </c>
      <c r="K60" s="6">
        <v>-5.61799999999999</v>
      </c>
      <c r="L60" s="6">
        <v>155</v>
      </c>
      <c r="M60" s="6">
        <v>172</v>
      </c>
      <c r="N60" s="6">
        <v>101</v>
      </c>
      <c r="O60" s="6">
        <v>2590.22</v>
      </c>
      <c r="P60" s="6">
        <v>-54</v>
      </c>
      <c r="Q60" s="6" t="s">
        <v>230</v>
      </c>
      <c r="R60" s="6">
        <v>129.511</v>
      </c>
      <c r="S60" s="6">
        <v>-54</v>
      </c>
      <c r="T60" s="6">
        <v>8</v>
      </c>
      <c r="U60" s="6">
        <v>10</v>
      </c>
      <c r="V60" s="6">
        <v>3</v>
      </c>
      <c r="W60" s="6">
        <v>-5</v>
      </c>
      <c r="X60" s="6" t="s">
        <v>230</v>
      </c>
      <c r="Y60" s="6"/>
      <c r="Z60" s="115">
        <v>20</v>
      </c>
      <c r="AA60" s="115">
        <v>24</v>
      </c>
      <c r="AB60" s="6">
        <v>12</v>
      </c>
      <c r="AC60" s="6">
        <v>1705</v>
      </c>
      <c r="AD60" s="6">
        <v>792</v>
      </c>
      <c r="AE60" s="6">
        <v>913</v>
      </c>
      <c r="AF60" s="6">
        <v>-8</v>
      </c>
      <c r="AG60" s="6" t="s">
        <v>230</v>
      </c>
      <c r="AH60" s="6">
        <v>18.26</v>
      </c>
      <c r="AI60" s="6">
        <v>101</v>
      </c>
      <c r="AJ60" s="6">
        <v>121</v>
      </c>
      <c r="AK60" s="6">
        <v>59</v>
      </c>
      <c r="AL60" s="6">
        <v>5520.01</v>
      </c>
      <c r="AM60" s="6">
        <v>-42</v>
      </c>
      <c r="AN60" s="6" t="s">
        <v>230</v>
      </c>
      <c r="AO60" s="6">
        <v>165.6003</v>
      </c>
      <c r="AP60" s="6">
        <v>17</v>
      </c>
      <c r="AQ60" s="9">
        <v>21</v>
      </c>
      <c r="AR60" s="9">
        <v>30</v>
      </c>
      <c r="AS60" s="9">
        <v>1039.51</v>
      </c>
      <c r="AT60" s="9">
        <v>13</v>
      </c>
      <c r="AU60" s="9" t="s">
        <v>15</v>
      </c>
      <c r="AV60" s="9">
        <v>72.7657</v>
      </c>
      <c r="AW60" s="6">
        <v>4506</v>
      </c>
      <c r="AX60" s="6">
        <v>5040</v>
      </c>
      <c r="AY60" s="6">
        <v>2737.04</v>
      </c>
      <c r="AZ60" s="6">
        <v>-1768.96</v>
      </c>
      <c r="BA60" s="6" t="s">
        <v>230</v>
      </c>
      <c r="BB60" s="6">
        <v>136.852</v>
      </c>
      <c r="BC60" s="6">
        <v>7</v>
      </c>
      <c r="BD60" s="6">
        <v>9</v>
      </c>
      <c r="BE60" s="6">
        <v>21</v>
      </c>
      <c r="BF60" s="6">
        <v>1230</v>
      </c>
      <c r="BG60" s="6">
        <v>14</v>
      </c>
      <c r="BH60" s="6" t="s">
        <v>15</v>
      </c>
      <c r="BI60" s="6">
        <v>12.3</v>
      </c>
      <c r="BJ60" s="6">
        <v>717.24</v>
      </c>
      <c r="BK60" s="13">
        <v>-60</v>
      </c>
    </row>
    <row r="61" customHeight="1" spans="1:63">
      <c r="A61" s="11">
        <v>58</v>
      </c>
      <c r="B61" s="55">
        <v>355</v>
      </c>
      <c r="C61" s="55" t="s">
        <v>73</v>
      </c>
      <c r="D61" s="55" t="s">
        <v>70</v>
      </c>
      <c r="E61" s="6">
        <v>2406</v>
      </c>
      <c r="F61" s="6">
        <v>2597</v>
      </c>
      <c r="G61" s="6">
        <v>1503</v>
      </c>
      <c r="H61" s="6">
        <v>-903</v>
      </c>
      <c r="I61" s="6" t="s">
        <v>230</v>
      </c>
      <c r="J61" s="6">
        <v>210.42</v>
      </c>
      <c r="K61" s="6">
        <v>-45.15</v>
      </c>
      <c r="L61" s="6">
        <v>155</v>
      </c>
      <c r="M61" s="6">
        <v>172</v>
      </c>
      <c r="N61" s="6">
        <v>108</v>
      </c>
      <c r="O61" s="6">
        <v>2438.56</v>
      </c>
      <c r="P61" s="6">
        <v>-47</v>
      </c>
      <c r="Q61" s="6" t="s">
        <v>230</v>
      </c>
      <c r="R61" s="6">
        <v>121.928</v>
      </c>
      <c r="S61" s="6">
        <v>-47</v>
      </c>
      <c r="T61" s="6">
        <v>8</v>
      </c>
      <c r="U61" s="6">
        <v>10</v>
      </c>
      <c r="V61" s="6">
        <v>1</v>
      </c>
      <c r="W61" s="6">
        <v>-7</v>
      </c>
      <c r="X61" s="6" t="s">
        <v>230</v>
      </c>
      <c r="Y61" s="6"/>
      <c r="Z61" s="6">
        <v>10</v>
      </c>
      <c r="AA61" s="6">
        <v>13</v>
      </c>
      <c r="AB61" s="6">
        <v>1</v>
      </c>
      <c r="AC61" s="6">
        <v>168.3</v>
      </c>
      <c r="AD61" s="6">
        <v>168.3</v>
      </c>
      <c r="AE61" s="6">
        <v>0</v>
      </c>
      <c r="AF61" s="6">
        <v>-9</v>
      </c>
      <c r="AG61" s="6" t="s">
        <v>230</v>
      </c>
      <c r="AH61" s="6">
        <v>0</v>
      </c>
      <c r="AI61" s="6">
        <v>94</v>
      </c>
      <c r="AJ61" s="6">
        <v>113</v>
      </c>
      <c r="AK61" s="6">
        <v>86</v>
      </c>
      <c r="AL61" s="6">
        <v>6100.19</v>
      </c>
      <c r="AM61" s="6">
        <v>-8</v>
      </c>
      <c r="AN61" s="6" t="s">
        <v>230</v>
      </c>
      <c r="AO61" s="6">
        <v>183.0057</v>
      </c>
      <c r="AP61" s="6">
        <v>9</v>
      </c>
      <c r="AQ61" s="9">
        <v>11</v>
      </c>
      <c r="AR61" s="9">
        <v>6</v>
      </c>
      <c r="AS61" s="9">
        <v>199.5</v>
      </c>
      <c r="AT61" s="9">
        <v>-3</v>
      </c>
      <c r="AU61" s="9" t="s">
        <v>230</v>
      </c>
      <c r="AV61" s="9">
        <v>7.98</v>
      </c>
      <c r="AW61" s="6">
        <v>4126</v>
      </c>
      <c r="AX61" s="6">
        <v>4584</v>
      </c>
      <c r="AY61" s="6">
        <v>2797.87</v>
      </c>
      <c r="AZ61" s="6">
        <v>-1328.13</v>
      </c>
      <c r="BA61" s="6" t="s">
        <v>230</v>
      </c>
      <c r="BB61" s="6">
        <v>139.8935</v>
      </c>
      <c r="BC61" s="6">
        <v>7</v>
      </c>
      <c r="BD61" s="6">
        <v>9</v>
      </c>
      <c r="BE61" s="6">
        <v>0</v>
      </c>
      <c r="BF61" s="6">
        <v>0</v>
      </c>
      <c r="BG61" s="6">
        <v>-7</v>
      </c>
      <c r="BH61" s="6" t="s">
        <v>230</v>
      </c>
      <c r="BI61" s="6"/>
      <c r="BJ61" s="6">
        <v>663.23</v>
      </c>
      <c r="BK61" s="13">
        <v>-92</v>
      </c>
    </row>
    <row r="62" customHeight="1" spans="1:63">
      <c r="A62" s="11">
        <v>59</v>
      </c>
      <c r="B62" s="55">
        <v>373</v>
      </c>
      <c r="C62" s="55" t="s">
        <v>74</v>
      </c>
      <c r="D62" s="55" t="s">
        <v>70</v>
      </c>
      <c r="E62" s="6">
        <v>1112</v>
      </c>
      <c r="F62" s="6">
        <v>1284</v>
      </c>
      <c r="G62" s="6">
        <v>605</v>
      </c>
      <c r="H62" s="6">
        <v>-507</v>
      </c>
      <c r="I62" s="6" t="s">
        <v>230</v>
      </c>
      <c r="J62" s="6">
        <v>84.7</v>
      </c>
      <c r="K62" s="6">
        <v>-25.35</v>
      </c>
      <c r="L62" s="6">
        <v>155</v>
      </c>
      <c r="M62" s="6">
        <v>172</v>
      </c>
      <c r="N62" s="6">
        <v>97</v>
      </c>
      <c r="O62" s="6">
        <v>2126.63</v>
      </c>
      <c r="P62" s="6">
        <v>-58</v>
      </c>
      <c r="Q62" s="6" t="s">
        <v>230</v>
      </c>
      <c r="R62" s="6">
        <v>106.3315</v>
      </c>
      <c r="S62" s="6">
        <v>-58</v>
      </c>
      <c r="T62" s="6">
        <v>8</v>
      </c>
      <c r="U62" s="6">
        <v>10</v>
      </c>
      <c r="V62" s="6">
        <v>0</v>
      </c>
      <c r="W62" s="6">
        <v>-8</v>
      </c>
      <c r="X62" s="6" t="s">
        <v>230</v>
      </c>
      <c r="Y62" s="6"/>
      <c r="Z62" s="6">
        <v>15</v>
      </c>
      <c r="AA62" s="6">
        <v>18</v>
      </c>
      <c r="AB62" s="6">
        <v>8</v>
      </c>
      <c r="AC62" s="6">
        <v>1077.24</v>
      </c>
      <c r="AD62" s="6">
        <v>167.4</v>
      </c>
      <c r="AE62" s="6">
        <v>909.84</v>
      </c>
      <c r="AF62" s="6">
        <v>-7</v>
      </c>
      <c r="AG62" s="6" t="s">
        <v>230</v>
      </c>
      <c r="AH62" s="6">
        <v>18.1968</v>
      </c>
      <c r="AI62" s="6">
        <v>101</v>
      </c>
      <c r="AJ62" s="6">
        <v>121</v>
      </c>
      <c r="AK62" s="6">
        <v>142</v>
      </c>
      <c r="AL62" s="6">
        <v>9328.15</v>
      </c>
      <c r="AM62" s="6">
        <v>41</v>
      </c>
      <c r="AN62" s="6" t="s">
        <v>15</v>
      </c>
      <c r="AO62" s="6">
        <v>466.4075</v>
      </c>
      <c r="AP62" s="6">
        <v>17</v>
      </c>
      <c r="AQ62" s="9">
        <v>21</v>
      </c>
      <c r="AR62" s="9">
        <v>27</v>
      </c>
      <c r="AS62" s="9">
        <v>984.21</v>
      </c>
      <c r="AT62" s="9">
        <v>10</v>
      </c>
      <c r="AU62" s="9" t="s">
        <v>15</v>
      </c>
      <c r="AV62" s="9">
        <v>68.8947</v>
      </c>
      <c r="AW62" s="6">
        <v>4206</v>
      </c>
      <c r="AX62" s="6">
        <v>4680</v>
      </c>
      <c r="AY62" s="6">
        <v>1838</v>
      </c>
      <c r="AZ62" s="6">
        <v>-2368</v>
      </c>
      <c r="BA62" s="6" t="s">
        <v>230</v>
      </c>
      <c r="BB62" s="6">
        <v>91.9</v>
      </c>
      <c r="BC62" s="6">
        <v>7</v>
      </c>
      <c r="BD62" s="6">
        <v>9</v>
      </c>
      <c r="BE62" s="6">
        <v>7</v>
      </c>
      <c r="BF62" s="6">
        <v>435</v>
      </c>
      <c r="BG62" s="6">
        <v>0</v>
      </c>
      <c r="BH62" s="6" t="s">
        <v>14</v>
      </c>
      <c r="BI62" s="6"/>
      <c r="BJ62" s="6">
        <v>836.43</v>
      </c>
      <c r="BK62" s="13">
        <v>-83</v>
      </c>
    </row>
    <row r="63" customHeight="1" spans="1:63">
      <c r="A63" s="11">
        <v>60</v>
      </c>
      <c r="B63" s="55">
        <v>391</v>
      </c>
      <c r="C63" s="55" t="s">
        <v>75</v>
      </c>
      <c r="D63" s="55" t="s">
        <v>70</v>
      </c>
      <c r="E63" s="6">
        <v>1012</v>
      </c>
      <c r="F63" s="6">
        <v>1164</v>
      </c>
      <c r="G63" s="6">
        <v>586</v>
      </c>
      <c r="H63" s="6">
        <v>-426</v>
      </c>
      <c r="I63" s="6" t="s">
        <v>230</v>
      </c>
      <c r="J63" s="6">
        <v>82.04</v>
      </c>
      <c r="K63" s="6">
        <v>-21.3</v>
      </c>
      <c r="L63" s="6">
        <v>155</v>
      </c>
      <c r="M63" s="6">
        <v>172</v>
      </c>
      <c r="N63" s="6">
        <v>169</v>
      </c>
      <c r="O63" s="6">
        <v>4015.24</v>
      </c>
      <c r="P63" s="6">
        <v>14</v>
      </c>
      <c r="Q63" s="6" t="s">
        <v>14</v>
      </c>
      <c r="R63" s="6">
        <v>200.762</v>
      </c>
      <c r="S63" s="6"/>
      <c r="T63" s="6">
        <v>8</v>
      </c>
      <c r="U63" s="6">
        <v>10</v>
      </c>
      <c r="V63" s="6">
        <v>4</v>
      </c>
      <c r="W63" s="6">
        <v>-4</v>
      </c>
      <c r="X63" s="6" t="s">
        <v>230</v>
      </c>
      <c r="Y63" s="6"/>
      <c r="Z63" s="6">
        <v>10</v>
      </c>
      <c r="AA63" s="6">
        <v>13</v>
      </c>
      <c r="AB63" s="6">
        <v>22</v>
      </c>
      <c r="AC63" s="6">
        <v>4105.6</v>
      </c>
      <c r="AD63" s="6">
        <v>3430.6</v>
      </c>
      <c r="AE63" s="6">
        <v>675</v>
      </c>
      <c r="AF63" s="6">
        <v>12</v>
      </c>
      <c r="AG63" s="6" t="s">
        <v>15</v>
      </c>
      <c r="AH63" s="6">
        <v>61.306</v>
      </c>
      <c r="AI63" s="6">
        <v>94</v>
      </c>
      <c r="AJ63" s="6">
        <v>113</v>
      </c>
      <c r="AK63" s="6">
        <v>98</v>
      </c>
      <c r="AL63" s="6">
        <v>8595.02</v>
      </c>
      <c r="AM63" s="6">
        <v>4</v>
      </c>
      <c r="AN63" s="6" t="s">
        <v>14</v>
      </c>
      <c r="AO63" s="6">
        <v>343.8008</v>
      </c>
      <c r="AP63" s="6">
        <v>17</v>
      </c>
      <c r="AQ63" s="9">
        <v>21</v>
      </c>
      <c r="AR63" s="9">
        <v>26</v>
      </c>
      <c r="AS63" s="9">
        <v>928.14</v>
      </c>
      <c r="AT63" s="9">
        <v>9</v>
      </c>
      <c r="AU63" s="9" t="s">
        <v>15</v>
      </c>
      <c r="AV63" s="9">
        <v>64.9698</v>
      </c>
      <c r="AW63" s="6">
        <v>4206</v>
      </c>
      <c r="AX63" s="6">
        <v>4680</v>
      </c>
      <c r="AY63" s="6">
        <v>1830</v>
      </c>
      <c r="AZ63" s="6">
        <v>-2376</v>
      </c>
      <c r="BA63" s="6" t="s">
        <v>230</v>
      </c>
      <c r="BB63" s="6">
        <v>91.5</v>
      </c>
      <c r="BC63" s="6">
        <v>7</v>
      </c>
      <c r="BD63" s="6">
        <v>9</v>
      </c>
      <c r="BE63" s="6">
        <v>0</v>
      </c>
      <c r="BF63" s="6">
        <v>0</v>
      </c>
      <c r="BG63" s="6">
        <v>-7</v>
      </c>
      <c r="BH63" s="6" t="s">
        <v>230</v>
      </c>
      <c r="BI63" s="6"/>
      <c r="BJ63" s="6">
        <v>844.38</v>
      </c>
      <c r="BK63" s="13">
        <v>-21</v>
      </c>
    </row>
    <row r="64" customHeight="1" spans="1:63">
      <c r="A64" s="11">
        <v>61</v>
      </c>
      <c r="B64" s="55">
        <v>517</v>
      </c>
      <c r="C64" s="55" t="s">
        <v>76</v>
      </c>
      <c r="D64" s="55" t="s">
        <v>70</v>
      </c>
      <c r="E64" s="6">
        <v>1812</v>
      </c>
      <c r="F64" s="6">
        <v>2024</v>
      </c>
      <c r="G64" s="6">
        <v>284</v>
      </c>
      <c r="H64" s="6">
        <v>-1528</v>
      </c>
      <c r="I64" s="6" t="s">
        <v>230</v>
      </c>
      <c r="J64" s="6">
        <v>39.76</v>
      </c>
      <c r="K64" s="6">
        <v>-76.4</v>
      </c>
      <c r="L64" s="6">
        <v>199</v>
      </c>
      <c r="M64" s="6">
        <v>221</v>
      </c>
      <c r="N64" s="6">
        <v>109</v>
      </c>
      <c r="O64" s="6">
        <v>2645.62</v>
      </c>
      <c r="P64" s="6">
        <v>-90</v>
      </c>
      <c r="Q64" s="6" t="s">
        <v>230</v>
      </c>
      <c r="R64" s="6">
        <v>132.281</v>
      </c>
      <c r="S64" s="6">
        <v>-90</v>
      </c>
      <c r="T64" s="6">
        <v>12</v>
      </c>
      <c r="U64" s="6">
        <v>14</v>
      </c>
      <c r="V64" s="6">
        <v>14</v>
      </c>
      <c r="W64" s="6">
        <v>2</v>
      </c>
      <c r="X64" s="6" t="s">
        <v>15</v>
      </c>
      <c r="Y64" s="6">
        <v>70</v>
      </c>
      <c r="Z64" s="6">
        <v>23</v>
      </c>
      <c r="AA64" s="6">
        <v>26</v>
      </c>
      <c r="AB64" s="6">
        <v>27</v>
      </c>
      <c r="AC64" s="6">
        <v>4780.2</v>
      </c>
      <c r="AD64" s="6">
        <v>3173.2</v>
      </c>
      <c r="AE64" s="6">
        <v>1607</v>
      </c>
      <c r="AF64" s="6">
        <v>4</v>
      </c>
      <c r="AG64" s="6" t="s">
        <v>15</v>
      </c>
      <c r="AH64" s="6">
        <v>96.012</v>
      </c>
      <c r="AI64" s="6">
        <v>98</v>
      </c>
      <c r="AJ64" s="6">
        <v>108</v>
      </c>
      <c r="AK64" s="6">
        <v>101</v>
      </c>
      <c r="AL64" s="6">
        <v>7644.6</v>
      </c>
      <c r="AM64" s="6">
        <v>3</v>
      </c>
      <c r="AN64" s="6" t="s">
        <v>14</v>
      </c>
      <c r="AO64" s="6">
        <v>305.784</v>
      </c>
      <c r="AP64" s="6">
        <v>21</v>
      </c>
      <c r="AQ64" s="9">
        <v>24</v>
      </c>
      <c r="AR64" s="9">
        <v>11</v>
      </c>
      <c r="AS64" s="9">
        <v>385.13</v>
      </c>
      <c r="AT64" s="9">
        <v>-10</v>
      </c>
      <c r="AU64" s="9" t="s">
        <v>230</v>
      </c>
      <c r="AV64" s="9">
        <v>15.4052</v>
      </c>
      <c r="AW64" s="6">
        <v>2856.5</v>
      </c>
      <c r="AX64" s="6">
        <v>3428</v>
      </c>
      <c r="AY64" s="6">
        <v>992.03</v>
      </c>
      <c r="AZ64" s="6">
        <v>-1864.47</v>
      </c>
      <c r="BA64" s="6" t="s">
        <v>230</v>
      </c>
      <c r="BB64" s="6">
        <v>49.6015</v>
      </c>
      <c r="BC64" s="6">
        <v>13</v>
      </c>
      <c r="BD64" s="6">
        <v>16</v>
      </c>
      <c r="BE64" s="6">
        <v>21</v>
      </c>
      <c r="BF64" s="6">
        <v>1305</v>
      </c>
      <c r="BG64" s="6">
        <v>8</v>
      </c>
      <c r="BH64" s="6" t="s">
        <v>15</v>
      </c>
      <c r="BI64" s="6">
        <v>13.05</v>
      </c>
      <c r="BJ64" s="6">
        <v>721.89</v>
      </c>
      <c r="BK64" s="13">
        <v>-166</v>
      </c>
    </row>
    <row r="65" customHeight="1" spans="1:63">
      <c r="A65" s="11">
        <v>62</v>
      </c>
      <c r="B65" s="55">
        <v>511</v>
      </c>
      <c r="C65" s="55" t="s">
        <v>77</v>
      </c>
      <c r="D65" s="55" t="s">
        <v>70</v>
      </c>
      <c r="E65" s="6">
        <v>1532</v>
      </c>
      <c r="F65" s="6">
        <v>1788</v>
      </c>
      <c r="G65" s="6">
        <v>228</v>
      </c>
      <c r="H65" s="6">
        <v>-1304</v>
      </c>
      <c r="I65" s="6" t="s">
        <v>230</v>
      </c>
      <c r="J65" s="6">
        <v>31.92</v>
      </c>
      <c r="K65" s="6">
        <v>-65.2</v>
      </c>
      <c r="L65" s="6">
        <v>117</v>
      </c>
      <c r="M65" s="6">
        <v>130</v>
      </c>
      <c r="N65" s="6">
        <v>169</v>
      </c>
      <c r="O65" s="6">
        <v>3340.18</v>
      </c>
      <c r="P65" s="6">
        <v>52</v>
      </c>
      <c r="Q65" s="6" t="s">
        <v>15</v>
      </c>
      <c r="R65" s="6">
        <v>200.4108</v>
      </c>
      <c r="S65" s="6"/>
      <c r="T65" s="6">
        <v>6</v>
      </c>
      <c r="U65" s="6">
        <v>7</v>
      </c>
      <c r="V65" s="6">
        <v>3</v>
      </c>
      <c r="W65" s="6">
        <v>-3</v>
      </c>
      <c r="X65" s="6" t="s">
        <v>230</v>
      </c>
      <c r="Y65" s="6"/>
      <c r="Z65" s="6">
        <v>13</v>
      </c>
      <c r="AA65" s="6">
        <v>16</v>
      </c>
      <c r="AB65" s="6">
        <v>2</v>
      </c>
      <c r="AC65" s="6">
        <v>253</v>
      </c>
      <c r="AD65" s="6">
        <v>0</v>
      </c>
      <c r="AE65" s="6">
        <v>253</v>
      </c>
      <c r="AF65" s="6">
        <v>-11</v>
      </c>
      <c r="AG65" s="6" t="s">
        <v>230</v>
      </c>
      <c r="AH65" s="6">
        <v>5.06</v>
      </c>
      <c r="AI65" s="6">
        <v>76</v>
      </c>
      <c r="AJ65" s="6">
        <v>91</v>
      </c>
      <c r="AK65" s="6">
        <v>61</v>
      </c>
      <c r="AL65" s="6">
        <v>4994.19</v>
      </c>
      <c r="AM65" s="6">
        <v>-15</v>
      </c>
      <c r="AN65" s="6" t="s">
        <v>230</v>
      </c>
      <c r="AO65" s="6">
        <v>149.8257</v>
      </c>
      <c r="AP65" s="6">
        <v>7</v>
      </c>
      <c r="AQ65" s="9">
        <v>9</v>
      </c>
      <c r="AR65" s="9">
        <v>1</v>
      </c>
      <c r="AS65" s="9">
        <v>39.9</v>
      </c>
      <c r="AT65" s="9">
        <v>-6</v>
      </c>
      <c r="AU65" s="9" t="s">
        <v>230</v>
      </c>
      <c r="AV65" s="9">
        <v>1.596</v>
      </c>
      <c r="AW65" s="6">
        <v>3006</v>
      </c>
      <c r="AX65" s="6">
        <v>3360</v>
      </c>
      <c r="AY65" s="6">
        <v>1369.5</v>
      </c>
      <c r="AZ65" s="6">
        <v>-1636.5</v>
      </c>
      <c r="BA65" s="6" t="s">
        <v>230</v>
      </c>
      <c r="BB65" s="6">
        <v>68.475</v>
      </c>
      <c r="BC65" s="6">
        <v>5</v>
      </c>
      <c r="BD65" s="6">
        <v>7</v>
      </c>
      <c r="BE65" s="6">
        <v>7</v>
      </c>
      <c r="BF65" s="6">
        <v>435</v>
      </c>
      <c r="BG65" s="6">
        <v>2</v>
      </c>
      <c r="BH65" s="6" t="s">
        <v>15</v>
      </c>
      <c r="BI65" s="6">
        <v>4.35</v>
      </c>
      <c r="BJ65" s="6">
        <v>461.64</v>
      </c>
      <c r="BK65" s="13">
        <v>-65</v>
      </c>
    </row>
    <row r="66" customHeight="1" spans="1:63">
      <c r="A66" s="11">
        <v>63</v>
      </c>
      <c r="B66" s="55">
        <v>515</v>
      </c>
      <c r="C66" s="55" t="s">
        <v>78</v>
      </c>
      <c r="D66" s="55" t="s">
        <v>70</v>
      </c>
      <c r="E66" s="6">
        <v>1712</v>
      </c>
      <c r="F66" s="6">
        <v>2004</v>
      </c>
      <c r="G66" s="6">
        <v>1015.01</v>
      </c>
      <c r="H66" s="6">
        <v>-696.99</v>
      </c>
      <c r="I66" s="6" t="s">
        <v>230</v>
      </c>
      <c r="J66" s="6">
        <v>142.1014</v>
      </c>
      <c r="K66" s="6">
        <v>-34.8495</v>
      </c>
      <c r="L66" s="6">
        <v>155</v>
      </c>
      <c r="M66" s="6">
        <v>172</v>
      </c>
      <c r="N66" s="6">
        <v>115</v>
      </c>
      <c r="O66" s="6">
        <v>2410.22</v>
      </c>
      <c r="P66" s="6">
        <v>-40</v>
      </c>
      <c r="Q66" s="6" t="s">
        <v>230</v>
      </c>
      <c r="R66" s="6">
        <v>120.511</v>
      </c>
      <c r="S66" s="6">
        <v>-40</v>
      </c>
      <c r="T66" s="6">
        <v>8</v>
      </c>
      <c r="U66" s="6">
        <v>10</v>
      </c>
      <c r="V66" s="6">
        <v>1</v>
      </c>
      <c r="W66" s="6">
        <v>-7</v>
      </c>
      <c r="X66" s="6" t="s">
        <v>230</v>
      </c>
      <c r="Y66" s="6"/>
      <c r="Z66" s="6">
        <v>19</v>
      </c>
      <c r="AA66" s="6">
        <v>25</v>
      </c>
      <c r="AB66" s="6">
        <v>13</v>
      </c>
      <c r="AC66" s="6">
        <v>2933.41</v>
      </c>
      <c r="AD66" s="6">
        <v>2426</v>
      </c>
      <c r="AE66" s="6">
        <v>507.41</v>
      </c>
      <c r="AF66" s="6">
        <v>-6</v>
      </c>
      <c r="AG66" s="6" t="s">
        <v>230</v>
      </c>
      <c r="AH66" s="6">
        <v>10.1482</v>
      </c>
      <c r="AI66" s="6">
        <v>101</v>
      </c>
      <c r="AJ66" s="6">
        <v>121</v>
      </c>
      <c r="AK66" s="6">
        <v>79</v>
      </c>
      <c r="AL66" s="6">
        <v>6819.72</v>
      </c>
      <c r="AM66" s="6">
        <v>-22</v>
      </c>
      <c r="AN66" s="6" t="s">
        <v>230</v>
      </c>
      <c r="AO66" s="6">
        <v>204.5916</v>
      </c>
      <c r="AP66" s="6">
        <v>17</v>
      </c>
      <c r="AQ66" s="9">
        <v>21</v>
      </c>
      <c r="AR66" s="9">
        <v>37</v>
      </c>
      <c r="AS66" s="9">
        <v>1283</v>
      </c>
      <c r="AT66" s="9">
        <v>20</v>
      </c>
      <c r="AU66" s="9" t="s">
        <v>15</v>
      </c>
      <c r="AV66" s="9">
        <v>89.81</v>
      </c>
      <c r="AW66" s="6">
        <v>4206</v>
      </c>
      <c r="AX66" s="6">
        <v>4680</v>
      </c>
      <c r="AY66" s="6">
        <v>2334.5</v>
      </c>
      <c r="AZ66" s="6">
        <v>-1871.5</v>
      </c>
      <c r="BA66" s="6" t="s">
        <v>230</v>
      </c>
      <c r="BB66" s="6">
        <v>116.725</v>
      </c>
      <c r="BC66" s="6">
        <v>7</v>
      </c>
      <c r="BD66" s="6">
        <v>9</v>
      </c>
      <c r="BE66" s="6">
        <v>6</v>
      </c>
      <c r="BF66" s="6">
        <v>362.5</v>
      </c>
      <c r="BG66" s="6">
        <v>-1</v>
      </c>
      <c r="BH66" s="6" t="s">
        <v>230</v>
      </c>
      <c r="BI66" s="6"/>
      <c r="BJ66" s="6">
        <v>683.89</v>
      </c>
      <c r="BK66" s="13">
        <v>-75</v>
      </c>
    </row>
    <row r="67" customHeight="1" spans="1:63">
      <c r="A67" s="11">
        <v>64</v>
      </c>
      <c r="B67" s="55">
        <v>572</v>
      </c>
      <c r="C67" s="55" t="s">
        <v>79</v>
      </c>
      <c r="D67" s="55" t="s">
        <v>70</v>
      </c>
      <c r="E67" s="6">
        <v>1749</v>
      </c>
      <c r="F67" s="6">
        <v>2049</v>
      </c>
      <c r="G67" s="6">
        <v>1887.93</v>
      </c>
      <c r="H67" s="6">
        <v>138.93</v>
      </c>
      <c r="I67" s="6" t="s">
        <v>14</v>
      </c>
      <c r="J67" s="22">
        <v>283.1895</v>
      </c>
      <c r="K67" s="6"/>
      <c r="L67" s="6">
        <v>109</v>
      </c>
      <c r="M67" s="6">
        <v>126</v>
      </c>
      <c r="N67" s="6">
        <v>108</v>
      </c>
      <c r="O67" s="6">
        <v>2274.22</v>
      </c>
      <c r="P67" s="6">
        <v>-1</v>
      </c>
      <c r="Q67" s="6" t="s">
        <v>230</v>
      </c>
      <c r="R67" s="6">
        <v>113.711</v>
      </c>
      <c r="S67" s="6">
        <v>-1</v>
      </c>
      <c r="T67" s="6">
        <v>6</v>
      </c>
      <c r="U67" s="6">
        <v>7</v>
      </c>
      <c r="V67" s="6">
        <v>1</v>
      </c>
      <c r="W67" s="6">
        <v>-5</v>
      </c>
      <c r="X67" s="6" t="s">
        <v>230</v>
      </c>
      <c r="Y67" s="6"/>
      <c r="Z67" s="6">
        <v>8</v>
      </c>
      <c r="AA67" s="6">
        <v>11</v>
      </c>
      <c r="AB67" s="6">
        <v>0</v>
      </c>
      <c r="AC67" s="6">
        <v>0</v>
      </c>
      <c r="AD67" s="6">
        <v>0</v>
      </c>
      <c r="AE67" s="6">
        <v>0</v>
      </c>
      <c r="AF67" s="6">
        <v>-8</v>
      </c>
      <c r="AG67" s="6" t="s">
        <v>230</v>
      </c>
      <c r="AH67" s="6">
        <v>0</v>
      </c>
      <c r="AI67" s="6">
        <v>86</v>
      </c>
      <c r="AJ67" s="6">
        <v>103</v>
      </c>
      <c r="AK67" s="6">
        <v>53</v>
      </c>
      <c r="AL67" s="6">
        <v>3466.1</v>
      </c>
      <c r="AM67" s="6">
        <v>-33</v>
      </c>
      <c r="AN67" s="6" t="s">
        <v>230</v>
      </c>
      <c r="AO67" s="6">
        <v>103.983</v>
      </c>
      <c r="AP67" s="6">
        <v>11</v>
      </c>
      <c r="AQ67" s="9">
        <v>15</v>
      </c>
      <c r="AR67" s="9">
        <v>5</v>
      </c>
      <c r="AS67" s="9">
        <v>152</v>
      </c>
      <c r="AT67" s="9">
        <v>-6</v>
      </c>
      <c r="AU67" s="9" t="s">
        <v>230</v>
      </c>
      <c r="AV67" s="9">
        <v>6.08</v>
      </c>
      <c r="AW67" s="6">
        <v>3006</v>
      </c>
      <c r="AX67" s="6">
        <v>3360</v>
      </c>
      <c r="AY67" s="6">
        <v>1592</v>
      </c>
      <c r="AZ67" s="6">
        <v>-1414</v>
      </c>
      <c r="BA67" s="6" t="s">
        <v>230</v>
      </c>
      <c r="BB67" s="6">
        <v>79.6</v>
      </c>
      <c r="BC67" s="6">
        <v>5</v>
      </c>
      <c r="BD67" s="6">
        <v>7</v>
      </c>
      <c r="BE67" s="6">
        <v>0</v>
      </c>
      <c r="BF67" s="6">
        <v>0</v>
      </c>
      <c r="BG67" s="6">
        <v>-5</v>
      </c>
      <c r="BH67" s="6" t="s">
        <v>230</v>
      </c>
      <c r="BI67" s="6"/>
      <c r="BJ67" s="6">
        <v>586.56</v>
      </c>
      <c r="BK67" s="13">
        <v>-1</v>
      </c>
    </row>
    <row r="68" customHeight="1" spans="1:63">
      <c r="A68" s="11">
        <v>65</v>
      </c>
      <c r="B68" s="55">
        <v>578</v>
      </c>
      <c r="C68" s="55" t="s">
        <v>80</v>
      </c>
      <c r="D68" s="55" t="s">
        <v>70</v>
      </c>
      <c r="E68" s="6">
        <v>850</v>
      </c>
      <c r="F68" s="6">
        <v>987</v>
      </c>
      <c r="G68" s="6">
        <v>32</v>
      </c>
      <c r="H68" s="6">
        <v>-818</v>
      </c>
      <c r="I68" s="6" t="s">
        <v>230</v>
      </c>
      <c r="J68" s="6">
        <v>4.48</v>
      </c>
      <c r="K68" s="6">
        <v>-40.9</v>
      </c>
      <c r="L68" s="6">
        <v>186</v>
      </c>
      <c r="M68" s="6">
        <v>206</v>
      </c>
      <c r="N68" s="6">
        <v>243</v>
      </c>
      <c r="O68" s="6">
        <v>4885.47</v>
      </c>
      <c r="P68" s="6">
        <v>57</v>
      </c>
      <c r="Q68" s="6" t="s">
        <v>15</v>
      </c>
      <c r="R68" s="6">
        <v>293.1282</v>
      </c>
      <c r="S68" s="6"/>
      <c r="T68" s="6">
        <v>8</v>
      </c>
      <c r="U68" s="6">
        <v>10</v>
      </c>
      <c r="V68" s="6">
        <v>4</v>
      </c>
      <c r="W68" s="6">
        <v>-4</v>
      </c>
      <c r="X68" s="6" t="s">
        <v>230</v>
      </c>
      <c r="Y68" s="6"/>
      <c r="Z68" s="6">
        <v>12</v>
      </c>
      <c r="AA68" s="6">
        <v>15</v>
      </c>
      <c r="AB68" s="6">
        <v>23</v>
      </c>
      <c r="AC68" s="6">
        <v>4039</v>
      </c>
      <c r="AD68" s="6">
        <v>2970</v>
      </c>
      <c r="AE68" s="6">
        <v>1069</v>
      </c>
      <c r="AF68" s="6">
        <v>11</v>
      </c>
      <c r="AG68" s="6" t="s">
        <v>15</v>
      </c>
      <c r="AH68" s="6">
        <v>72.46</v>
      </c>
      <c r="AI68" s="6">
        <v>101</v>
      </c>
      <c r="AJ68" s="6">
        <v>121</v>
      </c>
      <c r="AK68" s="6">
        <v>74</v>
      </c>
      <c r="AL68" s="6">
        <v>5011.56</v>
      </c>
      <c r="AM68" s="6">
        <v>-27</v>
      </c>
      <c r="AN68" s="6" t="s">
        <v>230</v>
      </c>
      <c r="AO68" s="6">
        <v>150.3468</v>
      </c>
      <c r="AP68" s="6">
        <v>9</v>
      </c>
      <c r="AQ68" s="9">
        <v>11</v>
      </c>
      <c r="AR68" s="9">
        <v>7</v>
      </c>
      <c r="AS68" s="9">
        <v>259.3</v>
      </c>
      <c r="AT68" s="9">
        <v>-2</v>
      </c>
      <c r="AU68" s="9" t="s">
        <v>230</v>
      </c>
      <c r="AV68" s="9">
        <v>10.372</v>
      </c>
      <c r="AW68" s="6">
        <v>3956</v>
      </c>
      <c r="AX68" s="6">
        <v>4380</v>
      </c>
      <c r="AY68" s="6">
        <v>2139.98</v>
      </c>
      <c r="AZ68" s="6">
        <v>-1816.02</v>
      </c>
      <c r="BA68" s="6" t="s">
        <v>230</v>
      </c>
      <c r="BB68" s="6">
        <v>106.999</v>
      </c>
      <c r="BC68" s="6">
        <v>7</v>
      </c>
      <c r="BD68" s="6">
        <v>9</v>
      </c>
      <c r="BE68" s="6">
        <v>3</v>
      </c>
      <c r="BF68" s="6">
        <v>195</v>
      </c>
      <c r="BG68" s="6">
        <v>-4</v>
      </c>
      <c r="BH68" s="6" t="s">
        <v>230</v>
      </c>
      <c r="BI68" s="6"/>
      <c r="BJ68" s="6">
        <v>637.79</v>
      </c>
      <c r="BK68" s="13">
        <v>-41</v>
      </c>
    </row>
    <row r="69" customHeight="1" spans="1:63">
      <c r="A69" s="11">
        <v>66</v>
      </c>
      <c r="B69" s="55">
        <v>723</v>
      </c>
      <c r="C69" s="55" t="s">
        <v>81</v>
      </c>
      <c r="D69" s="55" t="s">
        <v>70</v>
      </c>
      <c r="E69" s="6">
        <v>940</v>
      </c>
      <c r="F69" s="6">
        <v>1097</v>
      </c>
      <c r="G69" s="6">
        <v>603</v>
      </c>
      <c r="H69" s="6">
        <v>-337</v>
      </c>
      <c r="I69" s="6" t="s">
        <v>230</v>
      </c>
      <c r="J69" s="6">
        <v>84.42</v>
      </c>
      <c r="K69" s="6">
        <v>-16.85</v>
      </c>
      <c r="L69" s="6">
        <v>85</v>
      </c>
      <c r="M69" s="6">
        <v>94</v>
      </c>
      <c r="N69" s="6">
        <v>114</v>
      </c>
      <c r="O69" s="6">
        <v>2492.68</v>
      </c>
      <c r="P69" s="6">
        <v>29</v>
      </c>
      <c r="Q69" s="6" t="s">
        <v>15</v>
      </c>
      <c r="R69" s="6">
        <v>149.5608</v>
      </c>
      <c r="S69" s="6"/>
      <c r="T69" s="6">
        <v>3</v>
      </c>
      <c r="U69" s="6">
        <v>4</v>
      </c>
      <c r="V69" s="6">
        <v>3</v>
      </c>
      <c r="W69" s="6">
        <v>0</v>
      </c>
      <c r="X69" s="6" t="s">
        <v>14</v>
      </c>
      <c r="Y69" s="6"/>
      <c r="Z69" s="6">
        <v>5</v>
      </c>
      <c r="AA69" s="6">
        <v>8</v>
      </c>
      <c r="AB69" s="6">
        <v>2</v>
      </c>
      <c r="AC69" s="6">
        <v>250</v>
      </c>
      <c r="AD69" s="6">
        <v>0</v>
      </c>
      <c r="AE69" s="6">
        <v>250</v>
      </c>
      <c r="AF69" s="6">
        <v>-3</v>
      </c>
      <c r="AG69" s="6" t="s">
        <v>230</v>
      </c>
      <c r="AH69" s="6">
        <v>5</v>
      </c>
      <c r="AI69" s="6">
        <v>60</v>
      </c>
      <c r="AJ69" s="6">
        <v>72</v>
      </c>
      <c r="AK69" s="6">
        <v>67</v>
      </c>
      <c r="AL69" s="6">
        <v>4777.94</v>
      </c>
      <c r="AM69" s="6">
        <v>7</v>
      </c>
      <c r="AN69" s="6" t="s">
        <v>14</v>
      </c>
      <c r="AO69" s="6">
        <v>191.1176</v>
      </c>
      <c r="AP69" s="6">
        <v>6</v>
      </c>
      <c r="AQ69" s="9">
        <v>10</v>
      </c>
      <c r="AR69" s="9">
        <v>0</v>
      </c>
      <c r="AS69" s="9">
        <v>0</v>
      </c>
      <c r="AT69" s="9">
        <v>-6</v>
      </c>
      <c r="AU69" s="9" t="s">
        <v>230</v>
      </c>
      <c r="AV69" s="9">
        <v>0</v>
      </c>
      <c r="AW69" s="6">
        <v>1044</v>
      </c>
      <c r="AX69" s="6">
        <v>1253</v>
      </c>
      <c r="AY69" s="6">
        <v>1281.55</v>
      </c>
      <c r="AZ69" s="6">
        <v>237.55</v>
      </c>
      <c r="BA69" s="6" t="s">
        <v>15</v>
      </c>
      <c r="BB69" s="6">
        <v>115.3395</v>
      </c>
      <c r="BC69" s="6">
        <v>4</v>
      </c>
      <c r="BD69" s="6">
        <v>7</v>
      </c>
      <c r="BE69" s="6">
        <v>0</v>
      </c>
      <c r="BF69" s="6">
        <v>0</v>
      </c>
      <c r="BG69" s="6">
        <v>-4</v>
      </c>
      <c r="BH69" s="6" t="s">
        <v>230</v>
      </c>
      <c r="BI69" s="6"/>
      <c r="BJ69" s="6">
        <v>545.44</v>
      </c>
      <c r="BK69" s="13">
        <v>-17</v>
      </c>
    </row>
    <row r="70" customHeight="1" spans="1:63">
      <c r="A70" s="11">
        <v>67</v>
      </c>
      <c r="B70" s="55">
        <v>741</v>
      </c>
      <c r="C70" s="55" t="s">
        <v>82</v>
      </c>
      <c r="D70" s="55" t="s">
        <v>20</v>
      </c>
      <c r="E70" s="6">
        <v>420</v>
      </c>
      <c r="F70" s="6">
        <v>525</v>
      </c>
      <c r="G70" s="6">
        <v>194</v>
      </c>
      <c r="H70" s="6">
        <v>-226</v>
      </c>
      <c r="I70" s="6" t="s">
        <v>230</v>
      </c>
      <c r="J70" s="6">
        <v>27.16</v>
      </c>
      <c r="K70" s="6">
        <v>-11.3</v>
      </c>
      <c r="L70" s="6">
        <v>69</v>
      </c>
      <c r="M70" s="6">
        <v>83</v>
      </c>
      <c r="N70" s="6">
        <v>44</v>
      </c>
      <c r="O70" s="6">
        <v>982.47</v>
      </c>
      <c r="P70" s="6">
        <v>-25</v>
      </c>
      <c r="Q70" s="6" t="s">
        <v>230</v>
      </c>
      <c r="R70" s="6">
        <v>49.1235</v>
      </c>
      <c r="S70" s="6">
        <v>-25</v>
      </c>
      <c r="T70" s="6">
        <v>2</v>
      </c>
      <c r="U70" s="6">
        <v>2</v>
      </c>
      <c r="V70" s="6">
        <v>0</v>
      </c>
      <c r="W70" s="6">
        <v>-2</v>
      </c>
      <c r="X70" s="6" t="s">
        <v>230</v>
      </c>
      <c r="Y70" s="6"/>
      <c r="Z70" s="6">
        <v>5</v>
      </c>
      <c r="AA70" s="6">
        <v>8</v>
      </c>
      <c r="AB70" s="6">
        <v>5</v>
      </c>
      <c r="AC70" s="6">
        <v>657</v>
      </c>
      <c r="AD70" s="6">
        <v>198</v>
      </c>
      <c r="AE70" s="6">
        <v>459</v>
      </c>
      <c r="AF70" s="6">
        <v>0</v>
      </c>
      <c r="AG70" s="6" t="s">
        <v>14</v>
      </c>
      <c r="AH70" s="6">
        <v>13.77</v>
      </c>
      <c r="AI70" s="6">
        <v>43</v>
      </c>
      <c r="AJ70" s="6">
        <v>52</v>
      </c>
      <c r="AK70" s="6">
        <v>29</v>
      </c>
      <c r="AL70" s="6">
        <v>1781.02</v>
      </c>
      <c r="AM70" s="6">
        <v>-14</v>
      </c>
      <c r="AN70" s="6" t="s">
        <v>230</v>
      </c>
      <c r="AO70" s="6">
        <v>53.4306</v>
      </c>
      <c r="AP70" s="6">
        <v>4</v>
      </c>
      <c r="AQ70" s="9">
        <v>7</v>
      </c>
      <c r="AR70" s="9">
        <v>0</v>
      </c>
      <c r="AS70" s="9">
        <v>0</v>
      </c>
      <c r="AT70" s="9">
        <v>-4</v>
      </c>
      <c r="AU70" s="9" t="s">
        <v>230</v>
      </c>
      <c r="AV70" s="9">
        <v>0</v>
      </c>
      <c r="AW70" s="6">
        <v>1824</v>
      </c>
      <c r="AX70" s="6">
        <v>2189</v>
      </c>
      <c r="AY70" s="6">
        <v>711.12</v>
      </c>
      <c r="AZ70" s="6">
        <v>-1112.88</v>
      </c>
      <c r="BA70" s="6" t="s">
        <v>230</v>
      </c>
      <c r="BB70" s="6">
        <v>35.556</v>
      </c>
      <c r="BC70" s="6">
        <v>3</v>
      </c>
      <c r="BD70" s="6">
        <v>5</v>
      </c>
      <c r="BE70" s="6">
        <v>1</v>
      </c>
      <c r="BF70" s="6">
        <v>72.5</v>
      </c>
      <c r="BG70" s="6">
        <v>-2</v>
      </c>
      <c r="BH70" s="6" t="s">
        <v>230</v>
      </c>
      <c r="BI70" s="6"/>
      <c r="BJ70" s="6">
        <v>179.04</v>
      </c>
      <c r="BK70" s="13">
        <v>-36</v>
      </c>
    </row>
    <row r="71" customHeight="1" spans="1:63">
      <c r="A71" s="11">
        <v>68</v>
      </c>
      <c r="B71" s="55">
        <v>742</v>
      </c>
      <c r="C71" s="55" t="s">
        <v>83</v>
      </c>
      <c r="D71" s="55" t="s">
        <v>70</v>
      </c>
      <c r="E71" s="6">
        <v>850</v>
      </c>
      <c r="F71" s="6">
        <v>987</v>
      </c>
      <c r="G71" s="6">
        <v>648.36</v>
      </c>
      <c r="H71" s="6">
        <v>-201.64</v>
      </c>
      <c r="I71" s="6" t="s">
        <v>230</v>
      </c>
      <c r="J71" s="6">
        <v>90.7704</v>
      </c>
      <c r="K71" s="6">
        <v>-10.082</v>
      </c>
      <c r="L71" s="6">
        <v>113</v>
      </c>
      <c r="M71" s="6">
        <v>130</v>
      </c>
      <c r="N71" s="6">
        <v>37</v>
      </c>
      <c r="O71" s="6">
        <v>861.03</v>
      </c>
      <c r="P71" s="6">
        <v>-76</v>
      </c>
      <c r="Q71" s="6" t="s">
        <v>230</v>
      </c>
      <c r="R71" s="6">
        <v>43.0515</v>
      </c>
      <c r="S71" s="6">
        <v>-76</v>
      </c>
      <c r="T71" s="6">
        <v>8</v>
      </c>
      <c r="U71" s="6">
        <v>10</v>
      </c>
      <c r="V71" s="6">
        <v>3</v>
      </c>
      <c r="W71" s="6">
        <v>-5</v>
      </c>
      <c r="X71" s="6" t="s">
        <v>230</v>
      </c>
      <c r="Y71" s="6"/>
      <c r="Z71" s="6">
        <v>9</v>
      </c>
      <c r="AA71" s="6">
        <v>14</v>
      </c>
      <c r="AB71" s="6">
        <v>5</v>
      </c>
      <c r="AC71" s="6">
        <v>675</v>
      </c>
      <c r="AD71" s="6">
        <v>0</v>
      </c>
      <c r="AE71" s="6">
        <v>675</v>
      </c>
      <c r="AF71" s="6">
        <v>-4</v>
      </c>
      <c r="AG71" s="6" t="s">
        <v>230</v>
      </c>
      <c r="AH71" s="6">
        <v>13.5</v>
      </c>
      <c r="AI71" s="6">
        <v>94</v>
      </c>
      <c r="AJ71" s="6">
        <v>113</v>
      </c>
      <c r="AK71" s="6">
        <v>32</v>
      </c>
      <c r="AL71" s="6">
        <v>2141.06</v>
      </c>
      <c r="AM71" s="6">
        <v>-62</v>
      </c>
      <c r="AN71" s="6" t="s">
        <v>230</v>
      </c>
      <c r="AO71" s="6">
        <v>64.2318</v>
      </c>
      <c r="AP71" s="6">
        <v>15</v>
      </c>
      <c r="AQ71" s="9">
        <v>19</v>
      </c>
      <c r="AR71" s="9">
        <v>4</v>
      </c>
      <c r="AS71" s="9">
        <v>155.8</v>
      </c>
      <c r="AT71" s="9">
        <v>-11</v>
      </c>
      <c r="AU71" s="9" t="s">
        <v>230</v>
      </c>
      <c r="AV71" s="9">
        <v>6.232</v>
      </c>
      <c r="AW71" s="6">
        <v>1365</v>
      </c>
      <c r="AX71" s="6">
        <v>1638</v>
      </c>
      <c r="AY71" s="6">
        <v>396</v>
      </c>
      <c r="AZ71" s="6">
        <v>-969</v>
      </c>
      <c r="BA71" s="6" t="s">
        <v>230</v>
      </c>
      <c r="BB71" s="6">
        <v>19.8</v>
      </c>
      <c r="BC71" s="6">
        <v>7</v>
      </c>
      <c r="BD71" s="6">
        <v>9</v>
      </c>
      <c r="BE71" s="6">
        <v>6</v>
      </c>
      <c r="BF71" s="6">
        <v>362.51</v>
      </c>
      <c r="BG71" s="6">
        <v>-1</v>
      </c>
      <c r="BH71" s="6" t="s">
        <v>230</v>
      </c>
      <c r="BI71" s="6"/>
      <c r="BJ71" s="6">
        <v>237.59</v>
      </c>
      <c r="BK71" s="13">
        <v>-86</v>
      </c>
    </row>
    <row r="72" customHeight="1" spans="1:63">
      <c r="A72" s="11">
        <v>69</v>
      </c>
      <c r="B72" s="55">
        <v>744</v>
      </c>
      <c r="C72" s="55" t="s">
        <v>84</v>
      </c>
      <c r="D72" s="55" t="s">
        <v>70</v>
      </c>
      <c r="E72" s="6">
        <v>850</v>
      </c>
      <c r="F72" s="6">
        <v>987</v>
      </c>
      <c r="G72" s="6">
        <v>627</v>
      </c>
      <c r="H72" s="6">
        <v>-223</v>
      </c>
      <c r="I72" s="6" t="s">
        <v>230</v>
      </c>
      <c r="J72" s="6">
        <v>87.78</v>
      </c>
      <c r="K72" s="6">
        <v>-11.15</v>
      </c>
      <c r="L72" s="6">
        <v>113</v>
      </c>
      <c r="M72" s="6">
        <v>130</v>
      </c>
      <c r="N72" s="6">
        <v>528</v>
      </c>
      <c r="O72" s="6">
        <v>8454.86</v>
      </c>
      <c r="P72" s="6">
        <v>415</v>
      </c>
      <c r="Q72" s="6" t="s">
        <v>15</v>
      </c>
      <c r="R72" s="6">
        <v>507.2916</v>
      </c>
      <c r="S72" s="6"/>
      <c r="T72" s="6">
        <v>8</v>
      </c>
      <c r="U72" s="6">
        <v>10</v>
      </c>
      <c r="V72" s="6">
        <v>11</v>
      </c>
      <c r="W72" s="6">
        <v>3</v>
      </c>
      <c r="X72" s="6" t="s">
        <v>15</v>
      </c>
      <c r="Y72" s="6">
        <v>55</v>
      </c>
      <c r="Z72" s="6">
        <v>16</v>
      </c>
      <c r="AA72" s="6">
        <v>20</v>
      </c>
      <c r="AB72" s="6">
        <v>15</v>
      </c>
      <c r="AC72" s="6">
        <v>2256.81</v>
      </c>
      <c r="AD72" s="6">
        <v>990</v>
      </c>
      <c r="AE72" s="6">
        <v>1266.81</v>
      </c>
      <c r="AF72" s="6">
        <v>-1</v>
      </c>
      <c r="AG72" s="6" t="s">
        <v>230</v>
      </c>
      <c r="AH72" s="6">
        <v>25.3362</v>
      </c>
      <c r="AI72" s="6">
        <v>94</v>
      </c>
      <c r="AJ72" s="6">
        <v>113</v>
      </c>
      <c r="AK72" s="6">
        <v>49</v>
      </c>
      <c r="AL72" s="6">
        <v>3108.59</v>
      </c>
      <c r="AM72" s="6">
        <v>-45</v>
      </c>
      <c r="AN72" s="6" t="s">
        <v>230</v>
      </c>
      <c r="AO72" s="6">
        <v>93.2577</v>
      </c>
      <c r="AP72" s="6">
        <v>9</v>
      </c>
      <c r="AQ72" s="9">
        <v>11</v>
      </c>
      <c r="AR72" s="9">
        <v>15</v>
      </c>
      <c r="AS72" s="9">
        <v>502.68</v>
      </c>
      <c r="AT72" s="9">
        <v>6</v>
      </c>
      <c r="AU72" s="9" t="s">
        <v>15</v>
      </c>
      <c r="AV72" s="9">
        <v>35.1876</v>
      </c>
      <c r="AW72" s="6">
        <v>4206</v>
      </c>
      <c r="AX72" s="6">
        <v>4680</v>
      </c>
      <c r="AY72" s="6">
        <v>3503.46</v>
      </c>
      <c r="AZ72" s="6">
        <v>-702.54</v>
      </c>
      <c r="BA72" s="6" t="s">
        <v>230</v>
      </c>
      <c r="BB72" s="6">
        <v>175.173</v>
      </c>
      <c r="BC72" s="6">
        <v>7</v>
      </c>
      <c r="BD72" s="6">
        <v>9</v>
      </c>
      <c r="BE72" s="6">
        <v>10</v>
      </c>
      <c r="BF72" s="6">
        <v>580</v>
      </c>
      <c r="BG72" s="6">
        <v>3</v>
      </c>
      <c r="BH72" s="6" t="s">
        <v>15</v>
      </c>
      <c r="BI72" s="6">
        <v>5.8</v>
      </c>
      <c r="BJ72" s="6">
        <v>984.83</v>
      </c>
      <c r="BK72" s="13">
        <v>-11</v>
      </c>
    </row>
    <row r="73" customHeight="1" spans="1:63">
      <c r="A73" s="11">
        <v>70</v>
      </c>
      <c r="B73" s="55">
        <v>718</v>
      </c>
      <c r="C73" s="55" t="s">
        <v>85</v>
      </c>
      <c r="D73" s="55" t="s">
        <v>70</v>
      </c>
      <c r="E73" s="6">
        <v>420</v>
      </c>
      <c r="F73" s="6">
        <v>525</v>
      </c>
      <c r="G73" s="6">
        <v>644.67</v>
      </c>
      <c r="H73" s="6">
        <v>224.67</v>
      </c>
      <c r="I73" s="22" t="s">
        <v>15</v>
      </c>
      <c r="J73" s="22">
        <v>161.1675</v>
      </c>
      <c r="K73" s="6"/>
      <c r="L73" s="6">
        <v>69</v>
      </c>
      <c r="M73" s="6">
        <v>83</v>
      </c>
      <c r="N73" s="6">
        <v>26</v>
      </c>
      <c r="O73" s="6">
        <v>593.74</v>
      </c>
      <c r="P73" s="6">
        <v>-43</v>
      </c>
      <c r="Q73" s="6" t="s">
        <v>230</v>
      </c>
      <c r="R73" s="6">
        <v>29.687</v>
      </c>
      <c r="S73" s="6">
        <v>-43</v>
      </c>
      <c r="T73" s="6">
        <v>2</v>
      </c>
      <c r="U73" s="6">
        <v>2</v>
      </c>
      <c r="V73" s="6">
        <v>5</v>
      </c>
      <c r="W73" s="6">
        <v>3</v>
      </c>
      <c r="X73" s="6" t="s">
        <v>15</v>
      </c>
      <c r="Y73" s="6">
        <v>25</v>
      </c>
      <c r="Z73" s="6">
        <v>5</v>
      </c>
      <c r="AA73" s="6">
        <v>8</v>
      </c>
      <c r="AB73" s="6">
        <v>2</v>
      </c>
      <c r="AC73" s="6">
        <v>177.76</v>
      </c>
      <c r="AD73" s="6">
        <v>0</v>
      </c>
      <c r="AE73" s="6">
        <v>177.76</v>
      </c>
      <c r="AF73" s="6">
        <v>-3</v>
      </c>
      <c r="AG73" s="6" t="s">
        <v>230</v>
      </c>
      <c r="AH73" s="6">
        <v>3.5552</v>
      </c>
      <c r="AI73" s="6">
        <v>43</v>
      </c>
      <c r="AJ73" s="6">
        <v>52</v>
      </c>
      <c r="AK73" s="6">
        <v>25</v>
      </c>
      <c r="AL73" s="6">
        <v>1554.02</v>
      </c>
      <c r="AM73" s="6">
        <v>-18</v>
      </c>
      <c r="AN73" s="6" t="s">
        <v>230</v>
      </c>
      <c r="AO73" s="6">
        <v>46.6206</v>
      </c>
      <c r="AP73" s="6">
        <v>4</v>
      </c>
      <c r="AQ73" s="9">
        <v>7</v>
      </c>
      <c r="AR73" s="9">
        <v>12</v>
      </c>
      <c r="AS73" s="9">
        <v>389.1</v>
      </c>
      <c r="AT73" s="9">
        <v>8</v>
      </c>
      <c r="AU73" s="9" t="s">
        <v>15</v>
      </c>
      <c r="AV73" s="9">
        <v>27.237</v>
      </c>
      <c r="AW73" s="6">
        <v>1625</v>
      </c>
      <c r="AX73" s="6">
        <v>1942</v>
      </c>
      <c r="AY73" s="6">
        <v>208.5</v>
      </c>
      <c r="AZ73" s="6">
        <v>-1416.5</v>
      </c>
      <c r="BA73" s="6" t="s">
        <v>230</v>
      </c>
      <c r="BB73" s="6">
        <v>10.425</v>
      </c>
      <c r="BC73" s="6">
        <v>3</v>
      </c>
      <c r="BD73" s="6">
        <v>5</v>
      </c>
      <c r="BE73" s="6">
        <v>0</v>
      </c>
      <c r="BF73" s="6">
        <v>0</v>
      </c>
      <c r="BG73" s="6">
        <v>-3</v>
      </c>
      <c r="BH73" s="6" t="s">
        <v>230</v>
      </c>
      <c r="BI73" s="6"/>
      <c r="BJ73" s="6">
        <v>303.69</v>
      </c>
      <c r="BK73" s="13">
        <v>-43</v>
      </c>
    </row>
    <row r="74" customHeight="1" spans="1:63">
      <c r="A74" s="11">
        <v>71</v>
      </c>
      <c r="B74" s="55">
        <v>747</v>
      </c>
      <c r="C74" s="55" t="s">
        <v>86</v>
      </c>
      <c r="D74" s="55" t="s">
        <v>70</v>
      </c>
      <c r="E74" s="6">
        <v>1905</v>
      </c>
      <c r="F74" s="6">
        <v>2156</v>
      </c>
      <c r="G74" s="6">
        <v>3740.45</v>
      </c>
      <c r="H74" s="6">
        <v>1835.45</v>
      </c>
      <c r="I74" s="22" t="s">
        <v>15</v>
      </c>
      <c r="J74" s="22">
        <v>935.1125</v>
      </c>
      <c r="K74" s="6"/>
      <c r="L74" s="6">
        <v>113</v>
      </c>
      <c r="M74" s="6">
        <v>130</v>
      </c>
      <c r="N74" s="6">
        <v>100</v>
      </c>
      <c r="O74" s="6">
        <v>2080.14</v>
      </c>
      <c r="P74" s="6">
        <v>-13</v>
      </c>
      <c r="Q74" s="6" t="s">
        <v>230</v>
      </c>
      <c r="R74" s="6">
        <v>104.007</v>
      </c>
      <c r="S74" s="6">
        <v>-13</v>
      </c>
      <c r="T74" s="6">
        <v>8</v>
      </c>
      <c r="U74" s="6">
        <v>10</v>
      </c>
      <c r="V74" s="6">
        <v>2</v>
      </c>
      <c r="W74" s="6">
        <v>-6</v>
      </c>
      <c r="X74" s="6" t="s">
        <v>230</v>
      </c>
      <c r="Y74" s="6"/>
      <c r="Z74" s="6">
        <v>15</v>
      </c>
      <c r="AA74" s="6">
        <v>19</v>
      </c>
      <c r="AB74" s="6">
        <v>8</v>
      </c>
      <c r="AC74" s="6">
        <v>1302.5</v>
      </c>
      <c r="AD74" s="6">
        <v>1302.5</v>
      </c>
      <c r="AE74" s="6">
        <v>0</v>
      </c>
      <c r="AF74" s="6">
        <v>-7</v>
      </c>
      <c r="AG74" s="6" t="s">
        <v>230</v>
      </c>
      <c r="AH74" s="6">
        <v>0</v>
      </c>
      <c r="AI74" s="6">
        <v>94</v>
      </c>
      <c r="AJ74" s="6">
        <v>113</v>
      </c>
      <c r="AK74" s="6">
        <v>42</v>
      </c>
      <c r="AL74" s="6">
        <v>2641.62</v>
      </c>
      <c r="AM74" s="6">
        <v>-52</v>
      </c>
      <c r="AN74" s="6" t="s">
        <v>230</v>
      </c>
      <c r="AO74" s="6">
        <v>79.2486</v>
      </c>
      <c r="AP74" s="6">
        <v>9</v>
      </c>
      <c r="AQ74" s="9">
        <v>11</v>
      </c>
      <c r="AR74" s="9">
        <v>0</v>
      </c>
      <c r="AS74" s="9">
        <v>0</v>
      </c>
      <c r="AT74" s="9">
        <v>-9</v>
      </c>
      <c r="AU74" s="9" t="s">
        <v>230</v>
      </c>
      <c r="AV74" s="9">
        <v>0</v>
      </c>
      <c r="AW74" s="6">
        <v>2730</v>
      </c>
      <c r="AX74" s="6">
        <v>3276</v>
      </c>
      <c r="AY74" s="6">
        <v>1820</v>
      </c>
      <c r="AZ74" s="6">
        <v>-910</v>
      </c>
      <c r="BA74" s="6" t="s">
        <v>230</v>
      </c>
      <c r="BB74" s="6">
        <v>91</v>
      </c>
      <c r="BC74" s="6">
        <v>7</v>
      </c>
      <c r="BD74" s="6">
        <v>9</v>
      </c>
      <c r="BE74" s="6">
        <v>4</v>
      </c>
      <c r="BF74" s="6">
        <v>264.5</v>
      </c>
      <c r="BG74" s="6">
        <v>-3</v>
      </c>
      <c r="BH74" s="6" t="s">
        <v>230</v>
      </c>
      <c r="BI74" s="6"/>
      <c r="BJ74" s="6">
        <v>1209.37</v>
      </c>
      <c r="BK74" s="13">
        <v>-13</v>
      </c>
    </row>
    <row r="75" customHeight="1" spans="1:63">
      <c r="A75" s="11">
        <v>72</v>
      </c>
      <c r="B75" s="55">
        <v>102479</v>
      </c>
      <c r="C75" s="55" t="s">
        <v>87</v>
      </c>
      <c r="D75" s="55" t="s">
        <v>70</v>
      </c>
      <c r="E75" s="6">
        <v>1280</v>
      </c>
      <c r="F75" s="6">
        <v>1486</v>
      </c>
      <c r="G75" s="6">
        <v>720.18</v>
      </c>
      <c r="H75" s="6">
        <v>-559.82</v>
      </c>
      <c r="I75" s="6" t="s">
        <v>230</v>
      </c>
      <c r="J75" s="6">
        <v>100.8252</v>
      </c>
      <c r="K75" s="6">
        <v>-27.991</v>
      </c>
      <c r="L75" s="6">
        <v>88</v>
      </c>
      <c r="M75" s="6">
        <v>112</v>
      </c>
      <c r="N75" s="6">
        <v>102</v>
      </c>
      <c r="O75" s="6">
        <v>2339.36</v>
      </c>
      <c r="P75" s="6">
        <v>14</v>
      </c>
      <c r="Q75" s="6" t="s">
        <v>14</v>
      </c>
      <c r="R75" s="6">
        <v>116.968</v>
      </c>
      <c r="S75" s="6"/>
      <c r="T75" s="6">
        <v>5</v>
      </c>
      <c r="U75" s="6">
        <v>6</v>
      </c>
      <c r="V75" s="6">
        <v>1</v>
      </c>
      <c r="W75" s="6">
        <v>-4</v>
      </c>
      <c r="X75" s="6" t="s">
        <v>230</v>
      </c>
      <c r="Y75" s="6"/>
      <c r="Z75" s="6">
        <v>9</v>
      </c>
      <c r="AA75" s="6">
        <v>14</v>
      </c>
      <c r="AB75" s="6">
        <v>8</v>
      </c>
      <c r="AC75" s="6">
        <v>1088.24</v>
      </c>
      <c r="AD75" s="6">
        <v>168.3</v>
      </c>
      <c r="AE75" s="6">
        <v>919.94</v>
      </c>
      <c r="AF75" s="6">
        <v>-1</v>
      </c>
      <c r="AG75" s="6" t="s">
        <v>230</v>
      </c>
      <c r="AH75" s="6">
        <v>18.3988</v>
      </c>
      <c r="AI75" s="6">
        <v>68</v>
      </c>
      <c r="AJ75" s="6">
        <v>82</v>
      </c>
      <c r="AK75" s="6">
        <v>46</v>
      </c>
      <c r="AL75" s="6">
        <v>2822.92</v>
      </c>
      <c r="AM75" s="6">
        <v>-22</v>
      </c>
      <c r="AN75" s="6" t="s">
        <v>230</v>
      </c>
      <c r="AO75" s="6">
        <v>84.6876</v>
      </c>
      <c r="AP75" s="6">
        <v>8</v>
      </c>
      <c r="AQ75" s="9">
        <v>11</v>
      </c>
      <c r="AR75" s="9">
        <v>1</v>
      </c>
      <c r="AS75" s="9">
        <v>33.91</v>
      </c>
      <c r="AT75" s="9">
        <v>-7</v>
      </c>
      <c r="AU75" s="9" t="s">
        <v>230</v>
      </c>
      <c r="AV75" s="9">
        <v>1.3564</v>
      </c>
      <c r="AW75" s="6">
        <v>1307</v>
      </c>
      <c r="AX75" s="6">
        <v>1568</v>
      </c>
      <c r="AY75" s="6">
        <v>388.5</v>
      </c>
      <c r="AZ75" s="6">
        <v>-918.5</v>
      </c>
      <c r="BA75" s="6" t="s">
        <v>230</v>
      </c>
      <c r="BB75" s="6">
        <v>19.425</v>
      </c>
      <c r="BC75" s="6">
        <v>5</v>
      </c>
      <c r="BD75" s="6">
        <v>7</v>
      </c>
      <c r="BE75" s="6">
        <v>1</v>
      </c>
      <c r="BF75" s="6">
        <v>70</v>
      </c>
      <c r="BG75" s="6">
        <v>-4</v>
      </c>
      <c r="BH75" s="6" t="s">
        <v>230</v>
      </c>
      <c r="BI75" s="6"/>
      <c r="BJ75" s="6">
        <v>341.66</v>
      </c>
      <c r="BK75" s="13">
        <v>-28</v>
      </c>
    </row>
    <row r="76" customHeight="1" spans="1:63">
      <c r="A76" s="11">
        <v>73</v>
      </c>
      <c r="B76" s="55">
        <v>102478</v>
      </c>
      <c r="C76" s="55" t="s">
        <v>88</v>
      </c>
      <c r="D76" s="55" t="s">
        <v>70</v>
      </c>
      <c r="E76" s="6">
        <v>697</v>
      </c>
      <c r="F76" s="6">
        <v>800</v>
      </c>
      <c r="G76" s="6">
        <v>31.5</v>
      </c>
      <c r="H76" s="6">
        <v>-665.5</v>
      </c>
      <c r="I76" s="6" t="s">
        <v>230</v>
      </c>
      <c r="J76" s="6">
        <v>4.41</v>
      </c>
      <c r="K76" s="6">
        <v>-33.275</v>
      </c>
      <c r="L76" s="6">
        <v>69</v>
      </c>
      <c r="M76" s="6">
        <v>83</v>
      </c>
      <c r="N76" s="6">
        <v>62</v>
      </c>
      <c r="O76" s="6">
        <v>1301.93</v>
      </c>
      <c r="P76" s="6">
        <v>-7</v>
      </c>
      <c r="Q76" s="6" t="s">
        <v>230</v>
      </c>
      <c r="R76" s="6">
        <v>65.0965</v>
      </c>
      <c r="S76" s="6">
        <v>-7</v>
      </c>
      <c r="T76" s="6">
        <v>3</v>
      </c>
      <c r="U76" s="6">
        <v>4</v>
      </c>
      <c r="V76" s="6">
        <v>8</v>
      </c>
      <c r="W76" s="6">
        <v>5</v>
      </c>
      <c r="X76" s="6" t="s">
        <v>15</v>
      </c>
      <c r="Y76" s="6">
        <v>40</v>
      </c>
      <c r="Z76" s="6">
        <v>7</v>
      </c>
      <c r="AA76" s="6">
        <v>11</v>
      </c>
      <c r="AB76" s="6">
        <v>2</v>
      </c>
      <c r="AC76" s="6">
        <v>251.25</v>
      </c>
      <c r="AD76" s="6">
        <v>0</v>
      </c>
      <c r="AE76" s="6">
        <v>251.25</v>
      </c>
      <c r="AF76" s="6">
        <v>-5</v>
      </c>
      <c r="AG76" s="6" t="s">
        <v>230</v>
      </c>
      <c r="AH76" s="6">
        <v>5.025</v>
      </c>
      <c r="AI76" s="6">
        <v>43</v>
      </c>
      <c r="AJ76" s="6">
        <v>52</v>
      </c>
      <c r="AK76" s="6">
        <v>45</v>
      </c>
      <c r="AL76" s="6">
        <v>2887.76</v>
      </c>
      <c r="AM76" s="6">
        <v>2</v>
      </c>
      <c r="AN76" s="6" t="s">
        <v>14</v>
      </c>
      <c r="AO76" s="6">
        <v>115.5104</v>
      </c>
      <c r="AP76" s="6">
        <v>4</v>
      </c>
      <c r="AQ76" s="9">
        <v>7</v>
      </c>
      <c r="AR76" s="9">
        <v>1</v>
      </c>
      <c r="AS76" s="9">
        <v>38</v>
      </c>
      <c r="AT76" s="9">
        <v>-3</v>
      </c>
      <c r="AU76" s="9" t="s">
        <v>230</v>
      </c>
      <c r="AV76" s="9">
        <v>1.52</v>
      </c>
      <c r="AW76" s="6">
        <v>1307</v>
      </c>
      <c r="AX76" s="6">
        <v>1568</v>
      </c>
      <c r="AY76" s="6">
        <v>505.54</v>
      </c>
      <c r="AZ76" s="6">
        <v>-801.46</v>
      </c>
      <c r="BA76" s="6" t="s">
        <v>230</v>
      </c>
      <c r="BB76" s="6">
        <v>25.277</v>
      </c>
      <c r="BC76" s="6">
        <v>3</v>
      </c>
      <c r="BD76" s="6">
        <v>5</v>
      </c>
      <c r="BE76" s="6">
        <v>0</v>
      </c>
      <c r="BF76" s="6">
        <v>0</v>
      </c>
      <c r="BG76" s="6">
        <v>-3</v>
      </c>
      <c r="BH76" s="6" t="s">
        <v>230</v>
      </c>
      <c r="BI76" s="6"/>
      <c r="BJ76" s="6">
        <v>256.84</v>
      </c>
      <c r="BK76" s="13">
        <v>-40</v>
      </c>
    </row>
    <row r="77" customHeight="1" spans="1:63">
      <c r="A77" s="11">
        <v>74</v>
      </c>
      <c r="B77" s="55">
        <v>102935</v>
      </c>
      <c r="C77" s="55" t="s">
        <v>89</v>
      </c>
      <c r="D77" s="55" t="s">
        <v>70</v>
      </c>
      <c r="E77" s="6">
        <v>1280</v>
      </c>
      <c r="F77" s="6">
        <v>1486</v>
      </c>
      <c r="G77" s="6">
        <v>465</v>
      </c>
      <c r="H77" s="6">
        <v>-815</v>
      </c>
      <c r="I77" s="6" t="s">
        <v>230</v>
      </c>
      <c r="J77" s="6">
        <v>65.1</v>
      </c>
      <c r="K77" s="6">
        <v>-40.75</v>
      </c>
      <c r="L77" s="6">
        <v>88</v>
      </c>
      <c r="M77" s="6">
        <v>112</v>
      </c>
      <c r="N77" s="6">
        <v>120</v>
      </c>
      <c r="O77" s="6">
        <v>2501.01</v>
      </c>
      <c r="P77" s="6">
        <v>32</v>
      </c>
      <c r="Q77" s="6" t="s">
        <v>15</v>
      </c>
      <c r="R77" s="6">
        <v>150.0606</v>
      </c>
      <c r="S77" s="6"/>
      <c r="T77" s="6">
        <v>5</v>
      </c>
      <c r="U77" s="6">
        <v>6</v>
      </c>
      <c r="V77" s="6">
        <v>6</v>
      </c>
      <c r="W77" s="6">
        <v>1</v>
      </c>
      <c r="X77" s="6" t="s">
        <v>15</v>
      </c>
      <c r="Y77" s="6">
        <v>30</v>
      </c>
      <c r="Z77" s="6">
        <v>9</v>
      </c>
      <c r="AA77" s="6">
        <v>14</v>
      </c>
      <c r="AB77" s="6">
        <v>8</v>
      </c>
      <c r="AC77" s="6">
        <v>2235</v>
      </c>
      <c r="AD77" s="6">
        <v>1560</v>
      </c>
      <c r="AE77" s="6">
        <v>675</v>
      </c>
      <c r="AF77" s="6">
        <v>-1</v>
      </c>
      <c r="AG77" s="6" t="s">
        <v>230</v>
      </c>
      <c r="AH77" s="6">
        <v>13.5</v>
      </c>
      <c r="AI77" s="6">
        <v>68</v>
      </c>
      <c r="AJ77" s="6">
        <v>82</v>
      </c>
      <c r="AK77" s="6">
        <v>37</v>
      </c>
      <c r="AL77" s="6">
        <v>2544.38</v>
      </c>
      <c r="AM77" s="6">
        <v>-31</v>
      </c>
      <c r="AN77" s="6" t="s">
        <v>230</v>
      </c>
      <c r="AO77" s="6">
        <v>76.3314</v>
      </c>
      <c r="AP77" s="6">
        <v>8</v>
      </c>
      <c r="AQ77" s="9">
        <v>11</v>
      </c>
      <c r="AR77" s="9">
        <v>9</v>
      </c>
      <c r="AS77" s="9">
        <v>333.36</v>
      </c>
      <c r="AT77" s="9">
        <v>1</v>
      </c>
      <c r="AU77" s="9" t="s">
        <v>14</v>
      </c>
      <c r="AV77" s="9">
        <v>16.668</v>
      </c>
      <c r="AW77" s="6">
        <v>3096</v>
      </c>
      <c r="AX77" s="6">
        <v>3468</v>
      </c>
      <c r="AY77" s="6">
        <v>2203.3</v>
      </c>
      <c r="AZ77" s="6">
        <v>-892.7</v>
      </c>
      <c r="BA77" s="6" t="s">
        <v>230</v>
      </c>
      <c r="BB77" s="6">
        <v>110.165</v>
      </c>
      <c r="BC77" s="6">
        <v>5</v>
      </c>
      <c r="BD77" s="6">
        <v>7</v>
      </c>
      <c r="BE77" s="6">
        <v>5</v>
      </c>
      <c r="BF77" s="6">
        <v>290</v>
      </c>
      <c r="BG77" s="6">
        <v>0</v>
      </c>
      <c r="BH77" s="6" t="s">
        <v>14</v>
      </c>
      <c r="BI77" s="6"/>
      <c r="BJ77" s="6">
        <v>461.83</v>
      </c>
      <c r="BK77" s="13">
        <v>-41</v>
      </c>
    </row>
    <row r="78" customHeight="1" spans="1:63">
      <c r="A78" s="11">
        <v>75</v>
      </c>
      <c r="B78" s="55">
        <v>341</v>
      </c>
      <c r="C78" s="55" t="s">
        <v>90</v>
      </c>
      <c r="D78" s="55" t="s">
        <v>91</v>
      </c>
      <c r="E78" s="6">
        <v>3400</v>
      </c>
      <c r="F78" s="6">
        <v>3690</v>
      </c>
      <c r="G78" s="6">
        <v>574</v>
      </c>
      <c r="H78" s="6">
        <v>-2826</v>
      </c>
      <c r="I78" s="6" t="s">
        <v>230</v>
      </c>
      <c r="J78" s="6">
        <v>80.36</v>
      </c>
      <c r="K78" s="6">
        <v>-141.3</v>
      </c>
      <c r="L78" s="6">
        <v>233</v>
      </c>
      <c r="M78" s="6">
        <v>260</v>
      </c>
      <c r="N78" s="6">
        <v>446</v>
      </c>
      <c r="O78" s="6">
        <v>8762.97</v>
      </c>
      <c r="P78" s="6">
        <v>213</v>
      </c>
      <c r="Q78" s="6" t="s">
        <v>15</v>
      </c>
      <c r="R78" s="6">
        <v>525.7782</v>
      </c>
      <c r="S78" s="6"/>
      <c r="T78" s="6">
        <v>12</v>
      </c>
      <c r="U78" s="6">
        <v>14</v>
      </c>
      <c r="V78" s="6">
        <v>11</v>
      </c>
      <c r="W78" s="6">
        <v>-1</v>
      </c>
      <c r="X78" s="6" t="s">
        <v>230</v>
      </c>
      <c r="Y78" s="6"/>
      <c r="Z78" s="6">
        <v>23</v>
      </c>
      <c r="AA78" s="6">
        <v>26</v>
      </c>
      <c r="AB78" s="6">
        <v>17</v>
      </c>
      <c r="AC78" s="6">
        <v>2265.99</v>
      </c>
      <c r="AD78" s="6">
        <v>0</v>
      </c>
      <c r="AE78" s="6">
        <v>2265.99</v>
      </c>
      <c r="AF78" s="6">
        <v>-6</v>
      </c>
      <c r="AG78" s="6" t="s">
        <v>230</v>
      </c>
      <c r="AH78" s="6">
        <v>45.3198</v>
      </c>
      <c r="AI78" s="6">
        <v>182</v>
      </c>
      <c r="AJ78" s="6">
        <v>200</v>
      </c>
      <c r="AK78" s="6">
        <v>249</v>
      </c>
      <c r="AL78" s="6">
        <v>12751.79</v>
      </c>
      <c r="AM78" s="6">
        <v>67</v>
      </c>
      <c r="AN78" s="6" t="s">
        <v>15</v>
      </c>
      <c r="AO78" s="6">
        <v>637.5895</v>
      </c>
      <c r="AP78" s="6">
        <v>21</v>
      </c>
      <c r="AQ78" s="9">
        <v>24</v>
      </c>
      <c r="AR78" s="9">
        <v>6</v>
      </c>
      <c r="AS78" s="9">
        <v>228</v>
      </c>
      <c r="AT78" s="9">
        <v>-15</v>
      </c>
      <c r="AU78" s="9" t="s">
        <v>230</v>
      </c>
      <c r="AV78" s="9">
        <v>9.12</v>
      </c>
      <c r="AW78" s="6">
        <v>13306</v>
      </c>
      <c r="AX78" s="6">
        <v>14300</v>
      </c>
      <c r="AY78" s="6">
        <v>10542.2</v>
      </c>
      <c r="AZ78" s="6">
        <v>-2763.8</v>
      </c>
      <c r="BA78" s="6" t="s">
        <v>230</v>
      </c>
      <c r="BB78" s="6">
        <v>527.11</v>
      </c>
      <c r="BC78" s="6">
        <v>11</v>
      </c>
      <c r="BD78" s="6">
        <v>13</v>
      </c>
      <c r="BE78" s="6">
        <v>11</v>
      </c>
      <c r="BF78" s="6">
        <v>797.5</v>
      </c>
      <c r="BG78" s="6">
        <v>0</v>
      </c>
      <c r="BH78" s="6" t="s">
        <v>14</v>
      </c>
      <c r="BI78" s="6"/>
      <c r="BJ78" s="6">
        <v>1825.28</v>
      </c>
      <c r="BK78" s="13">
        <v>-141</v>
      </c>
    </row>
    <row r="79" customHeight="1" spans="1:63">
      <c r="A79" s="11">
        <v>76</v>
      </c>
      <c r="B79" s="55">
        <v>371</v>
      </c>
      <c r="C79" s="55" t="s">
        <v>92</v>
      </c>
      <c r="D79" s="55" t="s">
        <v>91</v>
      </c>
      <c r="E79" s="6">
        <v>697</v>
      </c>
      <c r="F79" s="6">
        <v>800</v>
      </c>
      <c r="G79" s="6">
        <v>0</v>
      </c>
      <c r="H79" s="6">
        <v>-697</v>
      </c>
      <c r="I79" s="6" t="s">
        <v>230</v>
      </c>
      <c r="J79" s="6">
        <v>0</v>
      </c>
      <c r="K79" s="6">
        <v>-34.85</v>
      </c>
      <c r="L79" s="6">
        <v>85</v>
      </c>
      <c r="M79" s="6">
        <v>94</v>
      </c>
      <c r="N79" s="6">
        <v>236</v>
      </c>
      <c r="O79" s="6">
        <v>4696.65</v>
      </c>
      <c r="P79" s="6">
        <v>151</v>
      </c>
      <c r="Q79" s="6" t="s">
        <v>15</v>
      </c>
      <c r="R79" s="6">
        <v>281.799</v>
      </c>
      <c r="S79" s="6"/>
      <c r="T79" s="6">
        <v>3</v>
      </c>
      <c r="U79" s="6">
        <v>4</v>
      </c>
      <c r="V79" s="6">
        <v>0</v>
      </c>
      <c r="W79" s="6">
        <v>-3</v>
      </c>
      <c r="X79" s="6" t="s">
        <v>230</v>
      </c>
      <c r="Y79" s="6"/>
      <c r="Z79" s="6">
        <v>7</v>
      </c>
      <c r="AA79" s="6">
        <v>11</v>
      </c>
      <c r="AB79" s="6">
        <v>1</v>
      </c>
      <c r="AC79" s="6">
        <v>135</v>
      </c>
      <c r="AD79" s="6">
        <v>0</v>
      </c>
      <c r="AE79" s="6">
        <v>135</v>
      </c>
      <c r="AF79" s="6">
        <v>-6</v>
      </c>
      <c r="AG79" s="6" t="s">
        <v>230</v>
      </c>
      <c r="AH79" s="6">
        <v>2.7</v>
      </c>
      <c r="AI79" s="6">
        <v>60</v>
      </c>
      <c r="AJ79" s="6">
        <v>72</v>
      </c>
      <c r="AK79" s="6">
        <v>63</v>
      </c>
      <c r="AL79" s="6">
        <v>3680.7</v>
      </c>
      <c r="AM79" s="6">
        <v>3</v>
      </c>
      <c r="AN79" s="6" t="s">
        <v>14</v>
      </c>
      <c r="AO79" s="6">
        <v>147.228</v>
      </c>
      <c r="AP79" s="6">
        <v>4</v>
      </c>
      <c r="AQ79" s="9">
        <v>7</v>
      </c>
      <c r="AR79" s="9">
        <v>0</v>
      </c>
      <c r="AS79" s="9">
        <v>0</v>
      </c>
      <c r="AT79" s="9">
        <v>-4</v>
      </c>
      <c r="AU79" s="9" t="s">
        <v>230</v>
      </c>
      <c r="AV79" s="9">
        <v>0</v>
      </c>
      <c r="AW79" s="6">
        <v>2351</v>
      </c>
      <c r="AX79" s="6">
        <v>2821</v>
      </c>
      <c r="AY79" s="6">
        <v>1601.8</v>
      </c>
      <c r="AZ79" s="6">
        <v>-749.2</v>
      </c>
      <c r="BA79" s="6" t="s">
        <v>230</v>
      </c>
      <c r="BB79" s="6">
        <v>80.09</v>
      </c>
      <c r="BC79" s="6">
        <v>4</v>
      </c>
      <c r="BD79" s="6">
        <v>7</v>
      </c>
      <c r="BE79" s="6">
        <v>0</v>
      </c>
      <c r="BF79" s="6">
        <v>0</v>
      </c>
      <c r="BG79" s="6">
        <v>-4</v>
      </c>
      <c r="BH79" s="6" t="s">
        <v>230</v>
      </c>
      <c r="BI79" s="6"/>
      <c r="BJ79" s="6">
        <v>511.82</v>
      </c>
      <c r="BK79" s="13">
        <v>-35</v>
      </c>
    </row>
    <row r="80" customHeight="1" spans="1:63">
      <c r="A80" s="11">
        <v>77</v>
      </c>
      <c r="B80" s="55">
        <v>385</v>
      </c>
      <c r="C80" s="55" t="s">
        <v>93</v>
      </c>
      <c r="D80" s="55" t="s">
        <v>91</v>
      </c>
      <c r="E80" s="6">
        <v>1412</v>
      </c>
      <c r="F80" s="6">
        <v>1644</v>
      </c>
      <c r="G80" s="6">
        <v>64</v>
      </c>
      <c r="H80" s="6">
        <v>-1348</v>
      </c>
      <c r="I80" s="6" t="s">
        <v>230</v>
      </c>
      <c r="J80" s="6">
        <v>8.96</v>
      </c>
      <c r="K80" s="6">
        <v>-67.4</v>
      </c>
      <c r="L80" s="6">
        <v>180</v>
      </c>
      <c r="M80" s="6">
        <v>200</v>
      </c>
      <c r="N80" s="6">
        <v>89</v>
      </c>
      <c r="O80" s="6">
        <v>1935.93</v>
      </c>
      <c r="P80" s="6">
        <v>-91</v>
      </c>
      <c r="Q80" s="6" t="s">
        <v>230</v>
      </c>
      <c r="R80" s="6">
        <v>96.7965</v>
      </c>
      <c r="S80" s="6">
        <v>-91</v>
      </c>
      <c r="T80" s="6">
        <v>10</v>
      </c>
      <c r="U80" s="6">
        <v>12</v>
      </c>
      <c r="V80" s="6">
        <v>6</v>
      </c>
      <c r="W80" s="6">
        <v>-4</v>
      </c>
      <c r="X80" s="6" t="s">
        <v>230</v>
      </c>
      <c r="Y80" s="6"/>
      <c r="Z80" s="6">
        <v>17</v>
      </c>
      <c r="AA80" s="6">
        <v>22</v>
      </c>
      <c r="AB80" s="6">
        <v>4</v>
      </c>
      <c r="AC80" s="6">
        <v>594</v>
      </c>
      <c r="AD80" s="6">
        <v>594</v>
      </c>
      <c r="AE80" s="6">
        <v>0</v>
      </c>
      <c r="AF80" s="6">
        <v>-13</v>
      </c>
      <c r="AG80" s="6" t="s">
        <v>230</v>
      </c>
      <c r="AH80" s="6">
        <v>0</v>
      </c>
      <c r="AI80" s="6">
        <v>132</v>
      </c>
      <c r="AJ80" s="6">
        <v>152</v>
      </c>
      <c r="AK80" s="6">
        <v>62</v>
      </c>
      <c r="AL80" s="6">
        <v>4301.74</v>
      </c>
      <c r="AM80" s="6">
        <v>-70</v>
      </c>
      <c r="AN80" s="6" t="s">
        <v>230</v>
      </c>
      <c r="AO80" s="6">
        <v>129.0522</v>
      </c>
      <c r="AP80" s="6">
        <v>19</v>
      </c>
      <c r="AQ80" s="9">
        <v>22</v>
      </c>
      <c r="AR80" s="9">
        <v>5</v>
      </c>
      <c r="AS80" s="9">
        <v>152</v>
      </c>
      <c r="AT80" s="9">
        <v>-14</v>
      </c>
      <c r="AU80" s="9" t="s">
        <v>230</v>
      </c>
      <c r="AV80" s="9">
        <v>6.08</v>
      </c>
      <c r="AW80" s="6">
        <v>4006</v>
      </c>
      <c r="AX80" s="6">
        <v>4440</v>
      </c>
      <c r="AY80" s="6">
        <v>1747</v>
      </c>
      <c r="AZ80" s="6">
        <v>-2259</v>
      </c>
      <c r="BA80" s="6" t="s">
        <v>230</v>
      </c>
      <c r="BB80" s="6">
        <v>87.35</v>
      </c>
      <c r="BC80" s="6">
        <v>12</v>
      </c>
      <c r="BD80" s="6">
        <v>14</v>
      </c>
      <c r="BE80" s="6">
        <v>10</v>
      </c>
      <c r="BF80" s="6">
        <v>612.17</v>
      </c>
      <c r="BG80" s="6">
        <v>-2</v>
      </c>
      <c r="BH80" s="6" t="s">
        <v>230</v>
      </c>
      <c r="BI80" s="6"/>
      <c r="BJ80" s="6">
        <v>328.24</v>
      </c>
      <c r="BK80" s="13">
        <v>-158</v>
      </c>
    </row>
    <row r="81" customHeight="1" spans="1:63">
      <c r="A81" s="11">
        <v>78</v>
      </c>
      <c r="B81" s="55">
        <v>539</v>
      </c>
      <c r="C81" s="55" t="s">
        <v>94</v>
      </c>
      <c r="D81" s="55" t="s">
        <v>91</v>
      </c>
      <c r="E81" s="6">
        <v>1554</v>
      </c>
      <c r="F81" s="6">
        <v>1815</v>
      </c>
      <c r="G81" s="6">
        <v>426</v>
      </c>
      <c r="H81" s="6">
        <v>-1128</v>
      </c>
      <c r="I81" s="6" t="s">
        <v>230</v>
      </c>
      <c r="J81" s="6">
        <v>59.64</v>
      </c>
      <c r="K81" s="6">
        <v>-56.4</v>
      </c>
      <c r="L81" s="6">
        <v>88</v>
      </c>
      <c r="M81" s="6">
        <v>112</v>
      </c>
      <c r="N81" s="6">
        <v>124</v>
      </c>
      <c r="O81" s="6">
        <v>2515.31</v>
      </c>
      <c r="P81" s="6">
        <v>36</v>
      </c>
      <c r="Q81" s="6" t="s">
        <v>15</v>
      </c>
      <c r="R81" s="6">
        <v>150.9186</v>
      </c>
      <c r="S81" s="6"/>
      <c r="T81" s="6">
        <v>5</v>
      </c>
      <c r="U81" s="6">
        <v>6</v>
      </c>
      <c r="V81" s="6">
        <v>1</v>
      </c>
      <c r="W81" s="6">
        <v>-4</v>
      </c>
      <c r="X81" s="6" t="s">
        <v>230</v>
      </c>
      <c r="Y81" s="6"/>
      <c r="Z81" s="6">
        <v>9</v>
      </c>
      <c r="AA81" s="6">
        <v>14</v>
      </c>
      <c r="AB81" s="6">
        <v>4</v>
      </c>
      <c r="AC81" s="6">
        <v>792</v>
      </c>
      <c r="AD81" s="6">
        <v>792</v>
      </c>
      <c r="AE81" s="6">
        <v>0</v>
      </c>
      <c r="AF81" s="6">
        <v>-5</v>
      </c>
      <c r="AG81" s="6" t="s">
        <v>230</v>
      </c>
      <c r="AH81" s="6">
        <v>0</v>
      </c>
      <c r="AI81" s="6">
        <v>72</v>
      </c>
      <c r="AJ81" s="6">
        <v>86</v>
      </c>
      <c r="AK81" s="6">
        <v>75</v>
      </c>
      <c r="AL81" s="6">
        <v>6526.7</v>
      </c>
      <c r="AM81" s="6">
        <v>3</v>
      </c>
      <c r="AN81" s="6" t="s">
        <v>14</v>
      </c>
      <c r="AO81" s="6">
        <v>261.068</v>
      </c>
      <c r="AP81" s="6">
        <v>8</v>
      </c>
      <c r="AQ81" s="9">
        <v>11</v>
      </c>
      <c r="AR81" s="9">
        <v>6</v>
      </c>
      <c r="AS81" s="9">
        <v>199.5</v>
      </c>
      <c r="AT81" s="9">
        <v>-2</v>
      </c>
      <c r="AU81" s="9" t="s">
        <v>230</v>
      </c>
      <c r="AV81" s="9">
        <v>7.98</v>
      </c>
      <c r="AW81" s="6">
        <v>1661</v>
      </c>
      <c r="AX81" s="6">
        <v>1993</v>
      </c>
      <c r="AY81" s="6">
        <v>1721.11</v>
      </c>
      <c r="AZ81" s="6">
        <v>60.1099999999999</v>
      </c>
      <c r="BA81" s="6" t="s">
        <v>14</v>
      </c>
      <c r="BB81" s="6">
        <v>120.4777</v>
      </c>
      <c r="BC81" s="6">
        <v>5</v>
      </c>
      <c r="BD81" s="6">
        <v>7</v>
      </c>
      <c r="BE81" s="6">
        <v>1</v>
      </c>
      <c r="BF81" s="6">
        <v>72.5</v>
      </c>
      <c r="BG81" s="6">
        <v>-4</v>
      </c>
      <c r="BH81" s="6" t="s">
        <v>230</v>
      </c>
      <c r="BI81" s="6"/>
      <c r="BJ81" s="6">
        <v>600.08</v>
      </c>
      <c r="BK81" s="13">
        <v>-56</v>
      </c>
    </row>
    <row r="82" customHeight="1" spans="1:63">
      <c r="A82" s="11">
        <v>79</v>
      </c>
      <c r="B82" s="55">
        <v>514</v>
      </c>
      <c r="C82" s="55" t="s">
        <v>95</v>
      </c>
      <c r="D82" s="55" t="s">
        <v>91</v>
      </c>
      <c r="E82" s="6">
        <v>3997</v>
      </c>
      <c r="F82" s="6">
        <v>4247</v>
      </c>
      <c r="G82" s="6">
        <v>3593.25</v>
      </c>
      <c r="H82" s="6">
        <v>-403.75</v>
      </c>
      <c r="I82" s="6" t="s">
        <v>230</v>
      </c>
      <c r="J82" s="6">
        <v>503.055</v>
      </c>
      <c r="K82" s="6">
        <v>-20.1875</v>
      </c>
      <c r="L82" s="6">
        <v>186</v>
      </c>
      <c r="M82" s="6">
        <v>206</v>
      </c>
      <c r="N82" s="6">
        <v>316</v>
      </c>
      <c r="O82" s="6">
        <v>6653.37</v>
      </c>
      <c r="P82" s="6">
        <v>130</v>
      </c>
      <c r="Q82" s="6" t="s">
        <v>15</v>
      </c>
      <c r="R82" s="6">
        <v>399.2022</v>
      </c>
      <c r="S82" s="6"/>
      <c r="T82" s="6">
        <v>8</v>
      </c>
      <c r="U82" s="6">
        <v>10</v>
      </c>
      <c r="V82" s="6">
        <v>6</v>
      </c>
      <c r="W82" s="6">
        <v>-2</v>
      </c>
      <c r="X82" s="6" t="s">
        <v>230</v>
      </c>
      <c r="Y82" s="6"/>
      <c r="Z82" s="6">
        <v>8</v>
      </c>
      <c r="AA82" s="6">
        <v>12</v>
      </c>
      <c r="AB82" s="6">
        <v>8</v>
      </c>
      <c r="AC82" s="6">
        <v>1453.21</v>
      </c>
      <c r="AD82" s="6">
        <v>1183.21</v>
      </c>
      <c r="AE82" s="6">
        <v>270</v>
      </c>
      <c r="AF82" s="6">
        <v>0</v>
      </c>
      <c r="AG82" s="6" t="s">
        <v>14</v>
      </c>
      <c r="AH82" s="6">
        <v>8.1</v>
      </c>
      <c r="AI82" s="6">
        <v>101</v>
      </c>
      <c r="AJ82" s="6">
        <v>121</v>
      </c>
      <c r="AK82" s="6">
        <v>229</v>
      </c>
      <c r="AL82" s="6">
        <v>14882.15</v>
      </c>
      <c r="AM82" s="6">
        <v>128</v>
      </c>
      <c r="AN82" s="6" t="s">
        <v>15</v>
      </c>
      <c r="AO82" s="6">
        <v>744.1075</v>
      </c>
      <c r="AP82" s="6">
        <v>15</v>
      </c>
      <c r="AQ82" s="9">
        <v>19</v>
      </c>
      <c r="AR82" s="9">
        <v>6</v>
      </c>
      <c r="AS82" s="9">
        <v>199.5</v>
      </c>
      <c r="AT82" s="9">
        <v>-9</v>
      </c>
      <c r="AU82" s="9" t="s">
        <v>230</v>
      </c>
      <c r="AV82" s="9">
        <v>7.98</v>
      </c>
      <c r="AW82" s="6">
        <v>3406</v>
      </c>
      <c r="AX82" s="6">
        <v>3720</v>
      </c>
      <c r="AY82" s="6">
        <v>1535.65</v>
      </c>
      <c r="AZ82" s="6">
        <v>-1870.35</v>
      </c>
      <c r="BA82" s="6" t="s">
        <v>230</v>
      </c>
      <c r="BB82" s="6">
        <v>76.7825</v>
      </c>
      <c r="BC82" s="6">
        <v>7</v>
      </c>
      <c r="BD82" s="6">
        <v>9</v>
      </c>
      <c r="BE82" s="6">
        <v>6</v>
      </c>
      <c r="BF82" s="6">
        <v>362.5</v>
      </c>
      <c r="BG82" s="6">
        <v>-1</v>
      </c>
      <c r="BH82" s="6" t="s">
        <v>230</v>
      </c>
      <c r="BI82" s="6"/>
      <c r="BJ82" s="6">
        <v>1739.23</v>
      </c>
      <c r="BK82" s="13">
        <v>-20</v>
      </c>
    </row>
    <row r="83" customHeight="1" spans="1:63">
      <c r="A83" s="11">
        <v>80</v>
      </c>
      <c r="B83" s="55">
        <v>549</v>
      </c>
      <c r="C83" s="55" t="s">
        <v>96</v>
      </c>
      <c r="D83" s="55" t="s">
        <v>91</v>
      </c>
      <c r="E83" s="6">
        <v>1172</v>
      </c>
      <c r="F83" s="6">
        <v>1356</v>
      </c>
      <c r="G83" s="6">
        <v>466</v>
      </c>
      <c r="H83" s="6">
        <v>-706</v>
      </c>
      <c r="I83" s="6" t="s">
        <v>230</v>
      </c>
      <c r="J83" s="6">
        <v>65.24</v>
      </c>
      <c r="K83" s="6">
        <v>-35.3</v>
      </c>
      <c r="L83" s="6">
        <v>88</v>
      </c>
      <c r="M83" s="6">
        <v>112</v>
      </c>
      <c r="N83" s="6">
        <v>70</v>
      </c>
      <c r="O83" s="6">
        <v>1531.76</v>
      </c>
      <c r="P83" s="6">
        <v>-18</v>
      </c>
      <c r="Q83" s="6" t="s">
        <v>230</v>
      </c>
      <c r="R83" s="6">
        <v>76.588</v>
      </c>
      <c r="S83" s="6">
        <v>-18</v>
      </c>
      <c r="T83" s="6">
        <v>5</v>
      </c>
      <c r="U83" s="6">
        <v>6</v>
      </c>
      <c r="V83" s="6">
        <v>0</v>
      </c>
      <c r="W83" s="6">
        <v>-5</v>
      </c>
      <c r="X83" s="6" t="s">
        <v>230</v>
      </c>
      <c r="Y83" s="6"/>
      <c r="Z83" s="6">
        <v>8</v>
      </c>
      <c r="AA83" s="6">
        <v>12</v>
      </c>
      <c r="AB83" s="6">
        <v>0</v>
      </c>
      <c r="AC83" s="6">
        <v>0</v>
      </c>
      <c r="AD83" s="6">
        <v>0</v>
      </c>
      <c r="AE83" s="6">
        <v>0</v>
      </c>
      <c r="AF83" s="6">
        <v>-8</v>
      </c>
      <c r="AG83" s="6" t="s">
        <v>230</v>
      </c>
      <c r="AH83" s="6">
        <v>0</v>
      </c>
      <c r="AI83" s="6">
        <v>72</v>
      </c>
      <c r="AJ83" s="6">
        <v>86</v>
      </c>
      <c r="AK83" s="6">
        <v>75</v>
      </c>
      <c r="AL83" s="6">
        <v>5537.77</v>
      </c>
      <c r="AM83" s="6">
        <v>3</v>
      </c>
      <c r="AN83" s="6" t="s">
        <v>14</v>
      </c>
      <c r="AO83" s="6">
        <v>221.5108</v>
      </c>
      <c r="AP83" s="6">
        <v>8</v>
      </c>
      <c r="AQ83" s="9">
        <v>11</v>
      </c>
      <c r="AR83" s="9">
        <v>1</v>
      </c>
      <c r="AS83" s="9">
        <v>39.9</v>
      </c>
      <c r="AT83" s="9">
        <v>-7</v>
      </c>
      <c r="AU83" s="9" t="s">
        <v>230</v>
      </c>
      <c r="AV83" s="9">
        <v>1.596</v>
      </c>
      <c r="AW83" s="6">
        <v>2506</v>
      </c>
      <c r="AX83" s="6">
        <v>3007</v>
      </c>
      <c r="AY83" s="6">
        <v>2546.73</v>
      </c>
      <c r="AZ83" s="6">
        <v>40.73</v>
      </c>
      <c r="BA83" s="6" t="s">
        <v>14</v>
      </c>
      <c r="BB83" s="6">
        <v>178.2711</v>
      </c>
      <c r="BC83" s="6">
        <v>6</v>
      </c>
      <c r="BD83" s="6">
        <v>8</v>
      </c>
      <c r="BE83" s="6">
        <v>18</v>
      </c>
      <c r="BF83" s="6">
        <v>1087.5</v>
      </c>
      <c r="BG83" s="6">
        <v>12</v>
      </c>
      <c r="BH83" s="6" t="s">
        <v>15</v>
      </c>
      <c r="BI83" s="6">
        <v>10.875</v>
      </c>
      <c r="BJ83" s="6">
        <v>554.08</v>
      </c>
      <c r="BK83" s="13">
        <v>-53</v>
      </c>
    </row>
    <row r="84" customHeight="1" spans="1:63">
      <c r="A84" s="11">
        <v>81</v>
      </c>
      <c r="B84" s="55">
        <v>594</v>
      </c>
      <c r="C84" s="55" t="s">
        <v>97</v>
      </c>
      <c r="D84" s="55" t="s">
        <v>91</v>
      </c>
      <c r="E84" s="6">
        <v>1364</v>
      </c>
      <c r="F84" s="6">
        <v>1587</v>
      </c>
      <c r="G84" s="6">
        <v>1201</v>
      </c>
      <c r="H84" s="6">
        <v>-163</v>
      </c>
      <c r="I84" s="6" t="s">
        <v>230</v>
      </c>
      <c r="J84" s="6">
        <v>168.14</v>
      </c>
      <c r="K84" s="6">
        <v>-8.15</v>
      </c>
      <c r="L84" s="6">
        <v>79</v>
      </c>
      <c r="M84" s="6">
        <v>92</v>
      </c>
      <c r="N84" s="6">
        <v>74</v>
      </c>
      <c r="O84" s="6">
        <v>1705.98</v>
      </c>
      <c r="P84" s="6">
        <v>-5</v>
      </c>
      <c r="Q84" s="6" t="s">
        <v>230</v>
      </c>
      <c r="R84" s="6">
        <v>85.299</v>
      </c>
      <c r="S84" s="6">
        <v>-5</v>
      </c>
      <c r="T84" s="6">
        <v>3</v>
      </c>
      <c r="U84" s="6">
        <v>4</v>
      </c>
      <c r="V84" s="6">
        <v>0</v>
      </c>
      <c r="W84" s="6">
        <v>-3</v>
      </c>
      <c r="X84" s="6" t="s">
        <v>230</v>
      </c>
      <c r="Y84" s="6"/>
      <c r="Z84" s="6">
        <v>7</v>
      </c>
      <c r="AA84" s="6">
        <v>11</v>
      </c>
      <c r="AB84" s="6">
        <v>6</v>
      </c>
      <c r="AC84" s="6">
        <v>897</v>
      </c>
      <c r="AD84" s="6">
        <v>396</v>
      </c>
      <c r="AE84" s="6">
        <v>501</v>
      </c>
      <c r="AF84" s="6">
        <v>-1</v>
      </c>
      <c r="AG84" s="6" t="s">
        <v>230</v>
      </c>
      <c r="AH84" s="6">
        <v>10.02</v>
      </c>
      <c r="AI84" s="6">
        <v>65</v>
      </c>
      <c r="AJ84" s="6">
        <v>78</v>
      </c>
      <c r="AK84" s="6">
        <v>70</v>
      </c>
      <c r="AL84" s="6">
        <v>3502.98</v>
      </c>
      <c r="AM84" s="6">
        <v>5</v>
      </c>
      <c r="AN84" s="6" t="s">
        <v>14</v>
      </c>
      <c r="AO84" s="6">
        <v>140.1192</v>
      </c>
      <c r="AP84" s="6">
        <v>6</v>
      </c>
      <c r="AQ84" s="9">
        <v>10</v>
      </c>
      <c r="AR84" s="9">
        <v>9</v>
      </c>
      <c r="AS84" s="9">
        <v>315.4</v>
      </c>
      <c r="AT84" s="9">
        <v>3</v>
      </c>
      <c r="AU84" s="9" t="s">
        <v>14</v>
      </c>
      <c r="AV84" s="9">
        <v>15.77</v>
      </c>
      <c r="AW84" s="6">
        <v>2506</v>
      </c>
      <c r="AX84" s="6">
        <v>3007</v>
      </c>
      <c r="AY84" s="6">
        <v>1823.1</v>
      </c>
      <c r="AZ84" s="6">
        <v>-682.9</v>
      </c>
      <c r="BA84" s="6" t="s">
        <v>230</v>
      </c>
      <c r="BB84" s="6">
        <v>91.155</v>
      </c>
      <c r="BC84" s="6">
        <v>4</v>
      </c>
      <c r="BD84" s="6">
        <v>7</v>
      </c>
      <c r="BE84" s="6">
        <v>0</v>
      </c>
      <c r="BF84" s="6">
        <v>0</v>
      </c>
      <c r="BG84" s="6">
        <v>-4</v>
      </c>
      <c r="BH84" s="6" t="s">
        <v>230</v>
      </c>
      <c r="BI84" s="6"/>
      <c r="BJ84" s="6">
        <v>510.5</v>
      </c>
      <c r="BK84" s="13">
        <v>-13</v>
      </c>
    </row>
    <row r="85" customHeight="1" spans="1:63">
      <c r="A85" s="11">
        <v>82</v>
      </c>
      <c r="B85" s="55">
        <v>591</v>
      </c>
      <c r="C85" s="55" t="s">
        <v>98</v>
      </c>
      <c r="D85" s="55" t="s">
        <v>91</v>
      </c>
      <c r="E85" s="6">
        <v>1080</v>
      </c>
      <c r="F85" s="6">
        <v>1246</v>
      </c>
      <c r="G85" s="6">
        <v>270</v>
      </c>
      <c r="H85" s="6">
        <v>-810</v>
      </c>
      <c r="I85" s="6" t="s">
        <v>230</v>
      </c>
      <c r="J85" s="6">
        <v>37.8</v>
      </c>
      <c r="K85" s="6">
        <v>-40.5</v>
      </c>
      <c r="L85" s="6">
        <v>91</v>
      </c>
      <c r="M85" s="6">
        <v>112</v>
      </c>
      <c r="N85" s="6">
        <v>75</v>
      </c>
      <c r="O85" s="6">
        <v>1759.65</v>
      </c>
      <c r="P85" s="6">
        <v>-16</v>
      </c>
      <c r="Q85" s="6" t="s">
        <v>230</v>
      </c>
      <c r="R85" s="6">
        <v>87.9825</v>
      </c>
      <c r="S85" s="6">
        <v>-16</v>
      </c>
      <c r="T85" s="6">
        <v>5</v>
      </c>
      <c r="U85" s="6">
        <v>6</v>
      </c>
      <c r="V85" s="6">
        <v>0</v>
      </c>
      <c r="W85" s="6">
        <v>-5</v>
      </c>
      <c r="X85" s="6" t="s">
        <v>230</v>
      </c>
      <c r="Y85" s="6"/>
      <c r="Z85" s="6">
        <v>9</v>
      </c>
      <c r="AA85" s="6">
        <v>14</v>
      </c>
      <c r="AB85" s="6">
        <v>12</v>
      </c>
      <c r="AC85" s="6">
        <v>2115</v>
      </c>
      <c r="AD85" s="6">
        <v>1980</v>
      </c>
      <c r="AE85" s="6">
        <v>135</v>
      </c>
      <c r="AF85" s="6">
        <v>3</v>
      </c>
      <c r="AG85" s="6" t="s">
        <v>14</v>
      </c>
      <c r="AH85" s="6">
        <v>4.05</v>
      </c>
      <c r="AI85" s="6">
        <v>72</v>
      </c>
      <c r="AJ85" s="6">
        <v>86</v>
      </c>
      <c r="AK85" s="6">
        <v>81</v>
      </c>
      <c r="AL85" s="6">
        <v>5422.39</v>
      </c>
      <c r="AM85" s="6">
        <v>9</v>
      </c>
      <c r="AN85" s="6" t="s">
        <v>14</v>
      </c>
      <c r="AO85" s="6">
        <v>216.8956</v>
      </c>
      <c r="AP85" s="6">
        <v>6</v>
      </c>
      <c r="AQ85" s="9">
        <v>8</v>
      </c>
      <c r="AR85" s="9">
        <v>3</v>
      </c>
      <c r="AS85" s="9">
        <v>117.8</v>
      </c>
      <c r="AT85" s="9">
        <v>-3</v>
      </c>
      <c r="AU85" s="9" t="s">
        <v>230</v>
      </c>
      <c r="AV85" s="9">
        <v>4.712</v>
      </c>
      <c r="AW85" s="6">
        <v>4223</v>
      </c>
      <c r="AX85" s="6">
        <v>4700</v>
      </c>
      <c r="AY85" s="6">
        <v>4082.7</v>
      </c>
      <c r="AZ85" s="6">
        <v>-140.3</v>
      </c>
      <c r="BA85" s="6" t="s">
        <v>230</v>
      </c>
      <c r="BB85" s="6">
        <v>204.135</v>
      </c>
      <c r="BC85" s="6">
        <v>5</v>
      </c>
      <c r="BD85" s="6">
        <v>7</v>
      </c>
      <c r="BE85" s="6">
        <v>17</v>
      </c>
      <c r="BF85" s="6">
        <v>1075.5</v>
      </c>
      <c r="BG85" s="6">
        <v>12</v>
      </c>
      <c r="BH85" s="6" t="s">
        <v>15</v>
      </c>
      <c r="BI85" s="6">
        <v>10.755</v>
      </c>
      <c r="BJ85" s="6">
        <v>566.33</v>
      </c>
      <c r="BK85" s="13">
        <v>-57</v>
      </c>
    </row>
    <row r="86" customHeight="1" spans="1:63">
      <c r="A86" s="11">
        <v>83</v>
      </c>
      <c r="B86" s="55">
        <v>716</v>
      </c>
      <c r="C86" s="55" t="s">
        <v>99</v>
      </c>
      <c r="D86" s="55" t="s">
        <v>91</v>
      </c>
      <c r="E86" s="6">
        <v>1064</v>
      </c>
      <c r="F86" s="6">
        <v>1227</v>
      </c>
      <c r="G86" s="6">
        <v>489</v>
      </c>
      <c r="H86" s="6">
        <v>-575</v>
      </c>
      <c r="I86" s="6" t="s">
        <v>230</v>
      </c>
      <c r="J86" s="6">
        <v>68.46</v>
      </c>
      <c r="K86" s="6">
        <v>-28.75</v>
      </c>
      <c r="L86" s="6">
        <v>91</v>
      </c>
      <c r="M86" s="6">
        <v>112</v>
      </c>
      <c r="N86" s="6">
        <v>197</v>
      </c>
      <c r="O86" s="6">
        <v>4094.46</v>
      </c>
      <c r="P86" s="6">
        <v>106</v>
      </c>
      <c r="Q86" s="6" t="s">
        <v>15</v>
      </c>
      <c r="R86" s="6">
        <v>245.6676</v>
      </c>
      <c r="S86" s="6"/>
      <c r="T86" s="6">
        <v>5</v>
      </c>
      <c r="U86" s="6">
        <v>6</v>
      </c>
      <c r="V86" s="6">
        <v>3</v>
      </c>
      <c r="W86" s="6">
        <v>-2</v>
      </c>
      <c r="X86" s="6" t="s">
        <v>230</v>
      </c>
      <c r="Y86" s="6"/>
      <c r="Z86" s="6">
        <v>9</v>
      </c>
      <c r="AA86" s="6">
        <v>14</v>
      </c>
      <c r="AB86" s="6">
        <v>0</v>
      </c>
      <c r="AC86" s="6">
        <v>0</v>
      </c>
      <c r="AD86" s="6">
        <v>0</v>
      </c>
      <c r="AE86" s="6">
        <v>0</v>
      </c>
      <c r="AF86" s="6">
        <v>-9</v>
      </c>
      <c r="AG86" s="6" t="s">
        <v>230</v>
      </c>
      <c r="AH86" s="6">
        <v>0</v>
      </c>
      <c r="AI86" s="6">
        <v>68</v>
      </c>
      <c r="AJ86" s="6">
        <v>82</v>
      </c>
      <c r="AK86" s="6">
        <v>125</v>
      </c>
      <c r="AL86" s="6">
        <v>8317.17</v>
      </c>
      <c r="AM86" s="6">
        <v>57</v>
      </c>
      <c r="AN86" s="6" t="s">
        <v>15</v>
      </c>
      <c r="AO86" s="6">
        <v>415.8585</v>
      </c>
      <c r="AP86" s="6">
        <v>8</v>
      </c>
      <c r="AQ86" s="9">
        <v>11</v>
      </c>
      <c r="AR86" s="9">
        <v>19</v>
      </c>
      <c r="AS86" s="9">
        <v>641.92</v>
      </c>
      <c r="AT86" s="9">
        <v>11</v>
      </c>
      <c r="AU86" s="9" t="s">
        <v>15</v>
      </c>
      <c r="AV86" s="9">
        <v>44.9344</v>
      </c>
      <c r="AW86" s="6">
        <v>3170</v>
      </c>
      <c r="AX86" s="6">
        <v>3557</v>
      </c>
      <c r="AY86" s="6">
        <v>945.6</v>
      </c>
      <c r="AZ86" s="6">
        <v>-2224.4</v>
      </c>
      <c r="BA86" s="6" t="s">
        <v>230</v>
      </c>
      <c r="BB86" s="6">
        <v>47.28</v>
      </c>
      <c r="BC86" s="6">
        <v>5</v>
      </c>
      <c r="BD86" s="6">
        <v>7</v>
      </c>
      <c r="BE86" s="6">
        <v>9</v>
      </c>
      <c r="BF86" s="6">
        <v>580</v>
      </c>
      <c r="BG86" s="6">
        <v>4</v>
      </c>
      <c r="BH86" s="6" t="s">
        <v>15</v>
      </c>
      <c r="BI86" s="6">
        <v>5.8</v>
      </c>
      <c r="BJ86" s="6">
        <v>828</v>
      </c>
      <c r="BK86" s="13">
        <v>-29</v>
      </c>
    </row>
    <row r="87" customHeight="1" spans="1:63">
      <c r="A87" s="11">
        <v>84</v>
      </c>
      <c r="B87" s="55">
        <v>721</v>
      </c>
      <c r="C87" s="55" t="s">
        <v>100</v>
      </c>
      <c r="D87" s="55" t="s">
        <v>91</v>
      </c>
      <c r="E87" s="6">
        <v>1532</v>
      </c>
      <c r="F87" s="6">
        <v>1788</v>
      </c>
      <c r="G87" s="6">
        <v>1358.21</v>
      </c>
      <c r="H87" s="6">
        <v>-173.79</v>
      </c>
      <c r="I87" s="6" t="s">
        <v>230</v>
      </c>
      <c r="J87" s="6">
        <v>190.1494</v>
      </c>
      <c r="K87" s="6">
        <v>-8.6895</v>
      </c>
      <c r="L87" s="6">
        <v>109</v>
      </c>
      <c r="M87" s="6">
        <v>126</v>
      </c>
      <c r="N87" s="6">
        <v>139</v>
      </c>
      <c r="O87" s="6">
        <v>2982.65</v>
      </c>
      <c r="P87" s="6">
        <v>30</v>
      </c>
      <c r="Q87" s="6" t="s">
        <v>15</v>
      </c>
      <c r="R87" s="6">
        <v>178.959</v>
      </c>
      <c r="S87" s="6"/>
      <c r="T87" s="6">
        <v>6</v>
      </c>
      <c r="U87" s="6">
        <v>7</v>
      </c>
      <c r="V87" s="6">
        <v>1</v>
      </c>
      <c r="W87" s="6">
        <v>-5</v>
      </c>
      <c r="X87" s="6" t="s">
        <v>230</v>
      </c>
      <c r="Y87" s="6"/>
      <c r="Z87" s="6">
        <v>10</v>
      </c>
      <c r="AA87" s="6">
        <v>13</v>
      </c>
      <c r="AB87" s="6">
        <v>6</v>
      </c>
      <c r="AC87" s="6">
        <v>675</v>
      </c>
      <c r="AD87" s="6">
        <v>0</v>
      </c>
      <c r="AE87" s="6">
        <v>675</v>
      </c>
      <c r="AF87" s="6">
        <v>-4</v>
      </c>
      <c r="AG87" s="6" t="s">
        <v>230</v>
      </c>
      <c r="AH87" s="6">
        <v>13.5</v>
      </c>
      <c r="AI87" s="6">
        <v>76</v>
      </c>
      <c r="AJ87" s="6">
        <v>91</v>
      </c>
      <c r="AK87" s="6">
        <v>92</v>
      </c>
      <c r="AL87" s="6">
        <v>6245.36</v>
      </c>
      <c r="AM87" s="6">
        <v>16</v>
      </c>
      <c r="AN87" s="6" t="s">
        <v>15</v>
      </c>
      <c r="AO87" s="6">
        <v>312.268</v>
      </c>
      <c r="AP87" s="6">
        <v>7</v>
      </c>
      <c r="AQ87" s="9">
        <v>9</v>
      </c>
      <c r="AR87" s="9">
        <v>0</v>
      </c>
      <c r="AS87" s="9">
        <v>0</v>
      </c>
      <c r="AT87" s="9">
        <v>-7</v>
      </c>
      <c r="AU87" s="9" t="s">
        <v>230</v>
      </c>
      <c r="AV87" s="9">
        <v>0</v>
      </c>
      <c r="AW87" s="6">
        <v>3329</v>
      </c>
      <c r="AX87" s="6">
        <v>3995</v>
      </c>
      <c r="AY87" s="6">
        <v>1174</v>
      </c>
      <c r="AZ87" s="6">
        <v>-2155</v>
      </c>
      <c r="BA87" s="6" t="s">
        <v>230</v>
      </c>
      <c r="BB87" s="6">
        <v>58.7</v>
      </c>
      <c r="BC87" s="6">
        <v>5</v>
      </c>
      <c r="BD87" s="6">
        <v>7</v>
      </c>
      <c r="BE87" s="6">
        <v>1</v>
      </c>
      <c r="BF87" s="6">
        <v>72.5</v>
      </c>
      <c r="BG87" s="6">
        <v>-4</v>
      </c>
      <c r="BH87" s="6" t="s">
        <v>230</v>
      </c>
      <c r="BI87" s="6"/>
      <c r="BJ87" s="6">
        <v>753.58</v>
      </c>
      <c r="BK87" s="13">
        <v>-9</v>
      </c>
    </row>
    <row r="88" customHeight="1" spans="1:63">
      <c r="A88" s="11">
        <v>85</v>
      </c>
      <c r="B88" s="55">
        <v>717</v>
      </c>
      <c r="C88" s="55" t="s">
        <v>101</v>
      </c>
      <c r="D88" s="55" t="s">
        <v>91</v>
      </c>
      <c r="E88" s="6">
        <v>1280</v>
      </c>
      <c r="F88" s="6">
        <v>1486</v>
      </c>
      <c r="G88" s="6">
        <v>396.01</v>
      </c>
      <c r="H88" s="6">
        <v>-883.99</v>
      </c>
      <c r="I88" s="6" t="s">
        <v>230</v>
      </c>
      <c r="J88" s="6">
        <v>55.4414</v>
      </c>
      <c r="K88" s="6">
        <v>-44.1995</v>
      </c>
      <c r="L88" s="6">
        <v>88</v>
      </c>
      <c r="M88" s="6">
        <v>112</v>
      </c>
      <c r="N88" s="6">
        <v>142</v>
      </c>
      <c r="O88" s="6">
        <v>3114.97</v>
      </c>
      <c r="P88" s="6">
        <v>54</v>
      </c>
      <c r="Q88" s="6" t="s">
        <v>15</v>
      </c>
      <c r="R88" s="6">
        <v>186.8982</v>
      </c>
      <c r="S88" s="6"/>
      <c r="T88" s="6">
        <v>5</v>
      </c>
      <c r="U88" s="6">
        <v>6</v>
      </c>
      <c r="V88" s="6">
        <v>3</v>
      </c>
      <c r="W88" s="6">
        <v>-2</v>
      </c>
      <c r="X88" s="6" t="s">
        <v>230</v>
      </c>
      <c r="Y88" s="6"/>
      <c r="Z88" s="6">
        <v>8</v>
      </c>
      <c r="AA88" s="6">
        <v>12</v>
      </c>
      <c r="AB88" s="6">
        <v>5</v>
      </c>
      <c r="AC88" s="6">
        <v>664.05</v>
      </c>
      <c r="AD88" s="6">
        <v>0</v>
      </c>
      <c r="AE88" s="6">
        <v>664.05</v>
      </c>
      <c r="AF88" s="6">
        <v>-3</v>
      </c>
      <c r="AG88" s="6" t="s">
        <v>230</v>
      </c>
      <c r="AH88" s="6">
        <v>13.281</v>
      </c>
      <c r="AI88" s="6">
        <v>68</v>
      </c>
      <c r="AJ88" s="6">
        <v>82</v>
      </c>
      <c r="AK88" s="6">
        <v>100</v>
      </c>
      <c r="AL88" s="6">
        <v>8862.28</v>
      </c>
      <c r="AM88" s="6">
        <v>32</v>
      </c>
      <c r="AN88" s="6" t="s">
        <v>15</v>
      </c>
      <c r="AO88" s="6">
        <v>443.114</v>
      </c>
      <c r="AP88" s="6">
        <v>8</v>
      </c>
      <c r="AQ88" s="9">
        <v>11</v>
      </c>
      <c r="AR88" s="9">
        <v>6</v>
      </c>
      <c r="AS88" s="9">
        <v>253.7</v>
      </c>
      <c r="AT88" s="9">
        <v>-2</v>
      </c>
      <c r="AU88" s="9" t="s">
        <v>230</v>
      </c>
      <c r="AV88" s="9">
        <v>10.148</v>
      </c>
      <c r="AW88" s="6">
        <v>2406</v>
      </c>
      <c r="AX88" s="6">
        <v>2887</v>
      </c>
      <c r="AY88" s="6">
        <v>1850.7</v>
      </c>
      <c r="AZ88" s="6">
        <v>-555.3</v>
      </c>
      <c r="BA88" s="6" t="s">
        <v>230</v>
      </c>
      <c r="BB88" s="6">
        <v>92.535</v>
      </c>
      <c r="BC88" s="6">
        <v>5</v>
      </c>
      <c r="BD88" s="6">
        <v>7</v>
      </c>
      <c r="BE88" s="6">
        <v>0</v>
      </c>
      <c r="BF88" s="6">
        <v>0</v>
      </c>
      <c r="BG88" s="6">
        <v>-5</v>
      </c>
      <c r="BH88" s="6" t="s">
        <v>230</v>
      </c>
      <c r="BI88" s="6"/>
      <c r="BJ88" s="6">
        <v>801.42</v>
      </c>
      <c r="BK88" s="13">
        <v>-44</v>
      </c>
    </row>
    <row r="89" customHeight="1" spans="1:63">
      <c r="A89" s="11">
        <v>86</v>
      </c>
      <c r="B89" s="55">
        <v>720</v>
      </c>
      <c r="C89" s="55" t="s">
        <v>102</v>
      </c>
      <c r="D89" s="55" t="s">
        <v>91</v>
      </c>
      <c r="E89" s="6">
        <v>961</v>
      </c>
      <c r="F89" s="6">
        <v>1122</v>
      </c>
      <c r="G89" s="6">
        <v>45</v>
      </c>
      <c r="H89" s="6">
        <v>-916</v>
      </c>
      <c r="I89" s="6" t="s">
        <v>230</v>
      </c>
      <c r="J89" s="6">
        <v>6.3</v>
      </c>
      <c r="K89" s="6">
        <v>-45.8</v>
      </c>
      <c r="L89" s="6">
        <v>85</v>
      </c>
      <c r="M89" s="6">
        <v>94</v>
      </c>
      <c r="N89" s="6">
        <v>79</v>
      </c>
      <c r="O89" s="6">
        <v>1649.47</v>
      </c>
      <c r="P89" s="6">
        <v>-6</v>
      </c>
      <c r="Q89" s="6" t="s">
        <v>230</v>
      </c>
      <c r="R89" s="6">
        <v>82.4735</v>
      </c>
      <c r="S89" s="6">
        <v>-6</v>
      </c>
      <c r="T89" s="6">
        <v>3</v>
      </c>
      <c r="U89" s="6">
        <v>4</v>
      </c>
      <c r="V89" s="6">
        <v>14</v>
      </c>
      <c r="W89" s="6">
        <v>11</v>
      </c>
      <c r="X89" s="6" t="s">
        <v>15</v>
      </c>
      <c r="Y89" s="6">
        <v>70</v>
      </c>
      <c r="Z89" s="6">
        <v>5</v>
      </c>
      <c r="AA89" s="6">
        <v>8</v>
      </c>
      <c r="AB89" s="6">
        <v>0</v>
      </c>
      <c r="AC89" s="6">
        <v>0</v>
      </c>
      <c r="AD89" s="6">
        <v>0</v>
      </c>
      <c r="AE89" s="6">
        <v>0</v>
      </c>
      <c r="AF89" s="6">
        <v>-5</v>
      </c>
      <c r="AG89" s="6" t="s">
        <v>230</v>
      </c>
      <c r="AH89" s="6">
        <v>0</v>
      </c>
      <c r="AI89" s="6">
        <v>60</v>
      </c>
      <c r="AJ89" s="6">
        <v>72</v>
      </c>
      <c r="AK89" s="6">
        <v>98</v>
      </c>
      <c r="AL89" s="6">
        <v>7718.12</v>
      </c>
      <c r="AM89" s="6">
        <v>38</v>
      </c>
      <c r="AN89" s="6" t="s">
        <v>15</v>
      </c>
      <c r="AO89" s="6">
        <v>385.906</v>
      </c>
      <c r="AP89" s="6">
        <v>4</v>
      </c>
      <c r="AQ89" s="9">
        <v>7</v>
      </c>
      <c r="AR89" s="9">
        <v>0</v>
      </c>
      <c r="AS89" s="9">
        <v>0</v>
      </c>
      <c r="AT89" s="9">
        <v>-4</v>
      </c>
      <c r="AU89" s="9" t="s">
        <v>230</v>
      </c>
      <c r="AV89" s="9">
        <v>0</v>
      </c>
      <c r="AW89" s="6">
        <v>3488</v>
      </c>
      <c r="AX89" s="6">
        <v>3818</v>
      </c>
      <c r="AY89" s="6">
        <v>2456.91</v>
      </c>
      <c r="AZ89" s="6">
        <v>-1031.09</v>
      </c>
      <c r="BA89" s="6" t="s">
        <v>230</v>
      </c>
      <c r="BB89" s="6">
        <v>122.8455</v>
      </c>
      <c r="BC89" s="6">
        <v>4</v>
      </c>
      <c r="BD89" s="6">
        <v>7</v>
      </c>
      <c r="BE89" s="6">
        <v>5</v>
      </c>
      <c r="BF89" s="6">
        <v>249.48</v>
      </c>
      <c r="BG89" s="6">
        <v>1</v>
      </c>
      <c r="BH89" s="6" t="s">
        <v>14</v>
      </c>
      <c r="BI89" s="6"/>
      <c r="BJ89" s="6">
        <v>667.53</v>
      </c>
      <c r="BK89" s="13">
        <v>-52</v>
      </c>
    </row>
    <row r="90" customHeight="1" spans="1:63">
      <c r="A90" s="11">
        <v>87</v>
      </c>
      <c r="B90" s="55">
        <v>746</v>
      </c>
      <c r="C90" s="55" t="s">
        <v>103</v>
      </c>
      <c r="D90" s="55" t="s">
        <v>91</v>
      </c>
      <c r="E90" s="6">
        <v>2127</v>
      </c>
      <c r="F90" s="6">
        <v>2290</v>
      </c>
      <c r="G90" s="6">
        <v>632</v>
      </c>
      <c r="H90" s="6">
        <v>-1495</v>
      </c>
      <c r="I90" s="6" t="s">
        <v>230</v>
      </c>
      <c r="J90" s="6">
        <v>88.48</v>
      </c>
      <c r="K90" s="6">
        <v>-74.75</v>
      </c>
      <c r="L90" s="6">
        <v>109</v>
      </c>
      <c r="M90" s="6">
        <v>126</v>
      </c>
      <c r="N90" s="6">
        <v>2200</v>
      </c>
      <c r="O90" s="6">
        <v>32751.65</v>
      </c>
      <c r="P90" s="6">
        <v>2091</v>
      </c>
      <c r="Q90" s="6" t="s">
        <v>15</v>
      </c>
      <c r="R90" s="6">
        <v>1965.099</v>
      </c>
      <c r="S90" s="6"/>
      <c r="T90" s="6">
        <v>6</v>
      </c>
      <c r="U90" s="6">
        <v>7</v>
      </c>
      <c r="V90" s="6">
        <v>0</v>
      </c>
      <c r="W90" s="6">
        <v>-6</v>
      </c>
      <c r="X90" s="6" t="s">
        <v>230</v>
      </c>
      <c r="Y90" s="6"/>
      <c r="Z90" s="6">
        <v>9</v>
      </c>
      <c r="AA90" s="6">
        <v>12</v>
      </c>
      <c r="AB90" s="6">
        <v>2</v>
      </c>
      <c r="AC90" s="6">
        <v>270</v>
      </c>
      <c r="AD90" s="6">
        <v>0</v>
      </c>
      <c r="AE90" s="6">
        <v>270</v>
      </c>
      <c r="AF90" s="6">
        <v>-7</v>
      </c>
      <c r="AG90" s="6" t="s">
        <v>230</v>
      </c>
      <c r="AH90" s="6">
        <v>5.4</v>
      </c>
      <c r="AI90" s="6">
        <v>86</v>
      </c>
      <c r="AJ90" s="6">
        <v>103</v>
      </c>
      <c r="AK90" s="6">
        <v>199</v>
      </c>
      <c r="AL90" s="6">
        <v>16177.25</v>
      </c>
      <c r="AM90" s="6">
        <v>113</v>
      </c>
      <c r="AN90" s="6" t="s">
        <v>15</v>
      </c>
      <c r="AO90" s="6">
        <v>808.8625</v>
      </c>
      <c r="AP90" s="6">
        <v>11</v>
      </c>
      <c r="AQ90" s="9">
        <v>15</v>
      </c>
      <c r="AR90" s="9">
        <v>2</v>
      </c>
      <c r="AS90" s="9">
        <v>79.8</v>
      </c>
      <c r="AT90" s="9">
        <v>-9</v>
      </c>
      <c r="AU90" s="9" t="s">
        <v>230</v>
      </c>
      <c r="AV90" s="9">
        <v>3.192</v>
      </c>
      <c r="AW90" s="6">
        <v>1506</v>
      </c>
      <c r="AX90" s="6">
        <v>1807</v>
      </c>
      <c r="AY90" s="6">
        <v>1460.5</v>
      </c>
      <c r="AZ90" s="6">
        <v>-45.5</v>
      </c>
      <c r="BA90" s="6" t="s">
        <v>230</v>
      </c>
      <c r="BB90" s="6">
        <v>73.025</v>
      </c>
      <c r="BC90" s="6">
        <v>5</v>
      </c>
      <c r="BD90" s="6">
        <v>7</v>
      </c>
      <c r="BE90" s="6">
        <v>4</v>
      </c>
      <c r="BF90" s="6">
        <v>290</v>
      </c>
      <c r="BG90" s="6">
        <v>-1</v>
      </c>
      <c r="BH90" s="6" t="s">
        <v>230</v>
      </c>
      <c r="BI90" s="6"/>
      <c r="BJ90" s="6">
        <v>2944.06</v>
      </c>
      <c r="BK90" s="13">
        <v>-75</v>
      </c>
    </row>
    <row r="91" customHeight="1" spans="1:63">
      <c r="A91" s="11">
        <v>88</v>
      </c>
      <c r="B91" s="55">
        <v>732</v>
      </c>
      <c r="C91" s="55" t="s">
        <v>104</v>
      </c>
      <c r="D91" s="55" t="s">
        <v>91</v>
      </c>
      <c r="E91" s="6">
        <v>1300</v>
      </c>
      <c r="F91" s="6">
        <v>1510</v>
      </c>
      <c r="G91" s="6">
        <v>0</v>
      </c>
      <c r="H91" s="6">
        <v>-1300</v>
      </c>
      <c r="I91" s="6" t="s">
        <v>230</v>
      </c>
      <c r="J91" s="6">
        <v>0</v>
      </c>
      <c r="K91" s="6">
        <v>-65</v>
      </c>
      <c r="L91" s="6">
        <v>85</v>
      </c>
      <c r="M91" s="6">
        <v>94</v>
      </c>
      <c r="N91" s="6">
        <v>59</v>
      </c>
      <c r="O91" s="6">
        <v>1280.66</v>
      </c>
      <c r="P91" s="6">
        <v>-26</v>
      </c>
      <c r="Q91" s="6" t="s">
        <v>230</v>
      </c>
      <c r="R91" s="6">
        <v>64.033</v>
      </c>
      <c r="S91" s="6">
        <v>-26</v>
      </c>
      <c r="T91" s="6">
        <v>3</v>
      </c>
      <c r="U91" s="6">
        <v>4</v>
      </c>
      <c r="V91" s="6">
        <v>0</v>
      </c>
      <c r="W91" s="6">
        <v>-3</v>
      </c>
      <c r="X91" s="6" t="s">
        <v>230</v>
      </c>
      <c r="Y91" s="6"/>
      <c r="Z91" s="6">
        <v>5</v>
      </c>
      <c r="AA91" s="6">
        <v>8</v>
      </c>
      <c r="AB91" s="6">
        <v>1</v>
      </c>
      <c r="AC91" s="6">
        <v>135</v>
      </c>
      <c r="AD91" s="6">
        <v>0</v>
      </c>
      <c r="AE91" s="6">
        <v>135</v>
      </c>
      <c r="AF91" s="6">
        <v>-4</v>
      </c>
      <c r="AG91" s="6" t="s">
        <v>230</v>
      </c>
      <c r="AH91" s="6">
        <v>2.7</v>
      </c>
      <c r="AI91" s="6">
        <v>60</v>
      </c>
      <c r="AJ91" s="6">
        <v>72</v>
      </c>
      <c r="AK91" s="6">
        <v>34</v>
      </c>
      <c r="AL91" s="6">
        <v>2683.48</v>
      </c>
      <c r="AM91" s="6">
        <v>-26</v>
      </c>
      <c r="AN91" s="6" t="s">
        <v>230</v>
      </c>
      <c r="AO91" s="6">
        <v>80.5044</v>
      </c>
      <c r="AP91" s="6">
        <v>4</v>
      </c>
      <c r="AQ91" s="9">
        <v>7</v>
      </c>
      <c r="AR91" s="9">
        <v>2</v>
      </c>
      <c r="AS91" s="9">
        <v>64.6</v>
      </c>
      <c r="AT91" s="9">
        <v>-2</v>
      </c>
      <c r="AU91" s="9" t="s">
        <v>230</v>
      </c>
      <c r="AV91" s="9">
        <v>2.584</v>
      </c>
      <c r="AW91" s="6">
        <v>4906</v>
      </c>
      <c r="AX91" s="6">
        <v>5520</v>
      </c>
      <c r="AY91" s="6">
        <v>3251.7</v>
      </c>
      <c r="AZ91" s="6">
        <v>-1654.3</v>
      </c>
      <c r="BA91" s="6" t="s">
        <v>230</v>
      </c>
      <c r="BB91" s="6">
        <v>162.585</v>
      </c>
      <c r="BC91" s="6">
        <v>4</v>
      </c>
      <c r="BD91" s="6">
        <v>7</v>
      </c>
      <c r="BE91" s="6">
        <v>0</v>
      </c>
      <c r="BF91" s="6">
        <v>0</v>
      </c>
      <c r="BG91" s="6">
        <v>-4</v>
      </c>
      <c r="BH91" s="6" t="s">
        <v>230</v>
      </c>
      <c r="BI91" s="6"/>
      <c r="BJ91" s="6">
        <v>312.41</v>
      </c>
      <c r="BK91" s="13">
        <v>-91</v>
      </c>
    </row>
    <row r="92" customHeight="1" spans="1:63">
      <c r="A92" s="11">
        <v>89</v>
      </c>
      <c r="B92" s="55">
        <v>748</v>
      </c>
      <c r="C92" s="55" t="s">
        <v>105</v>
      </c>
      <c r="D92" s="55" t="s">
        <v>91</v>
      </c>
      <c r="E92" s="6">
        <v>1280</v>
      </c>
      <c r="F92" s="6">
        <v>1486</v>
      </c>
      <c r="G92" s="6">
        <v>346</v>
      </c>
      <c r="H92" s="6">
        <v>-934</v>
      </c>
      <c r="I92" s="6" t="s">
        <v>230</v>
      </c>
      <c r="J92" s="6">
        <v>48.44</v>
      </c>
      <c r="K92" s="6">
        <v>-46.7</v>
      </c>
      <c r="L92" s="6">
        <v>88</v>
      </c>
      <c r="M92" s="6">
        <v>112</v>
      </c>
      <c r="N92" s="6">
        <v>89</v>
      </c>
      <c r="O92" s="6">
        <v>1987.05</v>
      </c>
      <c r="P92" s="6">
        <v>1</v>
      </c>
      <c r="Q92" s="6" t="s">
        <v>14</v>
      </c>
      <c r="R92" s="6">
        <v>99.3525</v>
      </c>
      <c r="S92" s="6"/>
      <c r="T92" s="6">
        <v>5</v>
      </c>
      <c r="U92" s="6">
        <v>6</v>
      </c>
      <c r="V92" s="6">
        <v>0</v>
      </c>
      <c r="W92" s="6">
        <v>-5</v>
      </c>
      <c r="X92" s="6" t="s">
        <v>230</v>
      </c>
      <c r="Y92" s="6"/>
      <c r="Z92" s="6">
        <v>7</v>
      </c>
      <c r="AA92" s="6">
        <v>11</v>
      </c>
      <c r="AB92" s="6">
        <v>5</v>
      </c>
      <c r="AC92" s="6">
        <v>738</v>
      </c>
      <c r="AD92" s="6">
        <v>198</v>
      </c>
      <c r="AE92" s="6">
        <v>540</v>
      </c>
      <c r="AF92" s="6">
        <v>-2</v>
      </c>
      <c r="AG92" s="6" t="s">
        <v>230</v>
      </c>
      <c r="AH92" s="6">
        <v>10.8</v>
      </c>
      <c r="AI92" s="6">
        <v>72</v>
      </c>
      <c r="AJ92" s="6">
        <v>86</v>
      </c>
      <c r="AK92" s="6">
        <v>77</v>
      </c>
      <c r="AL92" s="6">
        <v>5815.48</v>
      </c>
      <c r="AM92" s="6">
        <v>5</v>
      </c>
      <c r="AN92" s="6" t="s">
        <v>14</v>
      </c>
      <c r="AO92" s="6">
        <v>232.6192</v>
      </c>
      <c r="AP92" s="6">
        <v>8</v>
      </c>
      <c r="AQ92" s="9">
        <v>11</v>
      </c>
      <c r="AR92" s="9">
        <v>19</v>
      </c>
      <c r="AS92" s="9">
        <v>669.36</v>
      </c>
      <c r="AT92" s="9">
        <v>11</v>
      </c>
      <c r="AU92" s="9" t="s">
        <v>15</v>
      </c>
      <c r="AV92" s="9">
        <v>46.8552</v>
      </c>
      <c r="AW92" s="6">
        <v>3170</v>
      </c>
      <c r="AX92" s="6">
        <v>3557</v>
      </c>
      <c r="AY92" s="6">
        <v>968.3</v>
      </c>
      <c r="AZ92" s="6">
        <v>-2201.7</v>
      </c>
      <c r="BA92" s="6" t="s">
        <v>230</v>
      </c>
      <c r="BB92" s="6">
        <v>48.415</v>
      </c>
      <c r="BC92" s="6">
        <v>5</v>
      </c>
      <c r="BD92" s="6">
        <v>7</v>
      </c>
      <c r="BE92" s="6">
        <v>7</v>
      </c>
      <c r="BF92" s="6">
        <v>435</v>
      </c>
      <c r="BG92" s="6">
        <v>2</v>
      </c>
      <c r="BH92" s="6" t="s">
        <v>15</v>
      </c>
      <c r="BI92" s="6">
        <v>4.35</v>
      </c>
      <c r="BJ92" s="6">
        <v>490.83</v>
      </c>
      <c r="BK92" s="13">
        <v>-47</v>
      </c>
    </row>
    <row r="93" customHeight="1" spans="1:63">
      <c r="A93" s="11">
        <v>90</v>
      </c>
      <c r="B93" s="55">
        <v>102567</v>
      </c>
      <c r="C93" s="55" t="s">
        <v>106</v>
      </c>
      <c r="D93" s="55" t="s">
        <v>91</v>
      </c>
      <c r="E93" s="6">
        <v>697</v>
      </c>
      <c r="F93" s="6">
        <v>800</v>
      </c>
      <c r="G93" s="6">
        <v>171</v>
      </c>
      <c r="H93" s="6">
        <v>-526</v>
      </c>
      <c r="I93" s="6" t="s">
        <v>230</v>
      </c>
      <c r="J93" s="6">
        <v>23.94</v>
      </c>
      <c r="K93" s="6">
        <v>-26.3</v>
      </c>
      <c r="L93" s="6">
        <v>79</v>
      </c>
      <c r="M93" s="6">
        <v>92</v>
      </c>
      <c r="N93" s="6">
        <v>61</v>
      </c>
      <c r="O93" s="6">
        <v>1264.14</v>
      </c>
      <c r="P93" s="6">
        <v>-18</v>
      </c>
      <c r="Q93" s="6" t="s">
        <v>230</v>
      </c>
      <c r="R93" s="6">
        <v>63.207</v>
      </c>
      <c r="S93" s="6">
        <v>-18</v>
      </c>
      <c r="T93" s="6">
        <v>3</v>
      </c>
      <c r="U93" s="6">
        <v>4</v>
      </c>
      <c r="V93" s="6">
        <v>0</v>
      </c>
      <c r="W93" s="6">
        <v>-3</v>
      </c>
      <c r="X93" s="6" t="s">
        <v>230</v>
      </c>
      <c r="Y93" s="6"/>
      <c r="Z93" s="6">
        <v>7</v>
      </c>
      <c r="AA93" s="6">
        <v>11</v>
      </c>
      <c r="AB93" s="6">
        <v>4</v>
      </c>
      <c r="AC93" s="6">
        <v>540</v>
      </c>
      <c r="AD93" s="6">
        <v>0</v>
      </c>
      <c r="AE93" s="6">
        <v>540</v>
      </c>
      <c r="AF93" s="6">
        <v>-3</v>
      </c>
      <c r="AG93" s="6" t="s">
        <v>230</v>
      </c>
      <c r="AH93" s="6">
        <v>10.8</v>
      </c>
      <c r="AI93" s="6">
        <v>60</v>
      </c>
      <c r="AJ93" s="6">
        <v>72</v>
      </c>
      <c r="AK93" s="6">
        <v>35</v>
      </c>
      <c r="AL93" s="6">
        <v>2060</v>
      </c>
      <c r="AM93" s="6">
        <v>-25</v>
      </c>
      <c r="AN93" s="6" t="s">
        <v>230</v>
      </c>
      <c r="AO93" s="6">
        <v>61.8</v>
      </c>
      <c r="AP93" s="6">
        <v>4</v>
      </c>
      <c r="AQ93" s="9">
        <v>7</v>
      </c>
      <c r="AR93" s="9">
        <v>6</v>
      </c>
      <c r="AS93" s="9">
        <v>199.6</v>
      </c>
      <c r="AT93" s="9">
        <v>2</v>
      </c>
      <c r="AU93" s="9" t="s">
        <v>14</v>
      </c>
      <c r="AV93" s="9">
        <v>9.98</v>
      </c>
      <c r="AW93" s="6">
        <v>1806</v>
      </c>
      <c r="AX93" s="6">
        <v>2167</v>
      </c>
      <c r="AY93" s="6">
        <v>1223.06</v>
      </c>
      <c r="AZ93" s="6">
        <v>-582.94</v>
      </c>
      <c r="BA93" s="6" t="s">
        <v>230</v>
      </c>
      <c r="BB93" s="6">
        <v>61.153</v>
      </c>
      <c r="BC93" s="6">
        <v>4</v>
      </c>
      <c r="BD93" s="6">
        <v>7</v>
      </c>
      <c r="BE93" s="6">
        <v>7</v>
      </c>
      <c r="BF93" s="6">
        <v>435</v>
      </c>
      <c r="BG93" s="6">
        <v>3</v>
      </c>
      <c r="BH93" s="6" t="s">
        <v>15</v>
      </c>
      <c r="BI93" s="6">
        <v>4.35</v>
      </c>
      <c r="BJ93" s="6">
        <v>235.23</v>
      </c>
      <c r="BK93" s="13">
        <v>-44</v>
      </c>
    </row>
    <row r="94" customHeight="1" spans="1:63">
      <c r="A94" s="11">
        <v>91</v>
      </c>
      <c r="B94" s="55">
        <v>102564</v>
      </c>
      <c r="C94" s="55" t="s">
        <v>107</v>
      </c>
      <c r="D94" s="55" t="s">
        <v>91</v>
      </c>
      <c r="E94" s="6">
        <v>697</v>
      </c>
      <c r="F94" s="6">
        <v>800</v>
      </c>
      <c r="G94" s="6">
        <v>553</v>
      </c>
      <c r="H94" s="6">
        <v>-144</v>
      </c>
      <c r="I94" s="6" t="s">
        <v>230</v>
      </c>
      <c r="J94" s="6">
        <v>77.42</v>
      </c>
      <c r="K94" s="6">
        <v>-7.2</v>
      </c>
      <c r="L94" s="6">
        <v>69</v>
      </c>
      <c r="M94" s="6">
        <v>83</v>
      </c>
      <c r="N94" s="6">
        <v>59</v>
      </c>
      <c r="O94" s="6">
        <v>1323.33</v>
      </c>
      <c r="P94" s="6">
        <v>-10</v>
      </c>
      <c r="Q94" s="6" t="s">
        <v>230</v>
      </c>
      <c r="R94" s="6">
        <v>66.1665</v>
      </c>
      <c r="S94" s="6">
        <v>-10</v>
      </c>
      <c r="T94" s="6">
        <v>3</v>
      </c>
      <c r="U94" s="6">
        <v>4</v>
      </c>
      <c r="V94" s="6">
        <v>2</v>
      </c>
      <c r="W94" s="6">
        <v>-1</v>
      </c>
      <c r="X94" s="6" t="s">
        <v>230</v>
      </c>
      <c r="Y94" s="6"/>
      <c r="Z94" s="6">
        <v>5</v>
      </c>
      <c r="AA94" s="6">
        <v>8</v>
      </c>
      <c r="AB94" s="6">
        <v>2</v>
      </c>
      <c r="AC94" s="6">
        <v>255</v>
      </c>
      <c r="AD94" s="6">
        <v>0</v>
      </c>
      <c r="AE94" s="6">
        <v>255</v>
      </c>
      <c r="AF94" s="6">
        <v>-3</v>
      </c>
      <c r="AG94" s="6" t="s">
        <v>230</v>
      </c>
      <c r="AH94" s="6">
        <v>5.1</v>
      </c>
      <c r="AI94" s="6">
        <v>43</v>
      </c>
      <c r="AJ94" s="6">
        <v>52</v>
      </c>
      <c r="AK94" s="6">
        <v>49</v>
      </c>
      <c r="AL94" s="6">
        <v>3635.57</v>
      </c>
      <c r="AM94" s="6">
        <v>6</v>
      </c>
      <c r="AN94" s="6" t="s">
        <v>14</v>
      </c>
      <c r="AO94" s="6">
        <v>145.4228</v>
      </c>
      <c r="AP94" s="6">
        <v>6</v>
      </c>
      <c r="AQ94" s="9">
        <v>10</v>
      </c>
      <c r="AR94" s="9">
        <v>6</v>
      </c>
      <c r="AS94" s="9">
        <v>228</v>
      </c>
      <c r="AT94" s="9">
        <v>0</v>
      </c>
      <c r="AU94" s="9" t="s">
        <v>14</v>
      </c>
      <c r="AV94" s="9">
        <v>11.4</v>
      </c>
      <c r="AW94" s="6">
        <v>1806</v>
      </c>
      <c r="AX94" s="6">
        <v>2167</v>
      </c>
      <c r="AY94" s="6">
        <v>1319.8</v>
      </c>
      <c r="AZ94" s="6">
        <v>-486.2</v>
      </c>
      <c r="BA94" s="6" t="s">
        <v>230</v>
      </c>
      <c r="BB94" s="6">
        <v>65.99</v>
      </c>
      <c r="BC94" s="6">
        <v>3</v>
      </c>
      <c r="BD94" s="6">
        <v>5</v>
      </c>
      <c r="BE94" s="6">
        <v>5</v>
      </c>
      <c r="BF94" s="6">
        <v>290</v>
      </c>
      <c r="BG94" s="6">
        <v>2</v>
      </c>
      <c r="BH94" s="6" t="s">
        <v>15</v>
      </c>
      <c r="BI94" s="6">
        <v>2.9</v>
      </c>
      <c r="BJ94" s="6">
        <v>374.4</v>
      </c>
      <c r="BK94" s="13">
        <v>-17</v>
      </c>
    </row>
    <row r="95" customHeight="1" spans="1:63">
      <c r="A95" s="11">
        <v>92</v>
      </c>
      <c r="B95" s="55">
        <v>52</v>
      </c>
      <c r="C95" s="55" t="s">
        <v>108</v>
      </c>
      <c r="D95" s="55" t="s">
        <v>109</v>
      </c>
      <c r="E95" s="6">
        <v>1996</v>
      </c>
      <c r="F95" s="6">
        <v>2245</v>
      </c>
      <c r="G95" s="6">
        <v>1316.03</v>
      </c>
      <c r="H95" s="6">
        <v>-679.97</v>
      </c>
      <c r="I95" s="6" t="s">
        <v>230</v>
      </c>
      <c r="J95" s="6">
        <v>184.2442</v>
      </c>
      <c r="K95" s="6">
        <v>-33.9985</v>
      </c>
      <c r="L95" s="6">
        <v>117</v>
      </c>
      <c r="M95" s="6">
        <v>130</v>
      </c>
      <c r="N95" s="6">
        <v>169</v>
      </c>
      <c r="O95" s="6">
        <v>3312.08</v>
      </c>
      <c r="P95" s="6">
        <v>52</v>
      </c>
      <c r="Q95" s="6" t="s">
        <v>15</v>
      </c>
      <c r="R95" s="6">
        <v>198.7248</v>
      </c>
      <c r="S95" s="6"/>
      <c r="T95" s="6">
        <v>6</v>
      </c>
      <c r="U95" s="6">
        <v>7</v>
      </c>
      <c r="V95" s="6">
        <v>5</v>
      </c>
      <c r="W95" s="6">
        <v>-1</v>
      </c>
      <c r="X95" s="6" t="s">
        <v>230</v>
      </c>
      <c r="Y95" s="6"/>
      <c r="Z95" s="6">
        <v>8</v>
      </c>
      <c r="AA95" s="6">
        <v>11</v>
      </c>
      <c r="AB95" s="6">
        <v>3</v>
      </c>
      <c r="AC95" s="6">
        <v>375</v>
      </c>
      <c r="AD95" s="6">
        <v>0</v>
      </c>
      <c r="AE95" s="6">
        <v>375</v>
      </c>
      <c r="AF95" s="6">
        <v>-5</v>
      </c>
      <c r="AG95" s="6" t="s">
        <v>230</v>
      </c>
      <c r="AH95" s="6">
        <v>7.5</v>
      </c>
      <c r="AI95" s="6">
        <v>76</v>
      </c>
      <c r="AJ95" s="6">
        <v>91</v>
      </c>
      <c r="AK95" s="6">
        <v>73</v>
      </c>
      <c r="AL95" s="6">
        <v>5343.57</v>
      </c>
      <c r="AM95" s="6">
        <v>-3</v>
      </c>
      <c r="AN95" s="6" t="s">
        <v>230</v>
      </c>
      <c r="AO95" s="6">
        <v>160.3071</v>
      </c>
      <c r="AP95" s="6">
        <v>11</v>
      </c>
      <c r="AQ95" s="9">
        <v>15</v>
      </c>
      <c r="AR95" s="9">
        <v>0</v>
      </c>
      <c r="AS95" s="9">
        <v>0</v>
      </c>
      <c r="AT95" s="9">
        <v>-11</v>
      </c>
      <c r="AU95" s="9" t="s">
        <v>230</v>
      </c>
      <c r="AV95" s="9">
        <v>0</v>
      </c>
      <c r="AW95" s="6">
        <v>3033</v>
      </c>
      <c r="AX95" s="6">
        <v>3392</v>
      </c>
      <c r="AY95" s="6">
        <v>1925</v>
      </c>
      <c r="AZ95" s="6">
        <v>-1108</v>
      </c>
      <c r="BA95" s="6" t="s">
        <v>230</v>
      </c>
      <c r="BB95" s="6">
        <v>96.25</v>
      </c>
      <c r="BC95" s="6">
        <v>5</v>
      </c>
      <c r="BD95" s="6">
        <v>7</v>
      </c>
      <c r="BE95" s="6">
        <v>1</v>
      </c>
      <c r="BF95" s="6">
        <v>72.5</v>
      </c>
      <c r="BG95" s="6">
        <v>-4</v>
      </c>
      <c r="BH95" s="6" t="s">
        <v>230</v>
      </c>
      <c r="BI95" s="6"/>
      <c r="BJ95" s="6">
        <v>647.03</v>
      </c>
      <c r="BK95" s="13">
        <v>-34</v>
      </c>
    </row>
    <row r="96" customHeight="1" spans="1:63">
      <c r="A96" s="11">
        <v>93</v>
      </c>
      <c r="B96" s="55">
        <v>56</v>
      </c>
      <c r="C96" s="55" t="s">
        <v>110</v>
      </c>
      <c r="D96" s="55" t="s">
        <v>109</v>
      </c>
      <c r="E96" s="6">
        <v>3070</v>
      </c>
      <c r="F96" s="6">
        <v>3327</v>
      </c>
      <c r="G96" s="6">
        <v>2284.67</v>
      </c>
      <c r="H96" s="6">
        <v>-785.33</v>
      </c>
      <c r="I96" s="6" t="s">
        <v>230</v>
      </c>
      <c r="J96" s="6">
        <v>319.8538</v>
      </c>
      <c r="K96" s="6">
        <v>-39.2665</v>
      </c>
      <c r="L96" s="6">
        <v>85</v>
      </c>
      <c r="M96" s="6">
        <v>94</v>
      </c>
      <c r="N96" s="6">
        <v>122</v>
      </c>
      <c r="O96" s="6">
        <v>2412.23</v>
      </c>
      <c r="P96" s="6">
        <v>37</v>
      </c>
      <c r="Q96" s="6" t="s">
        <v>15</v>
      </c>
      <c r="R96" s="6">
        <v>144.7338</v>
      </c>
      <c r="S96" s="6"/>
      <c r="T96" s="6">
        <v>3</v>
      </c>
      <c r="U96" s="6">
        <v>4</v>
      </c>
      <c r="V96" s="6">
        <v>0</v>
      </c>
      <c r="W96" s="6">
        <v>-3</v>
      </c>
      <c r="X96" s="6" t="s">
        <v>230</v>
      </c>
      <c r="Y96" s="6"/>
      <c r="Z96" s="6">
        <v>6</v>
      </c>
      <c r="AA96" s="6">
        <v>9</v>
      </c>
      <c r="AB96" s="6">
        <v>7</v>
      </c>
      <c r="AC96" s="6">
        <v>1386</v>
      </c>
      <c r="AD96" s="6">
        <v>1386</v>
      </c>
      <c r="AE96" s="6">
        <v>0</v>
      </c>
      <c r="AF96" s="6">
        <v>1</v>
      </c>
      <c r="AG96" s="6" t="s">
        <v>14</v>
      </c>
      <c r="AH96" s="6">
        <v>0</v>
      </c>
      <c r="AI96" s="6">
        <v>60</v>
      </c>
      <c r="AJ96" s="6">
        <v>72</v>
      </c>
      <c r="AK96" s="6">
        <v>53</v>
      </c>
      <c r="AL96" s="6">
        <v>4087.46</v>
      </c>
      <c r="AM96" s="6">
        <v>-7</v>
      </c>
      <c r="AN96" s="6" t="s">
        <v>230</v>
      </c>
      <c r="AO96" s="6">
        <v>122.6238</v>
      </c>
      <c r="AP96" s="6">
        <v>4</v>
      </c>
      <c r="AQ96" s="9">
        <v>7</v>
      </c>
      <c r="AR96" s="9">
        <v>7</v>
      </c>
      <c r="AS96" s="9">
        <v>239.4</v>
      </c>
      <c r="AT96" s="9">
        <v>3</v>
      </c>
      <c r="AU96" s="9" t="s">
        <v>15</v>
      </c>
      <c r="AV96" s="9">
        <v>16.758</v>
      </c>
      <c r="AW96" s="6">
        <v>4906</v>
      </c>
      <c r="AX96" s="6">
        <v>5520</v>
      </c>
      <c r="AY96" s="6">
        <v>7884.5</v>
      </c>
      <c r="AZ96" s="6">
        <v>2978.5</v>
      </c>
      <c r="BA96" s="6" t="s">
        <v>15</v>
      </c>
      <c r="BB96" s="6">
        <v>709.605</v>
      </c>
      <c r="BC96" s="6">
        <v>4</v>
      </c>
      <c r="BD96" s="6">
        <v>7</v>
      </c>
      <c r="BE96" s="6">
        <v>7</v>
      </c>
      <c r="BF96" s="6">
        <v>490.93</v>
      </c>
      <c r="BG96" s="6">
        <v>3</v>
      </c>
      <c r="BH96" s="6" t="s">
        <v>15</v>
      </c>
      <c r="BI96" s="6">
        <v>4.9093</v>
      </c>
      <c r="BJ96" s="6">
        <v>1318.48</v>
      </c>
      <c r="BK96" s="13">
        <v>-39</v>
      </c>
    </row>
    <row r="97" customHeight="1" spans="1:63">
      <c r="A97" s="11">
        <v>94</v>
      </c>
      <c r="B97" s="55">
        <v>54</v>
      </c>
      <c r="C97" s="55" t="s">
        <v>111</v>
      </c>
      <c r="D97" s="55" t="s">
        <v>109</v>
      </c>
      <c r="E97" s="6">
        <v>1412</v>
      </c>
      <c r="F97" s="6">
        <v>1644</v>
      </c>
      <c r="G97" s="6">
        <v>1133.84</v>
      </c>
      <c r="H97" s="6">
        <v>-278.16</v>
      </c>
      <c r="I97" s="6" t="s">
        <v>230</v>
      </c>
      <c r="J97" s="6">
        <v>158.7376</v>
      </c>
      <c r="K97" s="6">
        <v>-13.908</v>
      </c>
      <c r="L97" s="6">
        <v>155</v>
      </c>
      <c r="M97" s="6">
        <v>172</v>
      </c>
      <c r="N97" s="6">
        <v>271</v>
      </c>
      <c r="O97" s="6">
        <v>5384.38</v>
      </c>
      <c r="P97" s="6">
        <v>116</v>
      </c>
      <c r="Q97" s="6" t="s">
        <v>15</v>
      </c>
      <c r="R97" s="6">
        <v>323.0628</v>
      </c>
      <c r="S97" s="6"/>
      <c r="T97" s="6">
        <v>8</v>
      </c>
      <c r="U97" s="6">
        <v>10</v>
      </c>
      <c r="V97" s="6">
        <v>7</v>
      </c>
      <c r="W97" s="6">
        <v>-1</v>
      </c>
      <c r="X97" s="6" t="s">
        <v>230</v>
      </c>
      <c r="Y97" s="6"/>
      <c r="Z97" s="6">
        <v>8</v>
      </c>
      <c r="AA97" s="6">
        <v>12</v>
      </c>
      <c r="AB97" s="6">
        <v>5</v>
      </c>
      <c r="AC97" s="6">
        <v>847.6</v>
      </c>
      <c r="AD97" s="6">
        <v>712.6</v>
      </c>
      <c r="AE97" s="6">
        <v>135</v>
      </c>
      <c r="AF97" s="6">
        <v>-3</v>
      </c>
      <c r="AG97" s="6" t="s">
        <v>230</v>
      </c>
      <c r="AH97" s="6">
        <v>2.7</v>
      </c>
      <c r="AI97" s="6">
        <v>101</v>
      </c>
      <c r="AJ97" s="6">
        <v>121</v>
      </c>
      <c r="AK97" s="6">
        <v>195</v>
      </c>
      <c r="AL97" s="6">
        <v>14736.4</v>
      </c>
      <c r="AM97" s="6">
        <v>94</v>
      </c>
      <c r="AN97" s="6" t="s">
        <v>15</v>
      </c>
      <c r="AO97" s="6">
        <v>736.82</v>
      </c>
      <c r="AP97" s="6">
        <v>17</v>
      </c>
      <c r="AQ97" s="9">
        <v>21</v>
      </c>
      <c r="AR97" s="9">
        <v>17</v>
      </c>
      <c r="AS97" s="9">
        <v>598.5</v>
      </c>
      <c r="AT97" s="9">
        <v>0</v>
      </c>
      <c r="AU97" s="9" t="s">
        <v>14</v>
      </c>
      <c r="AV97" s="9">
        <v>29.925</v>
      </c>
      <c r="AW97" s="6">
        <v>4506</v>
      </c>
      <c r="AX97" s="6">
        <v>5040</v>
      </c>
      <c r="AY97" s="6">
        <v>4059</v>
      </c>
      <c r="AZ97" s="6">
        <v>-447</v>
      </c>
      <c r="BA97" s="6" t="s">
        <v>230</v>
      </c>
      <c r="BB97" s="6">
        <v>202.95</v>
      </c>
      <c r="BC97" s="6">
        <v>7</v>
      </c>
      <c r="BD97" s="6">
        <v>9</v>
      </c>
      <c r="BE97" s="6">
        <v>7</v>
      </c>
      <c r="BF97" s="6">
        <v>478.8</v>
      </c>
      <c r="BG97" s="6">
        <v>0</v>
      </c>
      <c r="BH97" s="6" t="s">
        <v>14</v>
      </c>
      <c r="BI97" s="6"/>
      <c r="BJ97" s="6">
        <v>1454.2</v>
      </c>
      <c r="BK97" s="13">
        <v>-14</v>
      </c>
    </row>
    <row r="98" customHeight="1" spans="1:63">
      <c r="A98" s="11">
        <v>95</v>
      </c>
      <c r="B98" s="55">
        <v>329</v>
      </c>
      <c r="C98" s="55" t="s">
        <v>112</v>
      </c>
      <c r="D98" s="55" t="s">
        <v>109</v>
      </c>
      <c r="E98" s="6">
        <v>1412</v>
      </c>
      <c r="F98" s="6">
        <v>1644</v>
      </c>
      <c r="G98" s="6">
        <v>439.59</v>
      </c>
      <c r="H98" s="6">
        <v>-972.41</v>
      </c>
      <c r="I98" s="6" t="s">
        <v>230</v>
      </c>
      <c r="J98" s="6">
        <v>61.5426</v>
      </c>
      <c r="K98" s="6">
        <v>-48.6205</v>
      </c>
      <c r="L98" s="6">
        <v>113</v>
      </c>
      <c r="M98" s="6">
        <v>130</v>
      </c>
      <c r="N98" s="6">
        <v>58</v>
      </c>
      <c r="O98" s="6">
        <v>1312.15</v>
      </c>
      <c r="P98" s="6">
        <v>-55</v>
      </c>
      <c r="Q98" s="6" t="s">
        <v>230</v>
      </c>
      <c r="R98" s="6">
        <v>65.6075</v>
      </c>
      <c r="S98" s="6">
        <v>-55</v>
      </c>
      <c r="T98" s="6">
        <v>8</v>
      </c>
      <c r="U98" s="6">
        <v>10</v>
      </c>
      <c r="V98" s="6">
        <v>6</v>
      </c>
      <c r="W98" s="6">
        <v>-2</v>
      </c>
      <c r="X98" s="6" t="s">
        <v>230</v>
      </c>
      <c r="Y98" s="6"/>
      <c r="Z98" s="6">
        <v>11</v>
      </c>
      <c r="AA98" s="6">
        <v>14</v>
      </c>
      <c r="AB98" s="6">
        <v>21</v>
      </c>
      <c r="AC98" s="6">
        <v>5079.5</v>
      </c>
      <c r="AD98" s="6">
        <v>3292</v>
      </c>
      <c r="AE98" s="6">
        <v>1787.5</v>
      </c>
      <c r="AF98" s="6">
        <v>10</v>
      </c>
      <c r="AG98" s="6" t="s">
        <v>15</v>
      </c>
      <c r="AH98" s="6">
        <v>104.42</v>
      </c>
      <c r="AI98" s="6">
        <v>94</v>
      </c>
      <c r="AJ98" s="6">
        <v>113</v>
      </c>
      <c r="AK98" s="6">
        <v>92</v>
      </c>
      <c r="AL98" s="6">
        <v>5421.74</v>
      </c>
      <c r="AM98" s="6">
        <v>-2</v>
      </c>
      <c r="AN98" s="6" t="s">
        <v>230</v>
      </c>
      <c r="AO98" s="6">
        <v>162.6522</v>
      </c>
      <c r="AP98" s="6">
        <v>9</v>
      </c>
      <c r="AQ98" s="9">
        <v>11</v>
      </c>
      <c r="AR98" s="9">
        <v>10</v>
      </c>
      <c r="AS98" s="9">
        <v>339.14</v>
      </c>
      <c r="AT98" s="9">
        <v>1</v>
      </c>
      <c r="AU98" s="9" t="s">
        <v>14</v>
      </c>
      <c r="AV98" s="9">
        <v>16.957</v>
      </c>
      <c r="AW98" s="6">
        <v>4506</v>
      </c>
      <c r="AX98" s="6">
        <v>5040</v>
      </c>
      <c r="AY98" s="6">
        <v>195.5</v>
      </c>
      <c r="AZ98" s="6">
        <v>-4310.5</v>
      </c>
      <c r="BA98" s="6" t="s">
        <v>230</v>
      </c>
      <c r="BB98" s="6">
        <v>9.775</v>
      </c>
      <c r="BC98" s="6">
        <v>7</v>
      </c>
      <c r="BD98" s="6">
        <v>9</v>
      </c>
      <c r="BE98" s="6">
        <v>16</v>
      </c>
      <c r="BF98" s="6">
        <v>942.5</v>
      </c>
      <c r="BG98" s="6">
        <v>9</v>
      </c>
      <c r="BH98" s="6" t="s">
        <v>15</v>
      </c>
      <c r="BI98" s="6">
        <v>9.425</v>
      </c>
      <c r="BJ98" s="6">
        <v>430.38</v>
      </c>
      <c r="BK98" s="13">
        <v>-104</v>
      </c>
    </row>
    <row r="99" customHeight="1" spans="1:63">
      <c r="A99" s="11">
        <v>96</v>
      </c>
      <c r="B99" s="55">
        <v>351</v>
      </c>
      <c r="C99" s="55" t="s">
        <v>113</v>
      </c>
      <c r="D99" s="55" t="s">
        <v>109</v>
      </c>
      <c r="E99" s="6">
        <v>1532</v>
      </c>
      <c r="F99" s="6">
        <v>1788</v>
      </c>
      <c r="G99" s="6">
        <v>521.5</v>
      </c>
      <c r="H99" s="6">
        <v>-1010.5</v>
      </c>
      <c r="I99" s="6" t="s">
        <v>230</v>
      </c>
      <c r="J99" s="6">
        <v>73.01</v>
      </c>
      <c r="K99" s="6">
        <v>-50.525</v>
      </c>
      <c r="L99" s="6">
        <v>109</v>
      </c>
      <c r="M99" s="6">
        <v>126</v>
      </c>
      <c r="N99" s="6">
        <v>53</v>
      </c>
      <c r="O99" s="6">
        <v>1129.35</v>
      </c>
      <c r="P99" s="6">
        <v>-56</v>
      </c>
      <c r="Q99" s="6" t="s">
        <v>230</v>
      </c>
      <c r="R99" s="6">
        <v>56.4675</v>
      </c>
      <c r="S99" s="6">
        <v>-56</v>
      </c>
      <c r="T99" s="6">
        <v>6</v>
      </c>
      <c r="U99" s="6">
        <v>7</v>
      </c>
      <c r="V99" s="6">
        <v>4</v>
      </c>
      <c r="W99" s="6">
        <v>-2</v>
      </c>
      <c r="X99" s="6" t="s">
        <v>230</v>
      </c>
      <c r="Y99" s="6"/>
      <c r="Z99" s="6">
        <v>9</v>
      </c>
      <c r="AA99" s="6">
        <v>12</v>
      </c>
      <c r="AB99" s="6">
        <v>5</v>
      </c>
      <c r="AC99" s="6">
        <v>864</v>
      </c>
      <c r="AD99" s="6">
        <v>594</v>
      </c>
      <c r="AE99" s="6">
        <v>270</v>
      </c>
      <c r="AF99" s="6">
        <v>-4</v>
      </c>
      <c r="AG99" s="6" t="s">
        <v>230</v>
      </c>
      <c r="AH99" s="6">
        <v>5.4</v>
      </c>
      <c r="AI99" s="6">
        <v>69</v>
      </c>
      <c r="AJ99" s="6">
        <v>83</v>
      </c>
      <c r="AK99" s="6">
        <v>37</v>
      </c>
      <c r="AL99" s="6">
        <v>2424.9</v>
      </c>
      <c r="AM99" s="6">
        <v>-32</v>
      </c>
      <c r="AN99" s="6" t="s">
        <v>230</v>
      </c>
      <c r="AO99" s="6">
        <v>72.747</v>
      </c>
      <c r="AP99" s="6">
        <v>11</v>
      </c>
      <c r="AQ99" s="9">
        <v>15</v>
      </c>
      <c r="AR99" s="9">
        <v>6</v>
      </c>
      <c r="AS99" s="9">
        <v>199.5</v>
      </c>
      <c r="AT99" s="9">
        <v>-5</v>
      </c>
      <c r="AU99" s="9" t="s">
        <v>230</v>
      </c>
      <c r="AV99" s="9">
        <v>7.98</v>
      </c>
      <c r="AW99" s="6">
        <v>4906</v>
      </c>
      <c r="AX99" s="6">
        <v>5520</v>
      </c>
      <c r="AY99" s="6">
        <v>3068.76</v>
      </c>
      <c r="AZ99" s="6">
        <v>-1837.24</v>
      </c>
      <c r="BA99" s="6" t="s">
        <v>230</v>
      </c>
      <c r="BB99" s="6">
        <v>153.438</v>
      </c>
      <c r="BC99" s="6">
        <v>5</v>
      </c>
      <c r="BD99" s="6">
        <v>7</v>
      </c>
      <c r="BE99" s="6">
        <v>0</v>
      </c>
      <c r="BF99" s="6">
        <v>0</v>
      </c>
      <c r="BG99" s="6">
        <v>-5</v>
      </c>
      <c r="BH99" s="6" t="s">
        <v>230</v>
      </c>
      <c r="BI99" s="6"/>
      <c r="BJ99" s="6">
        <v>369.04</v>
      </c>
      <c r="BK99" s="13">
        <v>-107</v>
      </c>
    </row>
    <row r="100" customHeight="1" spans="1:63">
      <c r="A100" s="11">
        <v>97</v>
      </c>
      <c r="B100" s="55">
        <v>367</v>
      </c>
      <c r="C100" s="55" t="s">
        <v>114</v>
      </c>
      <c r="D100" s="55" t="s">
        <v>109</v>
      </c>
      <c r="E100" s="6">
        <v>1532</v>
      </c>
      <c r="F100" s="6">
        <v>1788</v>
      </c>
      <c r="G100" s="6">
        <v>1864.02</v>
      </c>
      <c r="H100" s="6">
        <v>332.02</v>
      </c>
      <c r="I100" s="22" t="s">
        <v>15</v>
      </c>
      <c r="J100" s="22">
        <v>466.005</v>
      </c>
      <c r="K100" s="6"/>
      <c r="L100" s="6">
        <v>117</v>
      </c>
      <c r="M100" s="6">
        <v>130</v>
      </c>
      <c r="N100" s="6">
        <v>64</v>
      </c>
      <c r="O100" s="6">
        <v>1475.54</v>
      </c>
      <c r="P100" s="6">
        <v>-53</v>
      </c>
      <c r="Q100" s="6" t="s">
        <v>230</v>
      </c>
      <c r="R100" s="6">
        <v>73.777</v>
      </c>
      <c r="S100" s="6">
        <v>-53</v>
      </c>
      <c r="T100" s="6">
        <v>6</v>
      </c>
      <c r="U100" s="6">
        <v>7</v>
      </c>
      <c r="V100" s="6">
        <v>1</v>
      </c>
      <c r="W100" s="6">
        <v>-5</v>
      </c>
      <c r="X100" s="6" t="s">
        <v>230</v>
      </c>
      <c r="Y100" s="6"/>
      <c r="Z100" s="6">
        <v>10</v>
      </c>
      <c r="AA100" s="6">
        <v>13</v>
      </c>
      <c r="AB100" s="6">
        <v>4</v>
      </c>
      <c r="AC100" s="6">
        <v>524.62</v>
      </c>
      <c r="AD100" s="6">
        <v>0</v>
      </c>
      <c r="AE100" s="6">
        <v>524.62</v>
      </c>
      <c r="AF100" s="6">
        <v>-6</v>
      </c>
      <c r="AG100" s="6" t="s">
        <v>230</v>
      </c>
      <c r="AH100" s="6">
        <v>10.4924</v>
      </c>
      <c r="AI100" s="6">
        <v>76</v>
      </c>
      <c r="AJ100" s="6">
        <v>91</v>
      </c>
      <c r="AK100" s="6">
        <v>104</v>
      </c>
      <c r="AL100" s="6">
        <v>8686.62</v>
      </c>
      <c r="AM100" s="6">
        <v>28</v>
      </c>
      <c r="AN100" s="6" t="s">
        <v>15</v>
      </c>
      <c r="AO100" s="6">
        <v>434.331</v>
      </c>
      <c r="AP100" s="6">
        <v>11</v>
      </c>
      <c r="AQ100" s="9">
        <v>15</v>
      </c>
      <c r="AR100" s="9">
        <v>2</v>
      </c>
      <c r="AS100" s="9">
        <v>77.9</v>
      </c>
      <c r="AT100" s="9">
        <v>-9</v>
      </c>
      <c r="AU100" s="9" t="s">
        <v>230</v>
      </c>
      <c r="AV100" s="9">
        <v>3.116</v>
      </c>
      <c r="AW100" s="6">
        <v>2802</v>
      </c>
      <c r="AX100" s="6">
        <v>3115</v>
      </c>
      <c r="AY100" s="6">
        <v>90.92</v>
      </c>
      <c r="AZ100" s="6">
        <v>-2711.08</v>
      </c>
      <c r="BA100" s="6" t="s">
        <v>230</v>
      </c>
      <c r="BB100" s="6">
        <v>4.546</v>
      </c>
      <c r="BC100" s="6">
        <v>5</v>
      </c>
      <c r="BD100" s="6">
        <v>7</v>
      </c>
      <c r="BE100" s="6">
        <v>3</v>
      </c>
      <c r="BF100" s="6">
        <v>201.5</v>
      </c>
      <c r="BG100" s="6">
        <v>-2</v>
      </c>
      <c r="BH100" s="6" t="s">
        <v>230</v>
      </c>
      <c r="BI100" s="6"/>
      <c r="BJ100" s="6">
        <v>992.27</v>
      </c>
      <c r="BK100" s="13">
        <v>-53</v>
      </c>
    </row>
    <row r="101" customHeight="1" spans="1:63">
      <c r="A101" s="11">
        <v>98</v>
      </c>
      <c r="B101" s="55">
        <v>587</v>
      </c>
      <c r="C101" s="55" t="s">
        <v>115</v>
      </c>
      <c r="D101" s="55" t="s">
        <v>109</v>
      </c>
      <c r="E101" s="6">
        <v>1532</v>
      </c>
      <c r="F101" s="6">
        <v>1788</v>
      </c>
      <c r="G101" s="6">
        <v>126.5</v>
      </c>
      <c r="H101" s="6">
        <v>-1405.5</v>
      </c>
      <c r="I101" s="6" t="s">
        <v>230</v>
      </c>
      <c r="J101" s="6">
        <v>17.71</v>
      </c>
      <c r="K101" s="6">
        <v>-70.275</v>
      </c>
      <c r="L101" s="6">
        <v>117</v>
      </c>
      <c r="M101" s="6">
        <v>130</v>
      </c>
      <c r="N101" s="6">
        <v>96</v>
      </c>
      <c r="O101" s="6">
        <v>2531.51</v>
      </c>
      <c r="P101" s="6">
        <v>-21</v>
      </c>
      <c r="Q101" s="6" t="s">
        <v>230</v>
      </c>
      <c r="R101" s="6">
        <v>126.5755</v>
      </c>
      <c r="S101" s="6">
        <v>-21</v>
      </c>
      <c r="T101" s="6">
        <v>6</v>
      </c>
      <c r="U101" s="6">
        <v>7</v>
      </c>
      <c r="V101" s="6">
        <v>1</v>
      </c>
      <c r="W101" s="6">
        <v>-5</v>
      </c>
      <c r="X101" s="6" t="s">
        <v>230</v>
      </c>
      <c r="Y101" s="6"/>
      <c r="Z101" s="6">
        <v>10</v>
      </c>
      <c r="AA101" s="6">
        <v>13</v>
      </c>
      <c r="AB101" s="6">
        <v>7</v>
      </c>
      <c r="AC101" s="6">
        <v>912</v>
      </c>
      <c r="AD101" s="6">
        <v>0</v>
      </c>
      <c r="AE101" s="6">
        <v>912</v>
      </c>
      <c r="AF101" s="6">
        <v>-3</v>
      </c>
      <c r="AG101" s="6" t="s">
        <v>230</v>
      </c>
      <c r="AH101" s="6">
        <v>18.24</v>
      </c>
      <c r="AI101" s="6">
        <v>76</v>
      </c>
      <c r="AJ101" s="6">
        <v>91</v>
      </c>
      <c r="AK101" s="6">
        <v>38</v>
      </c>
      <c r="AL101" s="6">
        <v>3530.01</v>
      </c>
      <c r="AM101" s="6">
        <v>-38</v>
      </c>
      <c r="AN101" s="6" t="s">
        <v>230</v>
      </c>
      <c r="AO101" s="6">
        <v>105.9003</v>
      </c>
      <c r="AP101" s="6">
        <v>7</v>
      </c>
      <c r="AQ101" s="9">
        <v>9</v>
      </c>
      <c r="AR101" s="9">
        <v>5</v>
      </c>
      <c r="AS101" s="9">
        <v>190</v>
      </c>
      <c r="AT101" s="9">
        <v>-2</v>
      </c>
      <c r="AU101" s="9" t="s">
        <v>230</v>
      </c>
      <c r="AV101" s="9">
        <v>7.6</v>
      </c>
      <c r="AW101" s="6">
        <v>3506</v>
      </c>
      <c r="AX101" s="6">
        <v>3840</v>
      </c>
      <c r="AY101" s="6">
        <v>2317.72</v>
      </c>
      <c r="AZ101" s="6">
        <v>-1188.28</v>
      </c>
      <c r="BA101" s="6" t="s">
        <v>230</v>
      </c>
      <c r="BB101" s="6">
        <v>115.886</v>
      </c>
      <c r="BC101" s="6">
        <v>5</v>
      </c>
      <c r="BD101" s="6">
        <v>7</v>
      </c>
      <c r="BE101" s="6">
        <v>0</v>
      </c>
      <c r="BF101" s="6">
        <v>0</v>
      </c>
      <c r="BG101" s="6">
        <v>-5</v>
      </c>
      <c r="BH101" s="6" t="s">
        <v>230</v>
      </c>
      <c r="BI101" s="6"/>
      <c r="BJ101" s="6">
        <v>391.91</v>
      </c>
      <c r="BK101" s="13">
        <v>-91</v>
      </c>
    </row>
    <row r="102" customHeight="1" spans="1:63">
      <c r="A102" s="11">
        <v>99</v>
      </c>
      <c r="B102" s="55">
        <v>704</v>
      </c>
      <c r="C102" s="55" t="s">
        <v>116</v>
      </c>
      <c r="D102" s="55" t="s">
        <v>109</v>
      </c>
      <c r="E102" s="6">
        <v>1532</v>
      </c>
      <c r="F102" s="6">
        <v>1788</v>
      </c>
      <c r="G102" s="6">
        <v>747.7</v>
      </c>
      <c r="H102" s="6">
        <v>-784.3</v>
      </c>
      <c r="I102" s="6" t="s">
        <v>230</v>
      </c>
      <c r="J102" s="6">
        <v>104.678</v>
      </c>
      <c r="K102" s="6">
        <v>-39.215</v>
      </c>
      <c r="L102" s="6">
        <v>109</v>
      </c>
      <c r="M102" s="6">
        <v>126</v>
      </c>
      <c r="N102" s="6">
        <v>53</v>
      </c>
      <c r="O102" s="6">
        <v>1296.94</v>
      </c>
      <c r="P102" s="6">
        <v>-56</v>
      </c>
      <c r="Q102" s="6" t="s">
        <v>230</v>
      </c>
      <c r="R102" s="6">
        <v>64.847</v>
      </c>
      <c r="S102" s="6">
        <v>-56</v>
      </c>
      <c r="T102" s="6">
        <v>6</v>
      </c>
      <c r="U102" s="6">
        <v>7</v>
      </c>
      <c r="V102" s="6">
        <v>1</v>
      </c>
      <c r="W102" s="6">
        <v>-5</v>
      </c>
      <c r="X102" s="6" t="s">
        <v>230</v>
      </c>
      <c r="Y102" s="6"/>
      <c r="Z102" s="6">
        <v>9</v>
      </c>
      <c r="AA102" s="6">
        <v>12</v>
      </c>
      <c r="AB102" s="6">
        <v>2</v>
      </c>
      <c r="AC102" s="6">
        <v>322</v>
      </c>
      <c r="AD102" s="6">
        <v>198</v>
      </c>
      <c r="AE102" s="6">
        <v>124</v>
      </c>
      <c r="AF102" s="6">
        <v>-7</v>
      </c>
      <c r="AG102" s="6" t="s">
        <v>230</v>
      </c>
      <c r="AH102" s="6">
        <v>2.48</v>
      </c>
      <c r="AI102" s="6">
        <v>69</v>
      </c>
      <c r="AJ102" s="6">
        <v>83</v>
      </c>
      <c r="AK102" s="6">
        <v>19</v>
      </c>
      <c r="AL102" s="6">
        <v>971.43</v>
      </c>
      <c r="AM102" s="6">
        <v>-50</v>
      </c>
      <c r="AN102" s="6" t="s">
        <v>230</v>
      </c>
      <c r="AO102" s="6">
        <v>29.1429</v>
      </c>
      <c r="AP102" s="6">
        <v>11</v>
      </c>
      <c r="AQ102" s="9">
        <v>15</v>
      </c>
      <c r="AR102" s="9">
        <v>0</v>
      </c>
      <c r="AS102" s="9">
        <v>0</v>
      </c>
      <c r="AT102" s="9">
        <v>-11</v>
      </c>
      <c r="AU102" s="9" t="s">
        <v>230</v>
      </c>
      <c r="AV102" s="9">
        <v>0</v>
      </c>
      <c r="AW102" s="6">
        <v>2543</v>
      </c>
      <c r="AX102" s="6">
        <v>3043</v>
      </c>
      <c r="AY102" s="6">
        <v>620.1</v>
      </c>
      <c r="AZ102" s="6">
        <v>-1922.9</v>
      </c>
      <c r="BA102" s="6" t="s">
        <v>230</v>
      </c>
      <c r="BB102" s="6">
        <v>31.005</v>
      </c>
      <c r="BC102" s="6">
        <v>5</v>
      </c>
      <c r="BD102" s="6">
        <v>7</v>
      </c>
      <c r="BE102" s="6">
        <v>8</v>
      </c>
      <c r="BF102" s="6">
        <v>498.8</v>
      </c>
      <c r="BG102" s="6">
        <v>3</v>
      </c>
      <c r="BH102" s="6" t="s">
        <v>15</v>
      </c>
      <c r="BI102" s="6">
        <v>4.988</v>
      </c>
      <c r="BJ102" s="6">
        <v>237.14</v>
      </c>
      <c r="BK102" s="13">
        <v>-95</v>
      </c>
    </row>
    <row r="103" customHeight="1" spans="1:63">
      <c r="A103" s="11">
        <v>100</v>
      </c>
      <c r="B103" s="55">
        <v>706</v>
      </c>
      <c r="C103" s="55" t="s">
        <v>117</v>
      </c>
      <c r="D103" s="55" t="s">
        <v>109</v>
      </c>
      <c r="E103" s="6">
        <v>697</v>
      </c>
      <c r="F103" s="6">
        <v>800</v>
      </c>
      <c r="G103" s="6">
        <v>0</v>
      </c>
      <c r="H103" s="6">
        <v>-697</v>
      </c>
      <c r="I103" s="6" t="s">
        <v>230</v>
      </c>
      <c r="J103" s="6">
        <v>0</v>
      </c>
      <c r="K103" s="6">
        <v>-34.85</v>
      </c>
      <c r="L103" s="6">
        <v>79</v>
      </c>
      <c r="M103" s="6">
        <v>92</v>
      </c>
      <c r="N103" s="6">
        <v>58</v>
      </c>
      <c r="O103" s="6">
        <v>1268.21</v>
      </c>
      <c r="P103" s="6">
        <v>-21</v>
      </c>
      <c r="Q103" s="6" t="s">
        <v>230</v>
      </c>
      <c r="R103" s="6">
        <v>63.4105</v>
      </c>
      <c r="S103" s="6">
        <v>-21</v>
      </c>
      <c r="T103" s="6">
        <v>3</v>
      </c>
      <c r="U103" s="6">
        <v>4</v>
      </c>
      <c r="V103" s="6">
        <v>3</v>
      </c>
      <c r="W103" s="6">
        <v>0</v>
      </c>
      <c r="X103" s="6" t="s">
        <v>14</v>
      </c>
      <c r="Y103" s="6"/>
      <c r="Z103" s="6">
        <v>7</v>
      </c>
      <c r="AA103" s="6">
        <v>11</v>
      </c>
      <c r="AB103" s="6">
        <v>4</v>
      </c>
      <c r="AC103" s="6">
        <v>509.12</v>
      </c>
      <c r="AD103" s="6">
        <v>0</v>
      </c>
      <c r="AE103" s="6">
        <v>509.12</v>
      </c>
      <c r="AF103" s="6">
        <v>-3</v>
      </c>
      <c r="AG103" s="6" t="s">
        <v>230</v>
      </c>
      <c r="AH103" s="6">
        <v>10.1824</v>
      </c>
      <c r="AI103" s="6">
        <v>60</v>
      </c>
      <c r="AJ103" s="6">
        <v>72</v>
      </c>
      <c r="AK103" s="6">
        <v>44</v>
      </c>
      <c r="AL103" s="6">
        <v>2714.72</v>
      </c>
      <c r="AM103" s="6">
        <v>-16</v>
      </c>
      <c r="AN103" s="6" t="s">
        <v>230</v>
      </c>
      <c r="AO103" s="6">
        <v>81.4416</v>
      </c>
      <c r="AP103" s="6">
        <v>4</v>
      </c>
      <c r="AQ103" s="9">
        <v>7</v>
      </c>
      <c r="AR103" s="9">
        <v>12</v>
      </c>
      <c r="AS103" s="9">
        <v>399</v>
      </c>
      <c r="AT103" s="9">
        <v>8</v>
      </c>
      <c r="AU103" s="9" t="s">
        <v>15</v>
      </c>
      <c r="AV103" s="9">
        <v>27.93</v>
      </c>
      <c r="AW103" s="6">
        <v>2351</v>
      </c>
      <c r="AX103" s="6">
        <v>2821</v>
      </c>
      <c r="AY103" s="6">
        <v>2365.9</v>
      </c>
      <c r="AZ103" s="6">
        <v>14.9000000000001</v>
      </c>
      <c r="BA103" s="6" t="s">
        <v>14</v>
      </c>
      <c r="BB103" s="6">
        <v>165.613</v>
      </c>
      <c r="BC103" s="6">
        <v>4</v>
      </c>
      <c r="BD103" s="6">
        <v>7</v>
      </c>
      <c r="BE103" s="6">
        <v>0</v>
      </c>
      <c r="BF103" s="6">
        <v>0</v>
      </c>
      <c r="BG103" s="6">
        <v>-4</v>
      </c>
      <c r="BH103" s="6" t="s">
        <v>230</v>
      </c>
      <c r="BI103" s="6"/>
      <c r="BJ103" s="6">
        <v>348.58</v>
      </c>
      <c r="BK103" s="13">
        <v>-56</v>
      </c>
    </row>
    <row r="104" customHeight="1" spans="1:63">
      <c r="A104" s="11">
        <v>101</v>
      </c>
      <c r="B104" s="55">
        <v>710</v>
      </c>
      <c r="C104" s="55" t="s">
        <v>118</v>
      </c>
      <c r="D104" s="55" t="s">
        <v>109</v>
      </c>
      <c r="E104" s="6">
        <v>940</v>
      </c>
      <c r="F104" s="6">
        <v>1097</v>
      </c>
      <c r="G104" s="6">
        <v>32</v>
      </c>
      <c r="H104" s="6">
        <v>-908</v>
      </c>
      <c r="I104" s="6" t="s">
        <v>230</v>
      </c>
      <c r="J104" s="6">
        <v>4.48</v>
      </c>
      <c r="K104" s="6">
        <v>-45.4</v>
      </c>
      <c r="L104" s="6">
        <v>85</v>
      </c>
      <c r="M104" s="6">
        <v>94</v>
      </c>
      <c r="N104" s="6">
        <v>88.1</v>
      </c>
      <c r="O104" s="6">
        <v>2035.46</v>
      </c>
      <c r="P104" s="6">
        <v>3.09999999999999</v>
      </c>
      <c r="Q104" s="6" t="s">
        <v>14</v>
      </c>
      <c r="R104" s="6">
        <v>101.773</v>
      </c>
      <c r="S104" s="6"/>
      <c r="T104" s="6">
        <v>3</v>
      </c>
      <c r="U104" s="6">
        <v>4</v>
      </c>
      <c r="V104" s="6">
        <v>3</v>
      </c>
      <c r="W104" s="6">
        <v>0</v>
      </c>
      <c r="X104" s="6" t="s">
        <v>14</v>
      </c>
      <c r="Y104" s="6"/>
      <c r="Z104" s="6">
        <v>5</v>
      </c>
      <c r="AA104" s="6">
        <v>8</v>
      </c>
      <c r="AB104" s="6">
        <v>3</v>
      </c>
      <c r="AC104" s="6">
        <v>405</v>
      </c>
      <c r="AD104" s="6">
        <v>0</v>
      </c>
      <c r="AE104" s="6">
        <v>405</v>
      </c>
      <c r="AF104" s="6">
        <v>-2</v>
      </c>
      <c r="AG104" s="6" t="s">
        <v>230</v>
      </c>
      <c r="AH104" s="6">
        <v>8.1</v>
      </c>
      <c r="AI104" s="6">
        <v>60</v>
      </c>
      <c r="AJ104" s="6">
        <v>72</v>
      </c>
      <c r="AK104" s="6">
        <v>42</v>
      </c>
      <c r="AL104" s="6">
        <v>2598.2</v>
      </c>
      <c r="AM104" s="6">
        <v>-18</v>
      </c>
      <c r="AN104" s="6" t="s">
        <v>230</v>
      </c>
      <c r="AO104" s="6">
        <v>77.946</v>
      </c>
      <c r="AP104" s="6">
        <v>4</v>
      </c>
      <c r="AQ104" s="9">
        <v>7</v>
      </c>
      <c r="AR104" s="9">
        <v>0</v>
      </c>
      <c r="AS104" s="9">
        <v>0</v>
      </c>
      <c r="AT104" s="9">
        <v>-4</v>
      </c>
      <c r="AU104" s="9" t="s">
        <v>230</v>
      </c>
      <c r="AV104" s="9">
        <v>0</v>
      </c>
      <c r="AW104" s="6">
        <v>2351</v>
      </c>
      <c r="AX104" s="6">
        <v>2821</v>
      </c>
      <c r="AY104" s="6">
        <v>1445.01</v>
      </c>
      <c r="AZ104" s="6">
        <v>-905.99</v>
      </c>
      <c r="BA104" s="6" t="s">
        <v>230</v>
      </c>
      <c r="BB104" s="6">
        <v>72.2505</v>
      </c>
      <c r="BC104" s="6">
        <v>4</v>
      </c>
      <c r="BD104" s="6">
        <v>7</v>
      </c>
      <c r="BE104" s="6">
        <v>2</v>
      </c>
      <c r="BF104" s="6">
        <v>140</v>
      </c>
      <c r="BG104" s="6">
        <v>-2</v>
      </c>
      <c r="BH104" s="6" t="s">
        <v>230</v>
      </c>
      <c r="BI104" s="6"/>
      <c r="BJ104" s="6">
        <v>264.55</v>
      </c>
      <c r="BK104" s="13">
        <v>-45</v>
      </c>
    </row>
    <row r="105" customHeight="1" spans="1:63">
      <c r="A105" s="11">
        <v>102</v>
      </c>
      <c r="B105" s="55">
        <v>713</v>
      </c>
      <c r="C105" s="55" t="s">
        <v>119</v>
      </c>
      <c r="D105" s="55" t="s">
        <v>109</v>
      </c>
      <c r="E105" s="6">
        <v>420</v>
      </c>
      <c r="F105" s="6">
        <v>525</v>
      </c>
      <c r="G105" s="6">
        <v>562.14</v>
      </c>
      <c r="H105" s="6">
        <v>142.14</v>
      </c>
      <c r="I105" s="22" t="s">
        <v>15</v>
      </c>
      <c r="J105" s="22">
        <v>140.535</v>
      </c>
      <c r="K105" s="6"/>
      <c r="L105" s="6">
        <v>69</v>
      </c>
      <c r="M105" s="6">
        <v>83</v>
      </c>
      <c r="N105" s="6">
        <v>68</v>
      </c>
      <c r="O105" s="6">
        <v>1528.36</v>
      </c>
      <c r="P105" s="6">
        <v>-1</v>
      </c>
      <c r="Q105" s="6" t="s">
        <v>230</v>
      </c>
      <c r="R105" s="6">
        <v>76.418</v>
      </c>
      <c r="S105" s="6">
        <v>-1</v>
      </c>
      <c r="T105" s="6">
        <v>2</v>
      </c>
      <c r="U105" s="6">
        <v>2</v>
      </c>
      <c r="V105" s="6">
        <v>0</v>
      </c>
      <c r="W105" s="6">
        <v>-2</v>
      </c>
      <c r="X105" s="6" t="s">
        <v>230</v>
      </c>
      <c r="Y105" s="6"/>
      <c r="Z105" s="6">
        <v>5</v>
      </c>
      <c r="AA105" s="6">
        <v>8</v>
      </c>
      <c r="AB105" s="6">
        <v>1</v>
      </c>
      <c r="AC105" s="6">
        <v>198</v>
      </c>
      <c r="AD105" s="6">
        <v>198</v>
      </c>
      <c r="AE105" s="6">
        <v>0</v>
      </c>
      <c r="AF105" s="6">
        <v>-4</v>
      </c>
      <c r="AG105" s="6" t="s">
        <v>230</v>
      </c>
      <c r="AH105" s="6">
        <v>0</v>
      </c>
      <c r="AI105" s="6">
        <v>43</v>
      </c>
      <c r="AJ105" s="6">
        <v>52</v>
      </c>
      <c r="AK105" s="6">
        <v>27</v>
      </c>
      <c r="AL105" s="6">
        <v>1640.09</v>
      </c>
      <c r="AM105" s="6">
        <v>-16</v>
      </c>
      <c r="AN105" s="6" t="s">
        <v>230</v>
      </c>
      <c r="AO105" s="6">
        <v>49.2027</v>
      </c>
      <c r="AP105" s="6">
        <v>4</v>
      </c>
      <c r="AQ105" s="9">
        <v>7</v>
      </c>
      <c r="AR105" s="9">
        <v>1</v>
      </c>
      <c r="AS105" s="9">
        <v>38</v>
      </c>
      <c r="AT105" s="9">
        <v>-3</v>
      </c>
      <c r="AU105" s="9" t="s">
        <v>230</v>
      </c>
      <c r="AV105" s="9">
        <v>1.52</v>
      </c>
      <c r="AW105" s="6">
        <v>1625.5</v>
      </c>
      <c r="AX105" s="6">
        <v>1942</v>
      </c>
      <c r="AY105" s="6">
        <v>2033.1</v>
      </c>
      <c r="AZ105" s="6">
        <v>407.6</v>
      </c>
      <c r="BA105" s="6" t="s">
        <v>15</v>
      </c>
      <c r="BB105" s="6">
        <v>182.979</v>
      </c>
      <c r="BC105" s="6">
        <v>3</v>
      </c>
      <c r="BD105" s="6">
        <v>5</v>
      </c>
      <c r="BE105" s="6">
        <v>3</v>
      </c>
      <c r="BF105" s="6">
        <v>217.5</v>
      </c>
      <c r="BG105" s="6">
        <v>0</v>
      </c>
      <c r="BH105" s="6" t="s">
        <v>14</v>
      </c>
      <c r="BI105" s="6"/>
      <c r="BJ105" s="6">
        <v>450.65</v>
      </c>
      <c r="BK105" s="13">
        <v>-1</v>
      </c>
    </row>
    <row r="106" customHeight="1" spans="1:63">
      <c r="A106" s="11">
        <v>103</v>
      </c>
      <c r="B106" s="55">
        <v>738</v>
      </c>
      <c r="C106" s="55" t="s">
        <v>120</v>
      </c>
      <c r="D106" s="55" t="s">
        <v>109</v>
      </c>
      <c r="E106" s="6">
        <v>697</v>
      </c>
      <c r="F106" s="6">
        <v>800</v>
      </c>
      <c r="G106" s="6">
        <v>259.51</v>
      </c>
      <c r="H106" s="6">
        <v>-437.49</v>
      </c>
      <c r="I106" s="6" t="s">
        <v>230</v>
      </c>
      <c r="J106" s="6">
        <v>36.3314</v>
      </c>
      <c r="K106" s="6">
        <v>-21.8745</v>
      </c>
      <c r="L106" s="6">
        <v>85</v>
      </c>
      <c r="M106" s="6">
        <v>94</v>
      </c>
      <c r="N106" s="6">
        <v>52</v>
      </c>
      <c r="O106" s="6">
        <v>1233.82</v>
      </c>
      <c r="P106" s="6">
        <v>-33</v>
      </c>
      <c r="Q106" s="6" t="s">
        <v>230</v>
      </c>
      <c r="R106" s="6">
        <v>61.691</v>
      </c>
      <c r="S106" s="6">
        <v>-33</v>
      </c>
      <c r="T106" s="6">
        <v>3</v>
      </c>
      <c r="U106" s="6">
        <v>4</v>
      </c>
      <c r="V106" s="6">
        <v>3</v>
      </c>
      <c r="W106" s="6">
        <v>0</v>
      </c>
      <c r="X106" s="6" t="s">
        <v>14</v>
      </c>
      <c r="Y106" s="6"/>
      <c r="Z106" s="6">
        <v>7</v>
      </c>
      <c r="AA106" s="6">
        <v>11</v>
      </c>
      <c r="AB106" s="6">
        <v>0</v>
      </c>
      <c r="AC106" s="6">
        <v>0</v>
      </c>
      <c r="AD106" s="6">
        <v>0</v>
      </c>
      <c r="AE106" s="6">
        <v>0</v>
      </c>
      <c r="AF106" s="6">
        <v>-7</v>
      </c>
      <c r="AG106" s="6" t="s">
        <v>230</v>
      </c>
      <c r="AH106" s="6">
        <v>0</v>
      </c>
      <c r="AI106" s="6">
        <v>60</v>
      </c>
      <c r="AJ106" s="6">
        <v>72</v>
      </c>
      <c r="AK106" s="6">
        <v>34</v>
      </c>
      <c r="AL106" s="6">
        <v>2817.15</v>
      </c>
      <c r="AM106" s="6">
        <v>-26</v>
      </c>
      <c r="AN106" s="6" t="s">
        <v>230</v>
      </c>
      <c r="AO106" s="6">
        <v>84.5145</v>
      </c>
      <c r="AP106" s="6">
        <v>6</v>
      </c>
      <c r="AQ106" s="9">
        <v>10</v>
      </c>
      <c r="AR106" s="9">
        <v>3</v>
      </c>
      <c r="AS106" s="9">
        <v>106.4</v>
      </c>
      <c r="AT106" s="9">
        <v>-3</v>
      </c>
      <c r="AU106" s="9" t="s">
        <v>230</v>
      </c>
      <c r="AV106" s="9">
        <v>4.256</v>
      </c>
      <c r="AW106" s="6">
        <v>1307</v>
      </c>
      <c r="AX106" s="6">
        <v>1568</v>
      </c>
      <c r="AY106" s="6">
        <v>2610.51</v>
      </c>
      <c r="AZ106" s="6">
        <v>1303.51</v>
      </c>
      <c r="BA106" s="6" t="s">
        <v>15</v>
      </c>
      <c r="BB106" s="6">
        <v>234.9459</v>
      </c>
      <c r="BC106" s="6">
        <v>4</v>
      </c>
      <c r="BD106" s="6">
        <v>7</v>
      </c>
      <c r="BE106" s="6">
        <v>1</v>
      </c>
      <c r="BF106" s="6">
        <v>62</v>
      </c>
      <c r="BG106" s="6">
        <v>-3</v>
      </c>
      <c r="BH106" s="6" t="s">
        <v>230</v>
      </c>
      <c r="BI106" s="6"/>
      <c r="BJ106" s="6">
        <v>421.74</v>
      </c>
      <c r="BK106" s="13">
        <v>-55</v>
      </c>
    </row>
    <row r="107" customHeight="1" spans="1:63">
      <c r="A107" s="11">
        <v>104</v>
      </c>
      <c r="B107" s="55">
        <v>754</v>
      </c>
      <c r="C107" s="55" t="s">
        <v>121</v>
      </c>
      <c r="D107" s="55" t="s">
        <v>109</v>
      </c>
      <c r="E107" s="6">
        <v>2222</v>
      </c>
      <c r="F107" s="6">
        <v>2394</v>
      </c>
      <c r="G107" s="6">
        <v>2662.63</v>
      </c>
      <c r="H107" s="6">
        <v>440.63</v>
      </c>
      <c r="I107" s="22" t="s">
        <v>15</v>
      </c>
      <c r="J107" s="22">
        <v>665.6575</v>
      </c>
      <c r="K107" s="6"/>
      <c r="L107" s="6">
        <v>155</v>
      </c>
      <c r="M107" s="6">
        <v>172</v>
      </c>
      <c r="N107" s="6">
        <v>302</v>
      </c>
      <c r="O107" s="6">
        <v>5332.64</v>
      </c>
      <c r="P107" s="6">
        <v>147</v>
      </c>
      <c r="Q107" s="6" t="s">
        <v>15</v>
      </c>
      <c r="R107" s="6">
        <v>319.9584</v>
      </c>
      <c r="S107" s="6"/>
      <c r="T107" s="6">
        <v>8</v>
      </c>
      <c r="U107" s="6">
        <v>10</v>
      </c>
      <c r="V107" s="6">
        <v>3</v>
      </c>
      <c r="W107" s="6">
        <v>-5</v>
      </c>
      <c r="X107" s="6" t="s">
        <v>230</v>
      </c>
      <c r="Y107" s="6"/>
      <c r="Z107" s="6">
        <v>9</v>
      </c>
      <c r="AA107" s="6">
        <v>14</v>
      </c>
      <c r="AB107" s="6">
        <v>0</v>
      </c>
      <c r="AC107" s="6">
        <v>0</v>
      </c>
      <c r="AD107" s="6">
        <v>0</v>
      </c>
      <c r="AE107" s="6">
        <v>0</v>
      </c>
      <c r="AF107" s="6">
        <v>-9</v>
      </c>
      <c r="AG107" s="6" t="s">
        <v>230</v>
      </c>
      <c r="AH107" s="6">
        <v>0</v>
      </c>
      <c r="AI107" s="6">
        <v>94</v>
      </c>
      <c r="AJ107" s="6">
        <v>113</v>
      </c>
      <c r="AK107" s="6">
        <v>48</v>
      </c>
      <c r="AL107" s="6">
        <v>3018.5</v>
      </c>
      <c r="AM107" s="6">
        <v>-46</v>
      </c>
      <c r="AN107" s="6" t="s">
        <v>230</v>
      </c>
      <c r="AO107" s="6">
        <v>90.555</v>
      </c>
      <c r="AP107" s="6">
        <v>17</v>
      </c>
      <c r="AQ107" s="9">
        <v>21</v>
      </c>
      <c r="AR107" s="9">
        <v>7</v>
      </c>
      <c r="AS107" s="9">
        <v>267.9</v>
      </c>
      <c r="AT107" s="9">
        <v>-10</v>
      </c>
      <c r="AU107" s="9" t="s">
        <v>230</v>
      </c>
      <c r="AV107" s="9">
        <v>10.716</v>
      </c>
      <c r="AW107" s="6">
        <v>1326</v>
      </c>
      <c r="AX107" s="6">
        <v>1591</v>
      </c>
      <c r="AY107" s="6">
        <v>1088</v>
      </c>
      <c r="AZ107" s="6">
        <v>-238</v>
      </c>
      <c r="BA107" s="6" t="s">
        <v>230</v>
      </c>
      <c r="BB107" s="6">
        <v>54.4</v>
      </c>
      <c r="BC107" s="6">
        <v>7</v>
      </c>
      <c r="BD107" s="6">
        <v>9</v>
      </c>
      <c r="BE107" s="6">
        <v>39</v>
      </c>
      <c r="BF107" s="6">
        <v>2275.21</v>
      </c>
      <c r="BG107" s="6">
        <v>32</v>
      </c>
      <c r="BH107" s="6" t="s">
        <v>15</v>
      </c>
      <c r="BI107" s="6">
        <v>22.7521</v>
      </c>
      <c r="BJ107" s="6">
        <v>1164.04</v>
      </c>
      <c r="BK107" s="13">
        <v>0</v>
      </c>
    </row>
    <row r="108" customHeight="1" spans="1:63">
      <c r="A108" s="11">
        <v>105</v>
      </c>
      <c r="B108" s="55">
        <v>101453</v>
      </c>
      <c r="C108" s="55" t="s">
        <v>122</v>
      </c>
      <c r="D108" s="55" t="s">
        <v>109</v>
      </c>
      <c r="E108" s="6">
        <v>850</v>
      </c>
      <c r="F108" s="6">
        <v>987</v>
      </c>
      <c r="G108" s="6">
        <v>1519.17</v>
      </c>
      <c r="H108" s="6">
        <v>669.17</v>
      </c>
      <c r="I108" s="22" t="s">
        <v>15</v>
      </c>
      <c r="J108" s="22">
        <v>379.7925</v>
      </c>
      <c r="K108" s="6"/>
      <c r="L108" s="6">
        <v>109</v>
      </c>
      <c r="M108" s="6">
        <v>126</v>
      </c>
      <c r="N108" s="6">
        <v>98</v>
      </c>
      <c r="O108" s="6">
        <v>2158.75</v>
      </c>
      <c r="P108" s="6">
        <v>-11</v>
      </c>
      <c r="Q108" s="6" t="s">
        <v>230</v>
      </c>
      <c r="R108" s="6">
        <v>107.9375</v>
      </c>
      <c r="S108" s="6">
        <v>-11</v>
      </c>
      <c r="T108" s="6">
        <v>6</v>
      </c>
      <c r="U108" s="6">
        <v>7</v>
      </c>
      <c r="V108" s="6">
        <v>1</v>
      </c>
      <c r="W108" s="6">
        <v>-5</v>
      </c>
      <c r="X108" s="6" t="s">
        <v>230</v>
      </c>
      <c r="Y108" s="6"/>
      <c r="Z108" s="6">
        <v>11</v>
      </c>
      <c r="AA108" s="6">
        <v>14</v>
      </c>
      <c r="AB108" s="6">
        <v>7</v>
      </c>
      <c r="AC108" s="6">
        <v>923.43</v>
      </c>
      <c r="AD108" s="6">
        <v>0</v>
      </c>
      <c r="AE108" s="6">
        <v>923.43</v>
      </c>
      <c r="AF108" s="6">
        <v>-4</v>
      </c>
      <c r="AG108" s="6" t="s">
        <v>230</v>
      </c>
      <c r="AH108" s="6">
        <v>18.4686</v>
      </c>
      <c r="AI108" s="6">
        <v>69</v>
      </c>
      <c r="AJ108" s="6">
        <v>83</v>
      </c>
      <c r="AK108" s="6">
        <v>110</v>
      </c>
      <c r="AL108" s="6">
        <v>8062.6</v>
      </c>
      <c r="AM108" s="6">
        <v>41</v>
      </c>
      <c r="AN108" s="6" t="s">
        <v>15</v>
      </c>
      <c r="AO108" s="6">
        <v>403.13</v>
      </c>
      <c r="AP108" s="6">
        <v>11</v>
      </c>
      <c r="AQ108" s="9">
        <v>15</v>
      </c>
      <c r="AR108" s="9">
        <v>23</v>
      </c>
      <c r="AS108" s="9">
        <v>781.27</v>
      </c>
      <c r="AT108" s="9">
        <v>12</v>
      </c>
      <c r="AU108" s="9" t="s">
        <v>15</v>
      </c>
      <c r="AV108" s="9">
        <v>54.6889</v>
      </c>
      <c r="AW108" s="6">
        <v>1142</v>
      </c>
      <c r="AX108" s="6">
        <v>1370</v>
      </c>
      <c r="AY108" s="6">
        <v>1434.5</v>
      </c>
      <c r="AZ108" s="6">
        <v>292.5</v>
      </c>
      <c r="BA108" s="6" t="s">
        <v>15</v>
      </c>
      <c r="BB108" s="6">
        <v>129.105</v>
      </c>
      <c r="BC108" s="6">
        <v>6</v>
      </c>
      <c r="BD108" s="6">
        <v>8</v>
      </c>
      <c r="BE108" s="6">
        <v>15</v>
      </c>
      <c r="BF108" s="6">
        <v>869.31</v>
      </c>
      <c r="BG108" s="6">
        <v>9</v>
      </c>
      <c r="BH108" s="6" t="s">
        <v>15</v>
      </c>
      <c r="BI108" s="6">
        <v>8.6931</v>
      </c>
      <c r="BJ108" s="6">
        <v>1101.82</v>
      </c>
      <c r="BK108" s="13">
        <v>-11</v>
      </c>
    </row>
    <row r="109" s="2" customFormat="1" customHeight="1" spans="1:63">
      <c r="A109" s="11">
        <v>106</v>
      </c>
      <c r="B109" s="55">
        <v>104838</v>
      </c>
      <c r="C109" s="55" t="s">
        <v>123</v>
      </c>
      <c r="D109" s="55" t="s">
        <v>109</v>
      </c>
      <c r="E109" s="6">
        <v>697</v>
      </c>
      <c r="F109" s="6">
        <v>800</v>
      </c>
      <c r="G109" s="6">
        <v>656</v>
      </c>
      <c r="H109" s="6">
        <v>-41</v>
      </c>
      <c r="I109" s="6" t="s">
        <v>230</v>
      </c>
      <c r="J109" s="6">
        <v>91.84</v>
      </c>
      <c r="K109" s="6">
        <v>-2.05</v>
      </c>
      <c r="L109" s="6">
        <v>69</v>
      </c>
      <c r="M109" s="6">
        <v>83</v>
      </c>
      <c r="N109" s="6">
        <v>95</v>
      </c>
      <c r="O109" s="6">
        <v>1883.07</v>
      </c>
      <c r="P109" s="6">
        <v>26</v>
      </c>
      <c r="Q109" s="6" t="s">
        <v>15</v>
      </c>
      <c r="R109" s="6">
        <v>112.9842</v>
      </c>
      <c r="S109" s="6"/>
      <c r="T109" s="6">
        <v>3</v>
      </c>
      <c r="U109" s="6">
        <v>4</v>
      </c>
      <c r="V109" s="6">
        <v>3</v>
      </c>
      <c r="W109" s="6">
        <v>0</v>
      </c>
      <c r="X109" s="6" t="s">
        <v>14</v>
      </c>
      <c r="Y109" s="6"/>
      <c r="Z109" s="6">
        <v>5</v>
      </c>
      <c r="AA109" s="6">
        <v>8</v>
      </c>
      <c r="AB109" s="6">
        <v>3</v>
      </c>
      <c r="AC109" s="6">
        <v>1560</v>
      </c>
      <c r="AD109" s="6">
        <v>1560</v>
      </c>
      <c r="AE109" s="6">
        <v>0</v>
      </c>
      <c r="AF109" s="6">
        <v>-2</v>
      </c>
      <c r="AG109" s="6" t="s">
        <v>230</v>
      </c>
      <c r="AH109" s="6">
        <v>0</v>
      </c>
      <c r="AI109" s="6">
        <v>43</v>
      </c>
      <c r="AJ109" s="6">
        <v>52</v>
      </c>
      <c r="AK109" s="6">
        <v>18</v>
      </c>
      <c r="AL109" s="6">
        <v>945.26</v>
      </c>
      <c r="AM109" s="6">
        <v>-25</v>
      </c>
      <c r="AN109" s="6" t="s">
        <v>230</v>
      </c>
      <c r="AO109" s="6">
        <v>28.3578</v>
      </c>
      <c r="AP109" s="6">
        <v>6</v>
      </c>
      <c r="AQ109" s="9">
        <v>10</v>
      </c>
      <c r="AR109" s="9">
        <v>2</v>
      </c>
      <c r="AS109" s="9">
        <v>67.83</v>
      </c>
      <c r="AT109" s="9">
        <v>-4</v>
      </c>
      <c r="AU109" s="9" t="s">
        <v>230</v>
      </c>
      <c r="AV109" s="9">
        <v>2.7132</v>
      </c>
      <c r="AW109" s="6">
        <v>807</v>
      </c>
      <c r="AX109" s="6">
        <v>968</v>
      </c>
      <c r="AY109" s="6">
        <v>1553.5</v>
      </c>
      <c r="AZ109" s="6">
        <v>746.5</v>
      </c>
      <c r="BA109" s="6" t="s">
        <v>15</v>
      </c>
      <c r="BB109" s="6">
        <v>139.815</v>
      </c>
      <c r="BC109" s="6">
        <v>3</v>
      </c>
      <c r="BD109" s="6">
        <v>5</v>
      </c>
      <c r="BE109" s="6">
        <v>5</v>
      </c>
      <c r="BF109" s="6">
        <v>290</v>
      </c>
      <c r="BG109" s="6">
        <v>2</v>
      </c>
      <c r="BH109" s="6" t="s">
        <v>15</v>
      </c>
      <c r="BI109" s="6">
        <v>2.9</v>
      </c>
      <c r="BJ109" s="6">
        <v>378.61</v>
      </c>
      <c r="BK109" s="13">
        <v>-2</v>
      </c>
    </row>
    <row r="110" s="2" customFormat="1" customHeight="1" spans="1:63">
      <c r="A110" s="11">
        <v>107</v>
      </c>
      <c r="B110" s="55">
        <v>104533</v>
      </c>
      <c r="C110" s="55" t="s">
        <v>124</v>
      </c>
      <c r="D110" s="55" t="s">
        <v>109</v>
      </c>
      <c r="E110" s="6">
        <v>697</v>
      </c>
      <c r="F110" s="6">
        <v>800</v>
      </c>
      <c r="G110" s="6">
        <v>225</v>
      </c>
      <c r="H110" s="6">
        <v>-472</v>
      </c>
      <c r="I110" s="6" t="s">
        <v>230</v>
      </c>
      <c r="J110" s="6">
        <v>31.5</v>
      </c>
      <c r="K110" s="6">
        <v>-23.6</v>
      </c>
      <c r="L110" s="6">
        <v>69</v>
      </c>
      <c r="M110" s="6">
        <v>83</v>
      </c>
      <c r="N110" s="6">
        <v>28</v>
      </c>
      <c r="O110" s="6">
        <v>631.17</v>
      </c>
      <c r="P110" s="6">
        <v>-41</v>
      </c>
      <c r="Q110" s="6" t="s">
        <v>230</v>
      </c>
      <c r="R110" s="6">
        <v>31.5585</v>
      </c>
      <c r="S110" s="6">
        <v>-41</v>
      </c>
      <c r="T110" s="6">
        <v>3</v>
      </c>
      <c r="U110" s="6">
        <v>4</v>
      </c>
      <c r="V110" s="6">
        <v>1</v>
      </c>
      <c r="W110" s="6">
        <v>-2</v>
      </c>
      <c r="X110" s="6" t="s">
        <v>230</v>
      </c>
      <c r="Y110" s="6"/>
      <c r="Z110" s="6">
        <v>7</v>
      </c>
      <c r="AA110" s="6">
        <v>11</v>
      </c>
      <c r="AB110" s="6">
        <v>3</v>
      </c>
      <c r="AC110" s="6">
        <v>394</v>
      </c>
      <c r="AD110" s="6">
        <v>0</v>
      </c>
      <c r="AE110" s="6">
        <v>394</v>
      </c>
      <c r="AF110" s="6">
        <v>-4</v>
      </c>
      <c r="AG110" s="6" t="s">
        <v>230</v>
      </c>
      <c r="AH110" s="6">
        <v>7.88</v>
      </c>
      <c r="AI110" s="6">
        <v>43</v>
      </c>
      <c r="AJ110" s="6">
        <v>52</v>
      </c>
      <c r="AK110" s="6">
        <v>25</v>
      </c>
      <c r="AL110" s="6">
        <v>1804.67</v>
      </c>
      <c r="AM110" s="6">
        <v>-18</v>
      </c>
      <c r="AN110" s="6" t="s">
        <v>230</v>
      </c>
      <c r="AO110" s="6">
        <v>54.1401</v>
      </c>
      <c r="AP110" s="6">
        <v>6</v>
      </c>
      <c r="AQ110" s="9">
        <v>10</v>
      </c>
      <c r="AR110" s="9">
        <v>0</v>
      </c>
      <c r="AS110" s="9">
        <v>0</v>
      </c>
      <c r="AT110" s="9">
        <v>-6</v>
      </c>
      <c r="AU110" s="9" t="s">
        <v>230</v>
      </c>
      <c r="AV110" s="9">
        <v>0</v>
      </c>
      <c r="AW110" s="6">
        <v>3006</v>
      </c>
      <c r="AX110" s="6">
        <v>3360</v>
      </c>
      <c r="AY110" s="6">
        <v>375.25</v>
      </c>
      <c r="AZ110" s="6">
        <v>-2630.75</v>
      </c>
      <c r="BA110" s="6" t="s">
        <v>230</v>
      </c>
      <c r="BB110" s="6">
        <v>18.7625</v>
      </c>
      <c r="BC110" s="6">
        <v>3</v>
      </c>
      <c r="BD110" s="6">
        <v>5</v>
      </c>
      <c r="BE110" s="6">
        <v>5</v>
      </c>
      <c r="BF110" s="6">
        <v>242.51</v>
      </c>
      <c r="BG110" s="6">
        <v>2</v>
      </c>
      <c r="BH110" s="6" t="s">
        <v>15</v>
      </c>
      <c r="BI110" s="6">
        <v>2.4251</v>
      </c>
      <c r="BJ110" s="6">
        <v>146.27</v>
      </c>
      <c r="BK110" s="13">
        <v>-65</v>
      </c>
    </row>
    <row r="111" s="2" customFormat="1" customHeight="1" spans="1:63">
      <c r="A111" s="11">
        <v>108</v>
      </c>
      <c r="B111" s="55">
        <v>104428</v>
      </c>
      <c r="C111" s="55" t="s">
        <v>125</v>
      </c>
      <c r="D111" s="55" t="s">
        <v>109</v>
      </c>
      <c r="E111" s="6">
        <v>697</v>
      </c>
      <c r="F111" s="6">
        <v>800</v>
      </c>
      <c r="G111" s="6">
        <v>2222.03</v>
      </c>
      <c r="H111" s="6">
        <v>1525.03</v>
      </c>
      <c r="I111" s="22" t="s">
        <v>15</v>
      </c>
      <c r="J111" s="22">
        <v>555.5075</v>
      </c>
      <c r="K111" s="6"/>
      <c r="L111" s="6">
        <v>69</v>
      </c>
      <c r="M111" s="6">
        <v>83</v>
      </c>
      <c r="N111" s="6">
        <v>94</v>
      </c>
      <c r="O111" s="6">
        <v>1943.31</v>
      </c>
      <c r="P111" s="6">
        <v>25</v>
      </c>
      <c r="Q111" s="6" t="s">
        <v>15</v>
      </c>
      <c r="R111" s="6">
        <v>116.5986</v>
      </c>
      <c r="S111" s="6"/>
      <c r="T111" s="6">
        <v>3</v>
      </c>
      <c r="U111" s="6">
        <v>4</v>
      </c>
      <c r="V111" s="6">
        <v>0</v>
      </c>
      <c r="W111" s="6">
        <v>-3</v>
      </c>
      <c r="X111" s="6" t="s">
        <v>230</v>
      </c>
      <c r="Y111" s="6"/>
      <c r="Z111" s="6">
        <v>7</v>
      </c>
      <c r="AA111" s="6">
        <v>11</v>
      </c>
      <c r="AB111" s="6">
        <v>4</v>
      </c>
      <c r="AC111" s="6">
        <v>606.3</v>
      </c>
      <c r="AD111" s="6">
        <v>366.3</v>
      </c>
      <c r="AE111" s="6">
        <v>240</v>
      </c>
      <c r="AF111" s="6">
        <v>-3</v>
      </c>
      <c r="AG111" s="6" t="s">
        <v>230</v>
      </c>
      <c r="AH111" s="6">
        <v>4.8</v>
      </c>
      <c r="AI111" s="6">
        <v>43</v>
      </c>
      <c r="AJ111" s="6">
        <v>52</v>
      </c>
      <c r="AK111" s="6">
        <v>55</v>
      </c>
      <c r="AL111" s="6">
        <v>4093.22</v>
      </c>
      <c r="AM111" s="6">
        <v>12</v>
      </c>
      <c r="AN111" s="6" t="s">
        <v>15</v>
      </c>
      <c r="AO111" s="6">
        <v>204.661</v>
      </c>
      <c r="AP111" s="6">
        <v>6</v>
      </c>
      <c r="AQ111" s="9">
        <v>10</v>
      </c>
      <c r="AR111" s="9">
        <v>3</v>
      </c>
      <c r="AS111" s="9">
        <v>115.9</v>
      </c>
      <c r="AT111" s="9">
        <v>-3</v>
      </c>
      <c r="AU111" s="9" t="s">
        <v>230</v>
      </c>
      <c r="AV111" s="9">
        <v>4.636</v>
      </c>
      <c r="AW111" s="6">
        <v>1806</v>
      </c>
      <c r="AX111" s="6">
        <v>2167</v>
      </c>
      <c r="AY111" s="6">
        <v>2462.81</v>
      </c>
      <c r="AZ111" s="6">
        <v>656.81</v>
      </c>
      <c r="BA111" s="6" t="s">
        <v>15</v>
      </c>
      <c r="BB111" s="6">
        <v>221.6529</v>
      </c>
      <c r="BC111" s="6">
        <v>3</v>
      </c>
      <c r="BD111" s="6">
        <v>5</v>
      </c>
      <c r="BE111" s="6">
        <v>3</v>
      </c>
      <c r="BF111" s="6">
        <v>195</v>
      </c>
      <c r="BG111" s="6">
        <v>0</v>
      </c>
      <c r="BH111" s="6" t="s">
        <v>14</v>
      </c>
      <c r="BI111" s="6"/>
      <c r="BJ111" s="6">
        <v>1107.86</v>
      </c>
      <c r="BK111" s="13">
        <v>0</v>
      </c>
    </row>
    <row r="112" customHeight="1" spans="1:63">
      <c r="A112" s="5"/>
      <c r="B112" s="55"/>
      <c r="C112" s="55" t="s">
        <v>215</v>
      </c>
      <c r="D112" s="55"/>
      <c r="E112" s="22">
        <v>187016</v>
      </c>
      <c r="F112" s="22">
        <v>208321</v>
      </c>
      <c r="G112" s="22">
        <v>133920.71</v>
      </c>
      <c r="H112" s="22">
        <v>-53095.29</v>
      </c>
      <c r="I112" s="22">
        <v>0</v>
      </c>
      <c r="J112" s="22">
        <v>25530.7529</v>
      </c>
      <c r="K112" s="22">
        <v>-3721.312</v>
      </c>
      <c r="L112" s="22">
        <v>12995</v>
      </c>
      <c r="M112" s="22">
        <v>14630</v>
      </c>
      <c r="N112" s="22">
        <v>23184.68</v>
      </c>
      <c r="O112" s="22">
        <v>442841.93</v>
      </c>
      <c r="P112" s="22">
        <v>10189.68</v>
      </c>
      <c r="Q112" s="22">
        <v>0</v>
      </c>
      <c r="R112" s="22">
        <v>25084.0083</v>
      </c>
      <c r="S112" s="22">
        <v>-1397</v>
      </c>
      <c r="T112" s="22">
        <v>647</v>
      </c>
      <c r="U112" s="22">
        <v>786</v>
      </c>
      <c r="V112" s="22">
        <v>401</v>
      </c>
      <c r="W112" s="22">
        <v>-246</v>
      </c>
      <c r="X112" s="22">
        <v>0</v>
      </c>
      <c r="Y112" s="22">
        <v>1005</v>
      </c>
      <c r="Z112" s="22">
        <v>1225</v>
      </c>
      <c r="AA112" s="22">
        <v>1605</v>
      </c>
      <c r="AB112" s="22">
        <v>906</v>
      </c>
      <c r="AC112" s="22">
        <v>150078.18</v>
      </c>
      <c r="AD112" s="22">
        <v>86006.15</v>
      </c>
      <c r="AE112" s="22">
        <v>64072.03</v>
      </c>
      <c r="AF112" s="22">
        <v>-319</v>
      </c>
      <c r="AG112" s="22">
        <v>0</v>
      </c>
      <c r="AH112" s="22">
        <v>2019.981</v>
      </c>
      <c r="AI112" s="22">
        <v>8848</v>
      </c>
      <c r="AJ112" s="22">
        <v>10416</v>
      </c>
      <c r="AK112" s="22">
        <v>8384</v>
      </c>
      <c r="AL112" s="22">
        <v>609236.03</v>
      </c>
      <c r="AM112" s="22">
        <v>-464</v>
      </c>
      <c r="AN112" s="22">
        <v>0</v>
      </c>
      <c r="AO112" s="22">
        <v>23697.0753</v>
      </c>
      <c r="AP112" s="22">
        <v>1269</v>
      </c>
      <c r="AQ112" s="22">
        <v>1621</v>
      </c>
      <c r="AR112" s="22">
        <v>1052</v>
      </c>
      <c r="AS112" s="22">
        <v>35113.4</v>
      </c>
      <c r="AT112" s="22">
        <v>-217</v>
      </c>
      <c r="AU112" s="22">
        <v>0</v>
      </c>
      <c r="AV112" s="22">
        <v>2119.1572</v>
      </c>
      <c r="AW112" s="22">
        <v>390292</v>
      </c>
      <c r="AX112" s="22">
        <v>439314</v>
      </c>
      <c r="AY112" s="22">
        <v>268904.43</v>
      </c>
      <c r="AZ112" s="22">
        <v>-121387.57</v>
      </c>
      <c r="BA112" s="22">
        <v>0</v>
      </c>
      <c r="BB112" s="22">
        <v>16479.6503</v>
      </c>
      <c r="BC112" s="22">
        <v>658</v>
      </c>
      <c r="BD112" s="22">
        <v>885</v>
      </c>
      <c r="BE112" s="22">
        <v>693</v>
      </c>
      <c r="BF112" s="22">
        <v>42739.39</v>
      </c>
      <c r="BG112" s="22">
        <v>35</v>
      </c>
      <c r="BH112" s="22">
        <v>0</v>
      </c>
      <c r="BI112" s="22">
        <v>253.9799</v>
      </c>
      <c r="BJ112" s="22">
        <v>96189.64</v>
      </c>
      <c r="BK112" s="22">
        <v>-5116</v>
      </c>
    </row>
    <row r="113" customHeight="1" spans="6:10">
      <c r="F113" s="23"/>
      <c r="G113" s="23"/>
      <c r="H113" s="23"/>
      <c r="I113" s="23"/>
      <c r="J113" s="23"/>
    </row>
  </sheetData>
  <autoFilter ref="A3:BK112">
    <extLst/>
  </autoFilter>
  <mergeCells count="10">
    <mergeCell ref="A1:BK1"/>
    <mergeCell ref="E2:K2"/>
    <mergeCell ref="L2:S2"/>
    <mergeCell ref="T2:Y2"/>
    <mergeCell ref="Z2:AH2"/>
    <mergeCell ref="AI2:AO2"/>
    <mergeCell ref="AP2:AV2"/>
    <mergeCell ref="AW2:BB2"/>
    <mergeCell ref="BC2:BI2"/>
    <mergeCell ref="BJ2:BK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R24"/>
  <sheetViews>
    <sheetView workbookViewId="0">
      <selection activeCell="D17" sqref="D17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customWidth="1"/>
    <col min="4" max="4" width="17" style="26" customWidth="1"/>
    <col min="5" max="5" width="13.25" style="26" customWidth="1"/>
    <col min="6" max="6" width="24.25" style="58" customWidth="1"/>
    <col min="7" max="7" width="34.625" style="58" customWidth="1"/>
    <col min="8" max="8" width="44" style="25" customWidth="1"/>
    <col min="9" max="16346" width="9" style="25"/>
  </cols>
  <sheetData>
    <row r="1" ht="48" customHeight="1" spans="6:7">
      <c r="F1" s="94"/>
      <c r="G1" s="94"/>
    </row>
    <row r="2" ht="38" customHeight="1" spans="1:7">
      <c r="A2" s="28" t="s">
        <v>126</v>
      </c>
      <c r="B2" s="29"/>
      <c r="C2" s="29"/>
      <c r="D2" s="29"/>
      <c r="E2" s="29"/>
      <c r="F2" s="30"/>
      <c r="G2" s="95"/>
    </row>
    <row r="3" s="24" customFormat="1" ht="28" customHeight="1" spans="1:7">
      <c r="A3" s="33" t="s">
        <v>10</v>
      </c>
      <c r="B3" s="33" t="s">
        <v>128</v>
      </c>
      <c r="C3" s="33" t="s">
        <v>129</v>
      </c>
      <c r="D3" s="33" t="s">
        <v>130</v>
      </c>
      <c r="E3" s="33" t="s">
        <v>131</v>
      </c>
      <c r="F3" s="66" t="s">
        <v>132</v>
      </c>
      <c r="G3" s="96" t="str">
        <f>VLOOKUP(C:C,[5]品种卖点!$D:$H,5,0)</f>
        <v>一句话卖点</v>
      </c>
    </row>
    <row r="4" customHeight="1" spans="1:7">
      <c r="A4" s="35">
        <v>1</v>
      </c>
      <c r="B4" s="36" t="s">
        <v>138</v>
      </c>
      <c r="C4" s="37"/>
      <c r="D4" s="11" t="s">
        <v>1</v>
      </c>
      <c r="E4" s="37"/>
      <c r="F4" s="38" t="s">
        <v>139</v>
      </c>
      <c r="G4" s="96" t="e">
        <f>VLOOKUP(C:C,[5]品种卖点!$D:$H,5,0)</f>
        <v>#N/A</v>
      </c>
    </row>
    <row r="5" customHeight="1" spans="1:8">
      <c r="A5" s="97">
        <v>2</v>
      </c>
      <c r="B5" s="98" t="s">
        <v>2</v>
      </c>
      <c r="C5" s="98">
        <v>47683</v>
      </c>
      <c r="D5" s="98" t="s">
        <v>144</v>
      </c>
      <c r="E5" s="98" t="s">
        <v>145</v>
      </c>
      <c r="F5" s="98" t="s">
        <v>146</v>
      </c>
      <c r="G5" s="99" t="str">
        <f>VLOOKUP(C:C,[5]品种卖点!$D:$H,5,0)</f>
        <v>太极藿香液 防暑解毒 保护肠胃 不含酒精 开车也能喝</v>
      </c>
      <c r="H5" s="25" t="s">
        <v>299</v>
      </c>
    </row>
    <row r="6" customHeight="1" spans="1:8">
      <c r="A6" s="35"/>
      <c r="B6" s="40"/>
      <c r="C6" s="40">
        <v>171499</v>
      </c>
      <c r="D6" s="40" t="s">
        <v>150</v>
      </c>
      <c r="E6" s="40" t="s">
        <v>151</v>
      </c>
      <c r="F6" s="40" t="s">
        <v>152</v>
      </c>
      <c r="G6" s="99" t="str">
        <f>VLOOKUP(C:C,[5]品种卖点!$D:$H,5,0)</f>
        <v>康恩贝肠炎宁片：止腹泻治肠炎宁，大品牌值得信赖</v>
      </c>
      <c r="H6" s="25" t="s">
        <v>300</v>
      </c>
    </row>
    <row r="7" customHeight="1" spans="1:8">
      <c r="A7" s="35"/>
      <c r="B7" s="40"/>
      <c r="C7" s="40">
        <v>58522</v>
      </c>
      <c r="D7" s="40" t="s">
        <v>153</v>
      </c>
      <c r="E7" s="40" t="s">
        <v>154</v>
      </c>
      <c r="F7" s="40" t="s">
        <v>155</v>
      </c>
      <c r="G7" s="99" t="str">
        <f>VLOOKUP(C:C,[5]品种卖点!$D:$H,5,0)</f>
        <v>沉香化气片：顺气、消食、促进胃动力，三效合一</v>
      </c>
      <c r="H7" s="25" t="s">
        <v>301</v>
      </c>
    </row>
    <row r="8" customHeight="1" spans="1:7">
      <c r="A8" s="35"/>
      <c r="B8" s="40"/>
      <c r="C8" s="40">
        <v>175429</v>
      </c>
      <c r="D8" s="40" t="s">
        <v>156</v>
      </c>
      <c r="E8" s="40" t="s">
        <v>157</v>
      </c>
      <c r="F8" s="40" t="s">
        <v>158</v>
      </c>
      <c r="G8" s="99" t="str">
        <f>VLOOKUP(C:C,[5]品种卖点!$D:$H,5,0)</f>
        <v>奥美拉唑镁肠溶片:全球首个质子泵抑制剂，一天一片，强效抑酸，瑞典进口，疗效更好！</v>
      </c>
    </row>
    <row r="9" s="57" customFormat="1" ht="44" customHeight="1" spans="1:16346">
      <c r="A9" s="35">
        <v>3</v>
      </c>
      <c r="B9" s="40" t="s">
        <v>3</v>
      </c>
      <c r="C9" s="40">
        <v>165176</v>
      </c>
      <c r="D9" s="40" t="s">
        <v>159</v>
      </c>
      <c r="E9" s="40" t="s">
        <v>160</v>
      </c>
      <c r="F9" s="40" t="s">
        <v>161</v>
      </c>
      <c r="G9" s="99" t="str">
        <f>VLOOKUP(C:C,[5]品种卖点!$D:$H,5,0)</f>
        <v>舒尔佳奥利司他胶囊：OTC国药准字，不减水，不腹泻，轻松排油减脂，超重/肥胖 /保持身材人群的最佳选择</v>
      </c>
      <c r="H9" s="25" t="s">
        <v>302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</row>
    <row r="10" ht="27" customHeight="1" spans="1:7">
      <c r="A10" s="35">
        <v>4</v>
      </c>
      <c r="B10" s="47" t="s">
        <v>4</v>
      </c>
      <c r="C10" s="47">
        <v>148955</v>
      </c>
      <c r="D10" s="47" t="s">
        <v>167</v>
      </c>
      <c r="E10" s="47" t="s">
        <v>168</v>
      </c>
      <c r="F10" s="47" t="s">
        <v>169</v>
      </c>
      <c r="G10" s="99" t="str">
        <f>VLOOKUP(C:C,[5]品种卖点!$D:$H,5,0)</f>
        <v>广誉远定坤丹：滋补气血，调经舒郁，为女性卵巢护航</v>
      </c>
    </row>
    <row r="11" ht="27" customHeight="1" spans="1:7">
      <c r="A11" s="35"/>
      <c r="B11" s="47"/>
      <c r="C11" s="47">
        <v>1454</v>
      </c>
      <c r="D11" s="47" t="s">
        <v>173</v>
      </c>
      <c r="E11" s="47" t="s">
        <v>174</v>
      </c>
      <c r="F11" s="47" t="s">
        <v>169</v>
      </c>
      <c r="G11" s="99" t="str">
        <f>VLOOKUP(C:C,[5]品种卖点!$D:$H,5,0)</f>
        <v>广誉远龟龄集：培元固本 ，补元气、养五脏、 调阴阳 、治疗中老年衰弱综合征</v>
      </c>
    </row>
    <row r="12" customHeight="1" spans="1:7">
      <c r="A12" s="35"/>
      <c r="B12" s="47"/>
      <c r="C12" s="40">
        <v>63764</v>
      </c>
      <c r="D12" s="40" t="s">
        <v>175</v>
      </c>
      <c r="E12" s="40" t="s">
        <v>176</v>
      </c>
      <c r="F12" s="40" t="s">
        <v>177</v>
      </c>
      <c r="G12" s="99" t="str">
        <f>VLOOKUP(C:C,[5]品种卖点!$D:$H,5,0)</f>
        <v>优思明屈螺酮炔雌醇片：高效，亲密，安全性好，停药即可备孕，体内无蓄积，避孕同时规律月经，减少痤疮及皮脂溢</v>
      </c>
    </row>
    <row r="13" s="25" customFormat="1" customHeight="1" spans="1:8">
      <c r="A13" s="35">
        <v>5</v>
      </c>
      <c r="B13" s="35" t="s">
        <v>5</v>
      </c>
      <c r="C13" s="49">
        <v>39103</v>
      </c>
      <c r="D13" s="49" t="s">
        <v>178</v>
      </c>
      <c r="E13" s="49" t="s">
        <v>179</v>
      </c>
      <c r="F13" s="35" t="s">
        <v>180</v>
      </c>
      <c r="G13" s="99" t="str">
        <f>VLOOKUP(C:C,[5]品种卖点!$D:$H,5,0)</f>
        <v>葡萄糖酸钙锌口服溶液：健康的钙，聪明的锌，孩子服用长得好，胃口好，更聪明。成人服用，骨骼强健，记忆好，天天服用腰腿好</v>
      </c>
      <c r="H13" s="25" t="s">
        <v>303</v>
      </c>
    </row>
    <row r="14" s="25" customFormat="1" customHeight="1" spans="1:8">
      <c r="A14" s="35"/>
      <c r="B14" s="35"/>
      <c r="C14" s="72">
        <v>174232</v>
      </c>
      <c r="D14" s="100" t="s">
        <v>178</v>
      </c>
      <c r="E14" s="72" t="s">
        <v>183</v>
      </c>
      <c r="F14" s="74" t="s">
        <v>180</v>
      </c>
      <c r="G14" s="99">
        <f>VLOOKUP(C:C,[5]品种卖点!$D:$H,5,0)</f>
        <v>0</v>
      </c>
      <c r="H14" s="25" t="s">
        <v>304</v>
      </c>
    </row>
    <row r="15" s="25" customFormat="1" customHeight="1" spans="1:8">
      <c r="A15" s="35"/>
      <c r="B15" s="35"/>
      <c r="C15" s="49">
        <v>49939</v>
      </c>
      <c r="D15" s="49" t="s">
        <v>184</v>
      </c>
      <c r="E15" s="49" t="s">
        <v>185</v>
      </c>
      <c r="F15" s="35" t="s">
        <v>155</v>
      </c>
      <c r="G15" s="99" t="str">
        <f>VLOOKUP(C:C,[5]品种卖点!$D:$H,5,0)</f>
        <v>强力天麻杜仲丸：风湿麻木，腰腿痛，治疗中风强力管用</v>
      </c>
      <c r="H15" s="25" t="s">
        <v>305</v>
      </c>
    </row>
    <row r="16" customHeight="1" spans="1:7">
      <c r="A16" s="35">
        <v>6</v>
      </c>
      <c r="B16" s="35" t="s">
        <v>186</v>
      </c>
      <c r="C16" s="35">
        <v>133360</v>
      </c>
      <c r="D16" s="35" t="s">
        <v>187</v>
      </c>
      <c r="E16" s="35" t="s">
        <v>188</v>
      </c>
      <c r="F16" s="35" t="s">
        <v>189</v>
      </c>
      <c r="G16" s="99" t="str">
        <f>VLOOKUP(C:C,[5]品种卖点!$D:$H,5,0)</f>
        <v>丹参口服液：药量高，吸收好，不含冰片不伤胃，养心护脑疗效好！</v>
      </c>
    </row>
    <row r="17" customHeight="1" spans="1:8">
      <c r="A17" s="35"/>
      <c r="B17" s="35"/>
      <c r="C17" s="35">
        <v>31440</v>
      </c>
      <c r="D17" s="35" t="s">
        <v>192</v>
      </c>
      <c r="E17" s="35" t="s">
        <v>193</v>
      </c>
      <c r="F17" s="35" t="s">
        <v>194</v>
      </c>
      <c r="G17" s="99" t="str">
        <f>VLOOKUP(C:C,[5]品种卖点!$D:$H,5,0)</f>
        <v>太极通脉颗粒：心脑血管基础用药、纯中药配方、疗效显著！</v>
      </c>
      <c r="H17" s="25" t="s">
        <v>306</v>
      </c>
    </row>
    <row r="18" customHeight="1" spans="1:8">
      <c r="A18" s="35">
        <v>7</v>
      </c>
      <c r="B18" s="47" t="s">
        <v>195</v>
      </c>
      <c r="C18" s="49">
        <v>164949</v>
      </c>
      <c r="D18" s="49" t="s">
        <v>196</v>
      </c>
      <c r="E18" s="51" t="s">
        <v>197</v>
      </c>
      <c r="F18" s="47" t="s">
        <v>198</v>
      </c>
      <c r="G18" s="99" t="str">
        <f>VLOOKUP(C:C,[5]品种卖点!$D:$H,5,0)</f>
        <v>还少丹：五脏同补，温肾补脾，全面改善身体机能，是延年益寿的良药，被誉为千年养生第一方</v>
      </c>
      <c r="H18" s="25" t="s">
        <v>307</v>
      </c>
    </row>
    <row r="19" customHeight="1" spans="1:8">
      <c r="A19" s="35"/>
      <c r="B19" s="47"/>
      <c r="C19" s="49">
        <v>75138</v>
      </c>
      <c r="D19" s="49" t="s">
        <v>196</v>
      </c>
      <c r="E19" s="49" t="s">
        <v>201</v>
      </c>
      <c r="F19" s="47" t="s">
        <v>198</v>
      </c>
      <c r="G19" s="99"/>
      <c r="H19" s="25" t="s">
        <v>308</v>
      </c>
    </row>
    <row r="20" customHeight="1" spans="1:8">
      <c r="A20" s="35"/>
      <c r="B20" s="47"/>
      <c r="C20" s="49">
        <v>84174</v>
      </c>
      <c r="D20" s="49" t="s">
        <v>202</v>
      </c>
      <c r="E20" s="49" t="s">
        <v>203</v>
      </c>
      <c r="F20" s="47" t="s">
        <v>194</v>
      </c>
      <c r="G20" s="99" t="str">
        <f>VLOOKUP(C:C,[5]品种卖点!$D:$H,5,0)</f>
        <v>太极集团六味地黄丸：超浓缩，滋阴补肾、每次三粒、不含糖糖尿病患者可放心服用、坚持服用效果更加哟！</v>
      </c>
      <c r="H20" s="25" t="s">
        <v>309</v>
      </c>
    </row>
    <row r="21" customHeight="1" spans="1:7">
      <c r="A21" s="35"/>
      <c r="B21" s="47"/>
      <c r="C21" s="49">
        <v>166880</v>
      </c>
      <c r="D21" s="49" t="s">
        <v>204</v>
      </c>
      <c r="E21" s="49" t="s">
        <v>205</v>
      </c>
      <c r="F21" s="35" t="s">
        <v>206</v>
      </c>
      <c r="G21" s="99" t="str">
        <f>VLOOKUP(C:C,[5]品种卖点!$D:$H,5,0)</f>
        <v>补肾精，抗衰老，助生育，用太极五子衍宗丸！</v>
      </c>
    </row>
    <row r="22" customHeight="1" spans="1:8">
      <c r="A22" s="35"/>
      <c r="B22" s="47"/>
      <c r="C22" s="49">
        <v>21580</v>
      </c>
      <c r="D22" s="49" t="s">
        <v>207</v>
      </c>
      <c r="E22" s="49" t="s">
        <v>208</v>
      </c>
      <c r="F22" s="35" t="s">
        <v>189</v>
      </c>
      <c r="G22" s="99" t="str">
        <f>VLOOKUP(C:C,[5]品种卖点!$D:$H,5,0)</f>
        <v>补肾益寿胶囊：补肾益寿，院士经方，阴阳同补，双向调节人体免疫，全植物药，安全滋养，兼补他脏，长期服用延缓衰老。</v>
      </c>
      <c r="H22" s="25" t="s">
        <v>310</v>
      </c>
    </row>
    <row r="23" ht="49" customHeight="1" spans="1:8">
      <c r="A23" s="35">
        <v>8</v>
      </c>
      <c r="B23" s="40" t="s">
        <v>9</v>
      </c>
      <c r="C23" s="40">
        <v>119652</v>
      </c>
      <c r="D23" s="56" t="s">
        <v>209</v>
      </c>
      <c r="E23" s="40" t="s">
        <v>210</v>
      </c>
      <c r="F23" s="40" t="s">
        <v>211</v>
      </c>
      <c r="G23" s="99" t="str">
        <f>VLOOKUP(C:C,[5]品种卖点!$D:$H,5,0)</f>
        <v>多烯磷脂酰胆碱胶囊(易善复):这是人体不能合成的必须脂肪酸；它能加速受损肝细胞膜的修复和再生，从根源上解决肝脏问题</v>
      </c>
      <c r="H23" s="25" t="s">
        <v>311</v>
      </c>
    </row>
    <row r="24" s="93" customFormat="1" customHeight="1" spans="1:16346">
      <c r="A24" s="101" t="s">
        <v>243</v>
      </c>
      <c r="B24" s="102"/>
      <c r="C24" s="102"/>
      <c r="D24" s="102"/>
      <c r="E24" s="102"/>
      <c r="F24" s="102"/>
      <c r="G24" s="102"/>
      <c r="H24" s="25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  <c r="BRS24" s="103"/>
      <c r="BRT24" s="103"/>
      <c r="BRU24" s="103"/>
      <c r="BRV24" s="103"/>
      <c r="BRW24" s="103"/>
      <c r="BRX24" s="103"/>
      <c r="BRY24" s="103"/>
      <c r="BRZ24" s="103"/>
      <c r="BSA24" s="103"/>
      <c r="BSB24" s="103"/>
      <c r="BSC24" s="103"/>
      <c r="BSD24" s="103"/>
      <c r="BSE24" s="103"/>
      <c r="BSF24" s="103"/>
      <c r="BSG24" s="103"/>
      <c r="BSH24" s="103"/>
      <c r="BSI24" s="103"/>
      <c r="BSJ24" s="103"/>
      <c r="BSK24" s="103"/>
      <c r="BSL24" s="103"/>
      <c r="BSM24" s="103"/>
      <c r="BSN24" s="103"/>
      <c r="BSO24" s="103"/>
      <c r="BSP24" s="103"/>
      <c r="BSQ24" s="103"/>
      <c r="BSR24" s="103"/>
      <c r="BSS24" s="103"/>
      <c r="BST24" s="103"/>
      <c r="BSU24" s="103"/>
      <c r="BSV24" s="103"/>
      <c r="BSW24" s="103"/>
      <c r="BSX24" s="103"/>
      <c r="BSY24" s="103"/>
      <c r="BSZ24" s="103"/>
      <c r="BTA24" s="103"/>
      <c r="BTB24" s="103"/>
      <c r="BTC24" s="103"/>
      <c r="BTD24" s="103"/>
      <c r="BTE24" s="103"/>
      <c r="BTF24" s="103"/>
      <c r="BTG24" s="103"/>
      <c r="BTH24" s="103"/>
      <c r="BTI24" s="103"/>
      <c r="BTJ24" s="103"/>
      <c r="BTK24" s="103"/>
      <c r="BTL24" s="103"/>
      <c r="BTM24" s="103"/>
      <c r="BTN24" s="103"/>
      <c r="BTO24" s="103"/>
      <c r="BTP24" s="103"/>
      <c r="BTQ24" s="103"/>
      <c r="BTR24" s="103"/>
      <c r="BTS24" s="103"/>
      <c r="BTT24" s="103"/>
      <c r="BTU24" s="103"/>
      <c r="BTV24" s="103"/>
      <c r="BTW24" s="103"/>
      <c r="BTX24" s="103"/>
      <c r="BTY24" s="103"/>
      <c r="BTZ24" s="103"/>
      <c r="BUA24" s="103"/>
      <c r="BUB24" s="103"/>
      <c r="BUC24" s="103"/>
      <c r="BUD24" s="103"/>
      <c r="BUE24" s="103"/>
      <c r="BUF24" s="103"/>
      <c r="BUG24" s="103"/>
      <c r="BUH24" s="103"/>
      <c r="BUI24" s="103"/>
      <c r="BUJ24" s="103"/>
      <c r="BUK24" s="103"/>
      <c r="BUL24" s="103"/>
      <c r="BUM24" s="103"/>
      <c r="BUN24" s="103"/>
      <c r="BUO24" s="103"/>
      <c r="BUP24" s="103"/>
      <c r="BUQ24" s="103"/>
      <c r="BUR24" s="103"/>
      <c r="BUS24" s="103"/>
      <c r="BUT24" s="103"/>
      <c r="BUU24" s="103"/>
      <c r="BUV24" s="103"/>
      <c r="BUW24" s="103"/>
      <c r="BUX24" s="103"/>
      <c r="BUY24" s="103"/>
      <c r="BUZ24" s="103"/>
      <c r="BVA24" s="103"/>
      <c r="BVB24" s="103"/>
      <c r="BVC24" s="103"/>
      <c r="BVD24" s="103"/>
      <c r="BVE24" s="103"/>
      <c r="BVF24" s="103"/>
      <c r="BVG24" s="103"/>
      <c r="BVH24" s="103"/>
      <c r="BVI24" s="103"/>
      <c r="BVJ24" s="103"/>
      <c r="BVK24" s="103"/>
      <c r="BVL24" s="103"/>
      <c r="BVM24" s="103"/>
      <c r="BVN24" s="103"/>
      <c r="BVO24" s="103"/>
      <c r="BVP24" s="103"/>
      <c r="BVQ24" s="103"/>
      <c r="BVR24" s="103"/>
      <c r="BVS24" s="103"/>
      <c r="BVT24" s="103"/>
      <c r="BVU24" s="103"/>
      <c r="BVV24" s="103"/>
      <c r="BVW24" s="103"/>
      <c r="BVX24" s="103"/>
      <c r="BVY24" s="103"/>
      <c r="BVZ24" s="103"/>
      <c r="BWA24" s="103"/>
      <c r="BWB24" s="103"/>
      <c r="BWC24" s="103"/>
      <c r="BWD24" s="103"/>
      <c r="BWE24" s="103"/>
      <c r="BWF24" s="103"/>
      <c r="BWG24" s="103"/>
      <c r="BWH24" s="103"/>
      <c r="BWI24" s="103"/>
      <c r="BWJ24" s="103"/>
      <c r="BWK24" s="103"/>
      <c r="BWL24" s="103"/>
      <c r="BWM24" s="103"/>
      <c r="BWN24" s="103"/>
      <c r="BWO24" s="103"/>
      <c r="BWP24" s="103"/>
      <c r="BWQ24" s="103"/>
      <c r="BWR24" s="103"/>
      <c r="BWS24" s="103"/>
      <c r="BWT24" s="103"/>
      <c r="BWU24" s="103"/>
      <c r="BWV24" s="103"/>
      <c r="BWW24" s="103"/>
      <c r="BWX24" s="103"/>
      <c r="BWY24" s="103"/>
      <c r="BWZ24" s="103"/>
      <c r="BXA24" s="103"/>
      <c r="BXB24" s="103"/>
      <c r="BXC24" s="103"/>
      <c r="BXD24" s="103"/>
      <c r="BXE24" s="103"/>
      <c r="BXF24" s="103"/>
      <c r="BXG24" s="103"/>
      <c r="BXH24" s="103"/>
      <c r="BXI24" s="103"/>
      <c r="BXJ24" s="103"/>
      <c r="BXK24" s="103"/>
      <c r="BXL24" s="103"/>
      <c r="BXM24" s="103"/>
      <c r="BXN24" s="103"/>
      <c r="BXO24" s="103"/>
      <c r="BXP24" s="103"/>
      <c r="BXQ24" s="103"/>
      <c r="BXR24" s="103"/>
      <c r="BXS24" s="103"/>
      <c r="BXT24" s="103"/>
      <c r="BXU24" s="103"/>
      <c r="BXV24" s="103"/>
      <c r="BXW24" s="103"/>
      <c r="BXX24" s="103"/>
      <c r="BXY24" s="103"/>
      <c r="BXZ24" s="103"/>
      <c r="BYA24" s="103"/>
      <c r="BYB24" s="103"/>
      <c r="BYC24" s="103"/>
      <c r="BYD24" s="103"/>
      <c r="BYE24" s="103"/>
      <c r="BYF24" s="103"/>
      <c r="BYG24" s="103"/>
      <c r="BYH24" s="103"/>
      <c r="BYI24" s="103"/>
      <c r="BYJ24" s="103"/>
      <c r="BYK24" s="103"/>
      <c r="BYL24" s="103"/>
      <c r="BYM24" s="103"/>
      <c r="BYN24" s="103"/>
      <c r="BYO24" s="103"/>
      <c r="BYP24" s="103"/>
      <c r="BYQ24" s="103"/>
      <c r="BYR24" s="103"/>
      <c r="BYS24" s="103"/>
      <c r="BYT24" s="103"/>
      <c r="BYU24" s="103"/>
      <c r="BYV24" s="103"/>
      <c r="BYW24" s="103"/>
      <c r="BYX24" s="103"/>
      <c r="BYY24" s="103"/>
      <c r="BYZ24" s="103"/>
      <c r="BZA24" s="103"/>
      <c r="BZB24" s="103"/>
      <c r="BZC24" s="103"/>
      <c r="BZD24" s="103"/>
      <c r="BZE24" s="103"/>
      <c r="BZF24" s="103"/>
      <c r="BZG24" s="103"/>
      <c r="BZH24" s="103"/>
      <c r="BZI24" s="103"/>
      <c r="BZJ24" s="103"/>
      <c r="BZK24" s="103"/>
      <c r="BZL24" s="103"/>
      <c r="BZM24" s="103"/>
      <c r="BZN24" s="103"/>
      <c r="BZO24" s="103"/>
      <c r="BZP24" s="103"/>
      <c r="BZQ24" s="103"/>
      <c r="BZR24" s="103"/>
      <c r="BZS24" s="103"/>
      <c r="BZT24" s="103"/>
      <c r="BZU24" s="103"/>
      <c r="BZV24" s="103"/>
      <c r="BZW24" s="103"/>
      <c r="BZX24" s="103"/>
      <c r="BZY24" s="103"/>
      <c r="BZZ24" s="103"/>
      <c r="CAA24" s="103"/>
      <c r="CAB24" s="103"/>
      <c r="CAC24" s="103"/>
      <c r="CAD24" s="103"/>
      <c r="CAE24" s="103"/>
      <c r="CAF24" s="103"/>
      <c r="CAG24" s="103"/>
      <c r="CAH24" s="103"/>
      <c r="CAI24" s="103"/>
      <c r="CAJ24" s="103"/>
      <c r="CAK24" s="103"/>
      <c r="CAL24" s="103"/>
      <c r="CAM24" s="103"/>
      <c r="CAN24" s="103"/>
      <c r="CAO24" s="103"/>
      <c r="CAP24" s="103"/>
      <c r="CAQ24" s="103"/>
      <c r="CAR24" s="103"/>
      <c r="CAS24" s="103"/>
      <c r="CAT24" s="103"/>
      <c r="CAU24" s="103"/>
      <c r="CAV24" s="103"/>
      <c r="CAW24" s="103"/>
      <c r="CAX24" s="103"/>
      <c r="CAY24" s="103"/>
      <c r="CAZ24" s="103"/>
      <c r="CBA24" s="103"/>
      <c r="CBB24" s="103"/>
      <c r="CBC24" s="103"/>
      <c r="CBD24" s="103"/>
      <c r="CBE24" s="103"/>
      <c r="CBF24" s="103"/>
      <c r="CBG24" s="103"/>
      <c r="CBH24" s="103"/>
      <c r="CBI24" s="103"/>
      <c r="CBJ24" s="103"/>
      <c r="CBK24" s="103"/>
      <c r="CBL24" s="103"/>
      <c r="CBM24" s="103"/>
      <c r="CBN24" s="103"/>
      <c r="CBO24" s="103"/>
      <c r="CBP24" s="103"/>
      <c r="CBQ24" s="103"/>
      <c r="CBR24" s="103"/>
      <c r="CBS24" s="103"/>
      <c r="CBT24" s="103"/>
      <c r="CBU24" s="103"/>
      <c r="CBV24" s="103"/>
      <c r="CBW24" s="103"/>
      <c r="CBX24" s="103"/>
      <c r="CBY24" s="103"/>
      <c r="CBZ24" s="103"/>
      <c r="CCA24" s="103"/>
      <c r="CCB24" s="103"/>
      <c r="CCC24" s="103"/>
      <c r="CCD24" s="103"/>
      <c r="CCE24" s="103"/>
      <c r="CCF24" s="103"/>
      <c r="CCG24" s="103"/>
      <c r="CCH24" s="103"/>
      <c r="CCI24" s="103"/>
      <c r="CCJ24" s="103"/>
      <c r="CCK24" s="103"/>
      <c r="CCL24" s="103"/>
      <c r="CCM24" s="103"/>
      <c r="CCN24" s="103"/>
      <c r="CCO24" s="103"/>
      <c r="CCP24" s="103"/>
      <c r="CCQ24" s="103"/>
      <c r="CCR24" s="103"/>
      <c r="CCS24" s="103"/>
      <c r="CCT24" s="103"/>
      <c r="CCU24" s="103"/>
      <c r="CCV24" s="103"/>
      <c r="CCW24" s="103"/>
      <c r="CCX24" s="103"/>
      <c r="CCY24" s="103"/>
      <c r="CCZ24" s="103"/>
      <c r="CDA24" s="103"/>
      <c r="CDB24" s="103"/>
      <c r="CDC24" s="103"/>
      <c r="CDD24" s="103"/>
      <c r="CDE24" s="103"/>
      <c r="CDF24" s="103"/>
      <c r="CDG24" s="103"/>
      <c r="CDH24" s="103"/>
      <c r="CDI24" s="103"/>
      <c r="CDJ24" s="103"/>
      <c r="CDK24" s="103"/>
      <c r="CDL24" s="103"/>
      <c r="CDM24" s="103"/>
      <c r="CDN24" s="103"/>
      <c r="CDO24" s="103"/>
      <c r="CDP24" s="103"/>
      <c r="CDQ24" s="103"/>
      <c r="CDR24" s="103"/>
      <c r="CDS24" s="103"/>
      <c r="CDT24" s="103"/>
      <c r="CDU24" s="103"/>
      <c r="CDV24" s="103"/>
      <c r="CDW24" s="103"/>
      <c r="CDX24" s="103"/>
      <c r="CDY24" s="103"/>
      <c r="CDZ24" s="103"/>
      <c r="CEA24" s="103"/>
      <c r="CEB24" s="103"/>
      <c r="CEC24" s="103"/>
      <c r="CED24" s="103"/>
      <c r="CEE24" s="103"/>
      <c r="CEF24" s="103"/>
      <c r="CEG24" s="103"/>
      <c r="CEH24" s="103"/>
      <c r="CEI24" s="103"/>
      <c r="CEJ24" s="103"/>
      <c r="CEK24" s="103"/>
      <c r="CEL24" s="103"/>
      <c r="CEM24" s="103"/>
      <c r="CEN24" s="103"/>
      <c r="CEO24" s="103"/>
      <c r="CEP24" s="103"/>
      <c r="CEQ24" s="103"/>
      <c r="CER24" s="103"/>
      <c r="CES24" s="103"/>
      <c r="CET24" s="103"/>
      <c r="CEU24" s="103"/>
      <c r="CEV24" s="103"/>
      <c r="CEW24" s="103"/>
      <c r="CEX24" s="103"/>
      <c r="CEY24" s="103"/>
      <c r="CEZ24" s="103"/>
      <c r="CFA24" s="103"/>
      <c r="CFB24" s="103"/>
      <c r="CFC24" s="103"/>
      <c r="CFD24" s="103"/>
      <c r="CFE24" s="103"/>
      <c r="CFF24" s="103"/>
      <c r="CFG24" s="103"/>
      <c r="CFH24" s="103"/>
      <c r="CFI24" s="103"/>
      <c r="CFJ24" s="103"/>
      <c r="CFK24" s="103"/>
      <c r="CFL24" s="103"/>
      <c r="CFM24" s="103"/>
      <c r="CFN24" s="103"/>
      <c r="CFO24" s="103"/>
      <c r="CFP24" s="103"/>
      <c r="CFQ24" s="103"/>
      <c r="CFR24" s="103"/>
      <c r="CFS24" s="103"/>
      <c r="CFT24" s="103"/>
      <c r="CFU24" s="103"/>
      <c r="CFV24" s="103"/>
      <c r="CFW24" s="103"/>
      <c r="CFX24" s="103"/>
      <c r="CFY24" s="103"/>
      <c r="CFZ24" s="103"/>
      <c r="CGA24" s="103"/>
      <c r="CGB24" s="103"/>
      <c r="CGC24" s="103"/>
      <c r="CGD24" s="103"/>
      <c r="CGE24" s="103"/>
      <c r="CGF24" s="103"/>
      <c r="CGG24" s="103"/>
      <c r="CGH24" s="103"/>
      <c r="CGI24" s="103"/>
      <c r="CGJ24" s="103"/>
      <c r="CGK24" s="103"/>
      <c r="CGL24" s="103"/>
      <c r="CGM24" s="103"/>
      <c r="CGN24" s="103"/>
      <c r="CGO24" s="103"/>
      <c r="CGP24" s="103"/>
      <c r="CGQ24" s="103"/>
      <c r="CGR24" s="103"/>
      <c r="CGS24" s="103"/>
      <c r="CGT24" s="103"/>
      <c r="CGU24" s="103"/>
      <c r="CGV24" s="103"/>
      <c r="CGW24" s="103"/>
      <c r="CGX24" s="103"/>
      <c r="CGY24" s="103"/>
      <c r="CGZ24" s="103"/>
      <c r="CHA24" s="103"/>
      <c r="CHB24" s="103"/>
      <c r="CHC24" s="103"/>
      <c r="CHD24" s="103"/>
      <c r="CHE24" s="103"/>
      <c r="CHF24" s="103"/>
      <c r="CHG24" s="103"/>
      <c r="CHH24" s="103"/>
      <c r="CHI24" s="103"/>
      <c r="CHJ24" s="103"/>
      <c r="CHK24" s="103"/>
      <c r="CHL24" s="103"/>
      <c r="CHM24" s="103"/>
      <c r="CHN24" s="103"/>
      <c r="CHO24" s="103"/>
      <c r="CHP24" s="103"/>
      <c r="CHQ24" s="103"/>
      <c r="CHR24" s="103"/>
      <c r="CHS24" s="103"/>
      <c r="CHT24" s="103"/>
      <c r="CHU24" s="103"/>
      <c r="CHV24" s="103"/>
      <c r="CHW24" s="103"/>
      <c r="CHX24" s="103"/>
      <c r="CHY24" s="103"/>
      <c r="CHZ24" s="103"/>
      <c r="CIA24" s="103"/>
      <c r="CIB24" s="103"/>
      <c r="CIC24" s="103"/>
      <c r="CID24" s="103"/>
      <c r="CIE24" s="103"/>
      <c r="CIF24" s="103"/>
      <c r="CIG24" s="103"/>
      <c r="CIH24" s="103"/>
      <c r="CII24" s="103"/>
      <c r="CIJ24" s="103"/>
      <c r="CIK24" s="103"/>
      <c r="CIL24" s="103"/>
      <c r="CIM24" s="103"/>
      <c r="CIN24" s="103"/>
      <c r="CIO24" s="103"/>
      <c r="CIP24" s="103"/>
      <c r="CIQ24" s="103"/>
      <c r="CIR24" s="103"/>
      <c r="CIS24" s="103"/>
      <c r="CIT24" s="103"/>
      <c r="CIU24" s="103"/>
      <c r="CIV24" s="103"/>
      <c r="CIW24" s="103"/>
      <c r="CIX24" s="103"/>
      <c r="CIY24" s="103"/>
      <c r="CIZ24" s="103"/>
      <c r="CJA24" s="103"/>
      <c r="CJB24" s="103"/>
      <c r="CJC24" s="103"/>
      <c r="CJD24" s="103"/>
      <c r="CJE24" s="103"/>
      <c r="CJF24" s="103"/>
      <c r="CJG24" s="103"/>
      <c r="CJH24" s="103"/>
      <c r="CJI24" s="103"/>
      <c r="CJJ24" s="103"/>
      <c r="CJK24" s="103"/>
      <c r="CJL24" s="103"/>
      <c r="CJM24" s="103"/>
      <c r="CJN24" s="103"/>
      <c r="CJO24" s="103"/>
      <c r="CJP24" s="103"/>
      <c r="CJQ24" s="103"/>
      <c r="CJR24" s="103"/>
      <c r="CJS24" s="103"/>
      <c r="CJT24" s="103"/>
      <c r="CJU24" s="103"/>
      <c r="CJV24" s="103"/>
      <c r="CJW24" s="103"/>
      <c r="CJX24" s="103"/>
      <c r="CJY24" s="103"/>
      <c r="CJZ24" s="103"/>
      <c r="CKA24" s="103"/>
      <c r="CKB24" s="103"/>
      <c r="CKC24" s="103"/>
      <c r="CKD24" s="103"/>
      <c r="CKE24" s="103"/>
      <c r="CKF24" s="103"/>
      <c r="CKG24" s="103"/>
      <c r="CKH24" s="103"/>
      <c r="CKI24" s="103"/>
      <c r="CKJ24" s="103"/>
      <c r="CKK24" s="103"/>
      <c r="CKL24" s="103"/>
      <c r="CKM24" s="103"/>
      <c r="CKN24" s="103"/>
      <c r="CKO24" s="103"/>
      <c r="CKP24" s="103"/>
      <c r="CKQ24" s="103"/>
      <c r="CKR24" s="103"/>
      <c r="CKS24" s="103"/>
      <c r="CKT24" s="103"/>
      <c r="CKU24" s="103"/>
      <c r="CKV24" s="103"/>
      <c r="CKW24" s="103"/>
      <c r="CKX24" s="103"/>
      <c r="CKY24" s="103"/>
      <c r="CKZ24" s="103"/>
      <c r="CLA24" s="103"/>
      <c r="CLB24" s="103"/>
      <c r="CLC24" s="103"/>
      <c r="CLD24" s="103"/>
      <c r="CLE24" s="103"/>
      <c r="CLF24" s="103"/>
      <c r="CLG24" s="103"/>
      <c r="CLH24" s="103"/>
      <c r="CLI24" s="103"/>
      <c r="CLJ24" s="103"/>
      <c r="CLK24" s="103"/>
      <c r="CLL24" s="103"/>
      <c r="CLM24" s="103"/>
      <c r="CLN24" s="103"/>
      <c r="CLO24" s="103"/>
      <c r="CLP24" s="103"/>
      <c r="CLQ24" s="103"/>
      <c r="CLR24" s="103"/>
      <c r="CLS24" s="103"/>
      <c r="CLT24" s="103"/>
      <c r="CLU24" s="103"/>
      <c r="CLV24" s="103"/>
      <c r="CLW24" s="103"/>
      <c r="CLX24" s="103"/>
      <c r="CLY24" s="103"/>
      <c r="CLZ24" s="103"/>
      <c r="CMA24" s="103"/>
      <c r="CMB24" s="103"/>
      <c r="CMC24" s="103"/>
      <c r="CMD24" s="103"/>
      <c r="CME24" s="103"/>
      <c r="CMF24" s="103"/>
      <c r="CMG24" s="103"/>
      <c r="CMH24" s="103"/>
      <c r="CMI24" s="103"/>
      <c r="CMJ24" s="103"/>
      <c r="CMK24" s="103"/>
      <c r="CML24" s="103"/>
      <c r="CMM24" s="103"/>
      <c r="CMN24" s="103"/>
      <c r="CMO24" s="103"/>
      <c r="CMP24" s="103"/>
      <c r="CMQ24" s="103"/>
      <c r="CMR24" s="103"/>
      <c r="CMS24" s="103"/>
      <c r="CMT24" s="103"/>
      <c r="CMU24" s="103"/>
      <c r="CMV24" s="103"/>
      <c r="CMW24" s="103"/>
      <c r="CMX24" s="103"/>
      <c r="CMY24" s="103"/>
      <c r="CMZ24" s="103"/>
      <c r="CNA24" s="103"/>
      <c r="CNB24" s="103"/>
      <c r="CNC24" s="103"/>
      <c r="CND24" s="103"/>
      <c r="CNE24" s="103"/>
      <c r="CNF24" s="103"/>
      <c r="CNG24" s="103"/>
      <c r="CNH24" s="103"/>
      <c r="CNI24" s="103"/>
      <c r="CNJ24" s="103"/>
      <c r="CNK24" s="103"/>
      <c r="CNL24" s="103"/>
      <c r="CNM24" s="103"/>
      <c r="CNN24" s="103"/>
      <c r="CNO24" s="103"/>
      <c r="CNP24" s="103"/>
      <c r="CNQ24" s="103"/>
      <c r="CNR24" s="103"/>
      <c r="CNS24" s="103"/>
      <c r="CNT24" s="103"/>
      <c r="CNU24" s="103"/>
      <c r="CNV24" s="103"/>
      <c r="CNW24" s="103"/>
      <c r="CNX24" s="103"/>
      <c r="CNY24" s="103"/>
      <c r="CNZ24" s="103"/>
      <c r="COA24" s="103"/>
      <c r="COB24" s="103"/>
      <c r="COC24" s="103"/>
      <c r="COD24" s="103"/>
      <c r="COE24" s="103"/>
      <c r="COF24" s="103"/>
      <c r="COG24" s="103"/>
      <c r="COH24" s="103"/>
      <c r="COI24" s="103"/>
      <c r="COJ24" s="103"/>
      <c r="COK24" s="103"/>
      <c r="COL24" s="103"/>
      <c r="COM24" s="103"/>
      <c r="CON24" s="103"/>
      <c r="COO24" s="103"/>
      <c r="COP24" s="103"/>
      <c r="COQ24" s="103"/>
      <c r="COR24" s="103"/>
      <c r="COS24" s="103"/>
      <c r="COT24" s="103"/>
      <c r="COU24" s="103"/>
      <c r="COV24" s="103"/>
      <c r="COW24" s="103"/>
      <c r="COX24" s="103"/>
      <c r="COY24" s="103"/>
      <c r="COZ24" s="103"/>
      <c r="CPA24" s="103"/>
      <c r="CPB24" s="103"/>
      <c r="CPC24" s="103"/>
      <c r="CPD24" s="103"/>
      <c r="CPE24" s="103"/>
      <c r="CPF24" s="103"/>
      <c r="CPG24" s="103"/>
      <c r="CPH24" s="103"/>
      <c r="CPI24" s="103"/>
      <c r="CPJ24" s="103"/>
      <c r="CPK24" s="103"/>
      <c r="CPL24" s="103"/>
      <c r="CPM24" s="103"/>
      <c r="CPN24" s="103"/>
      <c r="CPO24" s="103"/>
      <c r="CPP24" s="103"/>
      <c r="CPQ24" s="103"/>
      <c r="CPR24" s="103"/>
      <c r="CPS24" s="103"/>
      <c r="CPT24" s="103"/>
      <c r="CPU24" s="103"/>
      <c r="CPV24" s="103"/>
      <c r="CPW24" s="103"/>
      <c r="CPX24" s="103"/>
      <c r="CPY24" s="103"/>
      <c r="CPZ24" s="103"/>
      <c r="CQA24" s="103"/>
      <c r="CQB24" s="103"/>
      <c r="CQC24" s="103"/>
      <c r="CQD24" s="103"/>
      <c r="CQE24" s="103"/>
      <c r="CQF24" s="103"/>
      <c r="CQG24" s="103"/>
      <c r="CQH24" s="103"/>
      <c r="CQI24" s="103"/>
      <c r="CQJ24" s="103"/>
      <c r="CQK24" s="103"/>
      <c r="CQL24" s="103"/>
      <c r="CQM24" s="103"/>
      <c r="CQN24" s="103"/>
      <c r="CQO24" s="103"/>
      <c r="CQP24" s="103"/>
      <c r="CQQ24" s="103"/>
      <c r="CQR24" s="103"/>
      <c r="CQS24" s="103"/>
      <c r="CQT24" s="103"/>
      <c r="CQU24" s="103"/>
      <c r="CQV24" s="103"/>
      <c r="CQW24" s="103"/>
      <c r="CQX24" s="103"/>
      <c r="CQY24" s="103"/>
      <c r="CQZ24" s="103"/>
      <c r="CRA24" s="103"/>
      <c r="CRB24" s="103"/>
      <c r="CRC24" s="103"/>
      <c r="CRD24" s="103"/>
      <c r="CRE24" s="103"/>
      <c r="CRF24" s="103"/>
      <c r="CRG24" s="103"/>
      <c r="CRH24" s="103"/>
      <c r="CRI24" s="103"/>
      <c r="CRJ24" s="103"/>
      <c r="CRK24" s="103"/>
      <c r="CRL24" s="103"/>
      <c r="CRM24" s="103"/>
      <c r="CRN24" s="103"/>
      <c r="CRO24" s="103"/>
      <c r="CRP24" s="103"/>
      <c r="CRQ24" s="103"/>
      <c r="CRR24" s="103"/>
      <c r="CRS24" s="103"/>
      <c r="CRT24" s="103"/>
      <c r="CRU24" s="103"/>
      <c r="CRV24" s="103"/>
      <c r="CRW24" s="103"/>
      <c r="CRX24" s="103"/>
      <c r="CRY24" s="103"/>
      <c r="CRZ24" s="103"/>
      <c r="CSA24" s="103"/>
      <c r="CSB24" s="103"/>
      <c r="CSC24" s="103"/>
      <c r="CSD24" s="103"/>
      <c r="CSE24" s="103"/>
      <c r="CSF24" s="103"/>
      <c r="CSG24" s="103"/>
      <c r="CSH24" s="103"/>
      <c r="CSI24" s="103"/>
      <c r="CSJ24" s="103"/>
      <c r="CSK24" s="103"/>
      <c r="CSL24" s="103"/>
      <c r="CSM24" s="103"/>
      <c r="CSN24" s="103"/>
      <c r="CSO24" s="103"/>
      <c r="CSP24" s="103"/>
      <c r="CSQ24" s="103"/>
      <c r="CSR24" s="103"/>
      <c r="CSS24" s="103"/>
      <c r="CST24" s="103"/>
      <c r="CSU24" s="103"/>
      <c r="CSV24" s="103"/>
      <c r="CSW24" s="103"/>
      <c r="CSX24" s="103"/>
      <c r="CSY24" s="103"/>
      <c r="CSZ24" s="103"/>
      <c r="CTA24" s="103"/>
      <c r="CTB24" s="103"/>
      <c r="CTC24" s="103"/>
      <c r="CTD24" s="103"/>
      <c r="CTE24" s="103"/>
      <c r="CTF24" s="103"/>
      <c r="CTG24" s="103"/>
      <c r="CTH24" s="103"/>
      <c r="CTI24" s="103"/>
      <c r="CTJ24" s="103"/>
      <c r="CTK24" s="103"/>
      <c r="CTL24" s="103"/>
      <c r="CTM24" s="103"/>
      <c r="CTN24" s="103"/>
      <c r="CTO24" s="103"/>
      <c r="CTP24" s="103"/>
      <c r="CTQ24" s="103"/>
      <c r="CTR24" s="103"/>
      <c r="CTS24" s="103"/>
      <c r="CTT24" s="103"/>
      <c r="CTU24" s="103"/>
      <c r="CTV24" s="103"/>
      <c r="CTW24" s="103"/>
      <c r="CTX24" s="103"/>
      <c r="CTY24" s="103"/>
      <c r="CTZ24" s="103"/>
      <c r="CUA24" s="103"/>
      <c r="CUB24" s="103"/>
      <c r="CUC24" s="103"/>
      <c r="CUD24" s="103"/>
      <c r="CUE24" s="103"/>
      <c r="CUF24" s="103"/>
      <c r="CUG24" s="103"/>
      <c r="CUH24" s="103"/>
      <c r="CUI24" s="103"/>
      <c r="CUJ24" s="103"/>
      <c r="CUK24" s="103"/>
      <c r="CUL24" s="103"/>
      <c r="CUM24" s="103"/>
      <c r="CUN24" s="103"/>
      <c r="CUO24" s="103"/>
      <c r="CUP24" s="103"/>
      <c r="CUQ24" s="103"/>
      <c r="CUR24" s="103"/>
      <c r="CUS24" s="103"/>
      <c r="CUT24" s="103"/>
      <c r="CUU24" s="103"/>
      <c r="CUV24" s="103"/>
      <c r="CUW24" s="103"/>
      <c r="CUX24" s="103"/>
      <c r="CUY24" s="103"/>
      <c r="CUZ24" s="103"/>
      <c r="CVA24" s="103"/>
      <c r="CVB24" s="103"/>
      <c r="CVC24" s="103"/>
      <c r="CVD24" s="103"/>
      <c r="CVE24" s="103"/>
      <c r="CVF24" s="103"/>
      <c r="CVG24" s="103"/>
      <c r="CVH24" s="103"/>
      <c r="CVI24" s="103"/>
      <c r="CVJ24" s="103"/>
      <c r="CVK24" s="103"/>
      <c r="CVL24" s="103"/>
      <c r="CVM24" s="103"/>
      <c r="CVN24" s="103"/>
      <c r="CVO24" s="103"/>
      <c r="CVP24" s="103"/>
      <c r="CVQ24" s="103"/>
      <c r="CVR24" s="103"/>
      <c r="CVS24" s="103"/>
      <c r="CVT24" s="103"/>
      <c r="CVU24" s="103"/>
      <c r="CVV24" s="103"/>
      <c r="CVW24" s="103"/>
      <c r="CVX24" s="103"/>
      <c r="CVY24" s="103"/>
      <c r="CVZ24" s="103"/>
      <c r="CWA24" s="103"/>
      <c r="CWB24" s="103"/>
      <c r="CWC24" s="103"/>
      <c r="CWD24" s="103"/>
      <c r="CWE24" s="103"/>
      <c r="CWF24" s="103"/>
      <c r="CWG24" s="103"/>
      <c r="CWH24" s="103"/>
      <c r="CWI24" s="103"/>
      <c r="CWJ24" s="103"/>
      <c r="CWK24" s="103"/>
      <c r="CWL24" s="103"/>
      <c r="CWM24" s="103"/>
      <c r="CWN24" s="103"/>
      <c r="CWO24" s="103"/>
      <c r="CWP24" s="103"/>
      <c r="CWQ24" s="103"/>
      <c r="CWR24" s="103"/>
      <c r="CWS24" s="103"/>
      <c r="CWT24" s="103"/>
      <c r="CWU24" s="103"/>
      <c r="CWV24" s="103"/>
      <c r="CWW24" s="103"/>
      <c r="CWX24" s="103"/>
      <c r="CWY24" s="103"/>
      <c r="CWZ24" s="103"/>
      <c r="CXA24" s="103"/>
      <c r="CXB24" s="103"/>
      <c r="CXC24" s="103"/>
      <c r="CXD24" s="103"/>
      <c r="CXE24" s="103"/>
      <c r="CXF24" s="103"/>
      <c r="CXG24" s="103"/>
      <c r="CXH24" s="103"/>
      <c r="CXI24" s="103"/>
      <c r="CXJ24" s="103"/>
      <c r="CXK24" s="103"/>
      <c r="CXL24" s="103"/>
      <c r="CXM24" s="103"/>
      <c r="CXN24" s="103"/>
      <c r="CXO24" s="103"/>
      <c r="CXP24" s="103"/>
      <c r="CXQ24" s="103"/>
      <c r="CXR24" s="103"/>
      <c r="CXS24" s="103"/>
      <c r="CXT24" s="103"/>
      <c r="CXU24" s="103"/>
      <c r="CXV24" s="103"/>
      <c r="CXW24" s="103"/>
      <c r="CXX24" s="103"/>
      <c r="CXY24" s="103"/>
      <c r="CXZ24" s="103"/>
      <c r="CYA24" s="103"/>
      <c r="CYB24" s="103"/>
      <c r="CYC24" s="103"/>
      <c r="CYD24" s="103"/>
      <c r="CYE24" s="103"/>
      <c r="CYF24" s="103"/>
      <c r="CYG24" s="103"/>
      <c r="CYH24" s="103"/>
      <c r="CYI24" s="103"/>
      <c r="CYJ24" s="103"/>
      <c r="CYK24" s="103"/>
      <c r="CYL24" s="103"/>
      <c r="CYM24" s="103"/>
      <c r="CYN24" s="103"/>
      <c r="CYO24" s="103"/>
      <c r="CYP24" s="103"/>
      <c r="CYQ24" s="103"/>
      <c r="CYR24" s="103"/>
      <c r="CYS24" s="103"/>
      <c r="CYT24" s="103"/>
      <c r="CYU24" s="103"/>
      <c r="CYV24" s="103"/>
      <c r="CYW24" s="103"/>
      <c r="CYX24" s="103"/>
      <c r="CYY24" s="103"/>
      <c r="CYZ24" s="103"/>
      <c r="CZA24" s="103"/>
      <c r="CZB24" s="103"/>
      <c r="CZC24" s="103"/>
      <c r="CZD24" s="103"/>
      <c r="CZE24" s="103"/>
      <c r="CZF24" s="103"/>
      <c r="CZG24" s="103"/>
      <c r="CZH24" s="103"/>
      <c r="CZI24" s="103"/>
      <c r="CZJ24" s="103"/>
      <c r="CZK24" s="103"/>
      <c r="CZL24" s="103"/>
      <c r="CZM24" s="103"/>
      <c r="CZN24" s="103"/>
      <c r="CZO24" s="103"/>
      <c r="CZP24" s="103"/>
      <c r="CZQ24" s="103"/>
      <c r="CZR24" s="103"/>
      <c r="CZS24" s="103"/>
      <c r="CZT24" s="103"/>
      <c r="CZU24" s="103"/>
      <c r="CZV24" s="103"/>
      <c r="CZW24" s="103"/>
      <c r="CZX24" s="103"/>
      <c r="CZY24" s="103"/>
      <c r="CZZ24" s="103"/>
      <c r="DAA24" s="103"/>
      <c r="DAB24" s="103"/>
      <c r="DAC24" s="103"/>
      <c r="DAD24" s="103"/>
      <c r="DAE24" s="103"/>
      <c r="DAF24" s="103"/>
      <c r="DAG24" s="103"/>
      <c r="DAH24" s="103"/>
      <c r="DAI24" s="103"/>
      <c r="DAJ24" s="103"/>
      <c r="DAK24" s="103"/>
      <c r="DAL24" s="103"/>
      <c r="DAM24" s="103"/>
      <c r="DAN24" s="103"/>
      <c r="DAO24" s="103"/>
      <c r="DAP24" s="103"/>
      <c r="DAQ24" s="103"/>
      <c r="DAR24" s="103"/>
      <c r="DAS24" s="103"/>
      <c r="DAT24" s="103"/>
      <c r="DAU24" s="103"/>
      <c r="DAV24" s="103"/>
      <c r="DAW24" s="103"/>
      <c r="DAX24" s="103"/>
      <c r="DAY24" s="103"/>
      <c r="DAZ24" s="103"/>
      <c r="DBA24" s="103"/>
      <c r="DBB24" s="103"/>
      <c r="DBC24" s="103"/>
      <c r="DBD24" s="103"/>
      <c r="DBE24" s="103"/>
      <c r="DBF24" s="103"/>
      <c r="DBG24" s="103"/>
      <c r="DBH24" s="103"/>
      <c r="DBI24" s="103"/>
      <c r="DBJ24" s="103"/>
      <c r="DBK24" s="103"/>
      <c r="DBL24" s="103"/>
      <c r="DBM24" s="103"/>
      <c r="DBN24" s="103"/>
      <c r="DBO24" s="103"/>
      <c r="DBP24" s="103"/>
      <c r="DBQ24" s="103"/>
      <c r="DBR24" s="103"/>
      <c r="DBS24" s="103"/>
      <c r="DBT24" s="103"/>
      <c r="DBU24" s="103"/>
      <c r="DBV24" s="103"/>
      <c r="DBW24" s="103"/>
      <c r="DBX24" s="103"/>
      <c r="DBY24" s="103"/>
      <c r="DBZ24" s="103"/>
      <c r="DCA24" s="103"/>
      <c r="DCB24" s="103"/>
      <c r="DCC24" s="103"/>
      <c r="DCD24" s="103"/>
      <c r="DCE24" s="103"/>
      <c r="DCF24" s="103"/>
      <c r="DCG24" s="103"/>
      <c r="DCH24" s="103"/>
      <c r="DCI24" s="103"/>
      <c r="DCJ24" s="103"/>
      <c r="DCK24" s="103"/>
      <c r="DCL24" s="103"/>
      <c r="DCM24" s="103"/>
      <c r="DCN24" s="103"/>
      <c r="DCO24" s="103"/>
      <c r="DCP24" s="103"/>
      <c r="DCQ24" s="103"/>
      <c r="DCR24" s="103"/>
      <c r="DCS24" s="103"/>
      <c r="DCT24" s="103"/>
      <c r="DCU24" s="103"/>
      <c r="DCV24" s="103"/>
      <c r="DCW24" s="103"/>
      <c r="DCX24" s="103"/>
      <c r="DCY24" s="103"/>
      <c r="DCZ24" s="103"/>
      <c r="DDA24" s="103"/>
      <c r="DDB24" s="103"/>
      <c r="DDC24" s="103"/>
      <c r="DDD24" s="103"/>
      <c r="DDE24" s="103"/>
      <c r="DDF24" s="103"/>
      <c r="DDG24" s="103"/>
      <c r="DDH24" s="103"/>
      <c r="DDI24" s="103"/>
      <c r="DDJ24" s="103"/>
      <c r="DDK24" s="103"/>
      <c r="DDL24" s="103"/>
      <c r="DDM24" s="103"/>
      <c r="DDN24" s="103"/>
      <c r="DDO24" s="103"/>
      <c r="DDP24" s="103"/>
      <c r="DDQ24" s="103"/>
      <c r="DDR24" s="103"/>
      <c r="DDS24" s="103"/>
      <c r="DDT24" s="103"/>
      <c r="DDU24" s="103"/>
      <c r="DDV24" s="103"/>
      <c r="DDW24" s="103"/>
      <c r="DDX24" s="103"/>
      <c r="DDY24" s="103"/>
      <c r="DDZ24" s="103"/>
      <c r="DEA24" s="103"/>
      <c r="DEB24" s="103"/>
      <c r="DEC24" s="103"/>
      <c r="DED24" s="103"/>
      <c r="DEE24" s="103"/>
      <c r="DEF24" s="103"/>
      <c r="DEG24" s="103"/>
      <c r="DEH24" s="103"/>
      <c r="DEI24" s="103"/>
      <c r="DEJ24" s="103"/>
      <c r="DEK24" s="103"/>
      <c r="DEL24" s="103"/>
      <c r="DEM24" s="103"/>
      <c r="DEN24" s="103"/>
      <c r="DEO24" s="103"/>
      <c r="DEP24" s="103"/>
      <c r="DEQ24" s="103"/>
      <c r="DER24" s="103"/>
      <c r="DES24" s="103"/>
      <c r="DET24" s="103"/>
      <c r="DEU24" s="103"/>
      <c r="DEV24" s="103"/>
      <c r="DEW24" s="103"/>
      <c r="DEX24" s="103"/>
      <c r="DEY24" s="103"/>
      <c r="DEZ24" s="103"/>
      <c r="DFA24" s="103"/>
      <c r="DFB24" s="103"/>
      <c r="DFC24" s="103"/>
      <c r="DFD24" s="103"/>
      <c r="DFE24" s="103"/>
      <c r="DFF24" s="103"/>
      <c r="DFG24" s="103"/>
      <c r="DFH24" s="103"/>
      <c r="DFI24" s="103"/>
      <c r="DFJ24" s="103"/>
      <c r="DFK24" s="103"/>
      <c r="DFL24" s="103"/>
      <c r="DFM24" s="103"/>
      <c r="DFN24" s="103"/>
      <c r="DFO24" s="103"/>
      <c r="DFP24" s="103"/>
      <c r="DFQ24" s="103"/>
      <c r="DFR24" s="103"/>
      <c r="DFS24" s="103"/>
      <c r="DFT24" s="103"/>
      <c r="DFU24" s="103"/>
      <c r="DFV24" s="103"/>
      <c r="DFW24" s="103"/>
      <c r="DFX24" s="103"/>
      <c r="DFY24" s="103"/>
      <c r="DFZ24" s="103"/>
      <c r="DGA24" s="103"/>
      <c r="DGB24" s="103"/>
      <c r="DGC24" s="103"/>
      <c r="DGD24" s="103"/>
      <c r="DGE24" s="103"/>
      <c r="DGF24" s="103"/>
      <c r="DGG24" s="103"/>
      <c r="DGH24" s="103"/>
      <c r="DGI24" s="103"/>
      <c r="DGJ24" s="103"/>
      <c r="DGK24" s="103"/>
      <c r="DGL24" s="103"/>
      <c r="DGM24" s="103"/>
      <c r="DGN24" s="103"/>
      <c r="DGO24" s="103"/>
      <c r="DGP24" s="103"/>
      <c r="DGQ24" s="103"/>
      <c r="DGR24" s="103"/>
      <c r="DGS24" s="103"/>
      <c r="DGT24" s="103"/>
      <c r="DGU24" s="103"/>
      <c r="DGV24" s="103"/>
      <c r="DGW24" s="103"/>
      <c r="DGX24" s="103"/>
      <c r="DGY24" s="103"/>
      <c r="DGZ24" s="103"/>
      <c r="DHA24" s="103"/>
      <c r="DHB24" s="103"/>
      <c r="DHC24" s="103"/>
      <c r="DHD24" s="103"/>
      <c r="DHE24" s="103"/>
      <c r="DHF24" s="103"/>
      <c r="DHG24" s="103"/>
      <c r="DHH24" s="103"/>
      <c r="DHI24" s="103"/>
      <c r="DHJ24" s="103"/>
      <c r="DHK24" s="103"/>
      <c r="DHL24" s="103"/>
      <c r="DHM24" s="103"/>
      <c r="DHN24" s="103"/>
      <c r="DHO24" s="103"/>
      <c r="DHP24" s="103"/>
      <c r="DHQ24" s="103"/>
      <c r="DHR24" s="103"/>
      <c r="DHS24" s="103"/>
      <c r="DHT24" s="103"/>
      <c r="DHU24" s="103"/>
      <c r="DHV24" s="103"/>
      <c r="DHW24" s="103"/>
      <c r="DHX24" s="103"/>
      <c r="DHY24" s="103"/>
      <c r="DHZ24" s="103"/>
      <c r="DIA24" s="103"/>
      <c r="DIB24" s="103"/>
      <c r="DIC24" s="103"/>
      <c r="DID24" s="103"/>
      <c r="DIE24" s="103"/>
      <c r="DIF24" s="103"/>
      <c r="DIG24" s="103"/>
      <c r="DIH24" s="103"/>
      <c r="DII24" s="103"/>
      <c r="DIJ24" s="103"/>
      <c r="DIK24" s="103"/>
      <c r="DIL24" s="103"/>
      <c r="DIM24" s="103"/>
      <c r="DIN24" s="103"/>
      <c r="DIO24" s="103"/>
      <c r="DIP24" s="103"/>
      <c r="DIQ24" s="103"/>
      <c r="DIR24" s="103"/>
      <c r="DIS24" s="103"/>
      <c r="DIT24" s="103"/>
      <c r="DIU24" s="103"/>
      <c r="DIV24" s="103"/>
      <c r="DIW24" s="103"/>
      <c r="DIX24" s="103"/>
      <c r="DIY24" s="103"/>
      <c r="DIZ24" s="103"/>
      <c r="DJA24" s="103"/>
      <c r="DJB24" s="103"/>
      <c r="DJC24" s="103"/>
      <c r="DJD24" s="103"/>
      <c r="DJE24" s="103"/>
      <c r="DJF24" s="103"/>
      <c r="DJG24" s="103"/>
      <c r="DJH24" s="103"/>
      <c r="DJI24" s="103"/>
      <c r="DJJ24" s="103"/>
      <c r="DJK24" s="103"/>
      <c r="DJL24" s="103"/>
      <c r="DJM24" s="103"/>
      <c r="DJN24" s="103"/>
      <c r="DJO24" s="103"/>
      <c r="DJP24" s="103"/>
      <c r="DJQ24" s="103"/>
      <c r="DJR24" s="103"/>
      <c r="DJS24" s="103"/>
      <c r="DJT24" s="103"/>
      <c r="DJU24" s="103"/>
      <c r="DJV24" s="103"/>
      <c r="DJW24" s="103"/>
      <c r="DJX24" s="103"/>
      <c r="DJY24" s="103"/>
      <c r="DJZ24" s="103"/>
      <c r="DKA24" s="103"/>
      <c r="DKB24" s="103"/>
      <c r="DKC24" s="103"/>
      <c r="DKD24" s="103"/>
      <c r="DKE24" s="103"/>
      <c r="DKF24" s="103"/>
      <c r="DKG24" s="103"/>
      <c r="DKH24" s="103"/>
      <c r="DKI24" s="103"/>
      <c r="DKJ24" s="103"/>
      <c r="DKK24" s="103"/>
      <c r="DKL24" s="103"/>
      <c r="DKM24" s="103"/>
      <c r="DKN24" s="103"/>
      <c r="DKO24" s="103"/>
      <c r="DKP24" s="103"/>
      <c r="DKQ24" s="103"/>
      <c r="DKR24" s="103"/>
      <c r="DKS24" s="103"/>
      <c r="DKT24" s="103"/>
      <c r="DKU24" s="103"/>
      <c r="DKV24" s="103"/>
      <c r="DKW24" s="103"/>
      <c r="DKX24" s="103"/>
      <c r="DKY24" s="103"/>
      <c r="DKZ24" s="103"/>
      <c r="DLA24" s="103"/>
      <c r="DLB24" s="103"/>
      <c r="DLC24" s="103"/>
      <c r="DLD24" s="103"/>
      <c r="DLE24" s="103"/>
      <c r="DLF24" s="103"/>
      <c r="DLG24" s="103"/>
      <c r="DLH24" s="103"/>
      <c r="DLI24" s="103"/>
      <c r="DLJ24" s="103"/>
      <c r="DLK24" s="103"/>
      <c r="DLL24" s="103"/>
      <c r="DLM24" s="103"/>
      <c r="DLN24" s="103"/>
      <c r="DLO24" s="103"/>
      <c r="DLP24" s="103"/>
      <c r="DLQ24" s="103"/>
      <c r="DLR24" s="103"/>
      <c r="DLS24" s="103"/>
      <c r="DLT24" s="103"/>
      <c r="DLU24" s="103"/>
      <c r="DLV24" s="103"/>
      <c r="DLW24" s="103"/>
      <c r="DLX24" s="103"/>
      <c r="DLY24" s="103"/>
      <c r="DLZ24" s="103"/>
      <c r="DMA24" s="103"/>
      <c r="DMB24" s="103"/>
      <c r="DMC24" s="103"/>
      <c r="DMD24" s="103"/>
      <c r="DME24" s="103"/>
      <c r="DMF24" s="103"/>
      <c r="DMG24" s="103"/>
      <c r="DMH24" s="103"/>
      <c r="DMI24" s="103"/>
      <c r="DMJ24" s="103"/>
      <c r="DMK24" s="103"/>
      <c r="DML24" s="103"/>
      <c r="DMM24" s="103"/>
      <c r="DMN24" s="103"/>
      <c r="DMO24" s="103"/>
      <c r="DMP24" s="103"/>
      <c r="DMQ24" s="103"/>
      <c r="DMR24" s="103"/>
      <c r="DMS24" s="103"/>
      <c r="DMT24" s="103"/>
      <c r="DMU24" s="103"/>
      <c r="DMV24" s="103"/>
      <c r="DMW24" s="103"/>
      <c r="DMX24" s="103"/>
      <c r="DMY24" s="103"/>
      <c r="DMZ24" s="103"/>
      <c r="DNA24" s="103"/>
      <c r="DNB24" s="103"/>
      <c r="DNC24" s="103"/>
      <c r="DND24" s="103"/>
      <c r="DNE24" s="103"/>
      <c r="DNF24" s="103"/>
      <c r="DNG24" s="103"/>
      <c r="DNH24" s="103"/>
      <c r="DNI24" s="103"/>
      <c r="DNJ24" s="103"/>
      <c r="DNK24" s="103"/>
      <c r="DNL24" s="103"/>
      <c r="DNM24" s="103"/>
      <c r="DNN24" s="103"/>
      <c r="DNO24" s="103"/>
      <c r="DNP24" s="103"/>
      <c r="DNQ24" s="103"/>
      <c r="DNR24" s="103"/>
      <c r="DNS24" s="103"/>
      <c r="DNT24" s="103"/>
      <c r="DNU24" s="103"/>
      <c r="DNV24" s="103"/>
      <c r="DNW24" s="103"/>
      <c r="DNX24" s="103"/>
      <c r="DNY24" s="103"/>
      <c r="DNZ24" s="103"/>
      <c r="DOA24" s="103"/>
      <c r="DOB24" s="103"/>
      <c r="DOC24" s="103"/>
      <c r="DOD24" s="103"/>
      <c r="DOE24" s="103"/>
      <c r="DOF24" s="103"/>
      <c r="DOG24" s="103"/>
      <c r="DOH24" s="103"/>
      <c r="DOI24" s="103"/>
      <c r="DOJ24" s="103"/>
      <c r="DOK24" s="103"/>
      <c r="DOL24" s="103"/>
      <c r="DOM24" s="103"/>
      <c r="DON24" s="103"/>
      <c r="DOO24" s="103"/>
      <c r="DOP24" s="103"/>
      <c r="DOQ24" s="103"/>
      <c r="DOR24" s="103"/>
      <c r="DOS24" s="103"/>
      <c r="DOT24" s="103"/>
      <c r="DOU24" s="103"/>
      <c r="DOV24" s="103"/>
      <c r="DOW24" s="103"/>
      <c r="DOX24" s="103"/>
      <c r="DOY24" s="103"/>
      <c r="DOZ24" s="103"/>
      <c r="DPA24" s="103"/>
      <c r="DPB24" s="103"/>
      <c r="DPC24" s="103"/>
      <c r="DPD24" s="103"/>
      <c r="DPE24" s="103"/>
      <c r="DPF24" s="103"/>
      <c r="DPG24" s="103"/>
      <c r="DPH24" s="103"/>
      <c r="DPI24" s="103"/>
      <c r="DPJ24" s="103"/>
      <c r="DPK24" s="103"/>
      <c r="DPL24" s="103"/>
      <c r="DPM24" s="103"/>
      <c r="DPN24" s="103"/>
      <c r="DPO24" s="103"/>
      <c r="DPP24" s="103"/>
      <c r="DPQ24" s="103"/>
      <c r="DPR24" s="103"/>
      <c r="DPS24" s="103"/>
      <c r="DPT24" s="103"/>
      <c r="DPU24" s="103"/>
      <c r="DPV24" s="103"/>
      <c r="DPW24" s="103"/>
      <c r="DPX24" s="103"/>
      <c r="DPY24" s="103"/>
      <c r="DPZ24" s="103"/>
      <c r="DQA24" s="103"/>
      <c r="DQB24" s="103"/>
      <c r="DQC24" s="103"/>
      <c r="DQD24" s="103"/>
      <c r="DQE24" s="103"/>
      <c r="DQF24" s="103"/>
      <c r="DQG24" s="103"/>
      <c r="DQH24" s="103"/>
      <c r="DQI24" s="103"/>
      <c r="DQJ24" s="103"/>
      <c r="DQK24" s="103"/>
      <c r="DQL24" s="103"/>
      <c r="DQM24" s="103"/>
      <c r="DQN24" s="103"/>
      <c r="DQO24" s="103"/>
      <c r="DQP24" s="103"/>
      <c r="DQQ24" s="103"/>
      <c r="DQR24" s="103"/>
      <c r="DQS24" s="103"/>
      <c r="DQT24" s="103"/>
      <c r="DQU24" s="103"/>
      <c r="DQV24" s="103"/>
      <c r="DQW24" s="103"/>
      <c r="DQX24" s="103"/>
      <c r="DQY24" s="103"/>
      <c r="DQZ24" s="103"/>
      <c r="DRA24" s="103"/>
      <c r="DRB24" s="103"/>
      <c r="DRC24" s="103"/>
      <c r="DRD24" s="103"/>
      <c r="DRE24" s="103"/>
      <c r="DRF24" s="103"/>
      <c r="DRG24" s="103"/>
      <c r="DRH24" s="103"/>
      <c r="DRI24" s="103"/>
      <c r="DRJ24" s="103"/>
      <c r="DRK24" s="103"/>
      <c r="DRL24" s="103"/>
      <c r="DRM24" s="103"/>
      <c r="DRN24" s="103"/>
      <c r="DRO24" s="103"/>
      <c r="DRP24" s="103"/>
      <c r="DRQ24" s="103"/>
      <c r="DRR24" s="103"/>
      <c r="DRS24" s="103"/>
      <c r="DRT24" s="103"/>
      <c r="DRU24" s="103"/>
      <c r="DRV24" s="103"/>
      <c r="DRW24" s="103"/>
      <c r="DRX24" s="103"/>
      <c r="DRY24" s="103"/>
      <c r="DRZ24" s="103"/>
      <c r="DSA24" s="103"/>
      <c r="DSB24" s="103"/>
      <c r="DSC24" s="103"/>
      <c r="DSD24" s="103"/>
      <c r="DSE24" s="103"/>
      <c r="DSF24" s="103"/>
      <c r="DSG24" s="103"/>
      <c r="DSH24" s="103"/>
      <c r="DSI24" s="103"/>
      <c r="DSJ24" s="103"/>
      <c r="DSK24" s="103"/>
      <c r="DSL24" s="103"/>
      <c r="DSM24" s="103"/>
      <c r="DSN24" s="103"/>
      <c r="DSO24" s="103"/>
      <c r="DSP24" s="103"/>
      <c r="DSQ24" s="103"/>
      <c r="DSR24" s="103"/>
      <c r="DSS24" s="103"/>
      <c r="DST24" s="103"/>
      <c r="DSU24" s="103"/>
      <c r="DSV24" s="103"/>
      <c r="DSW24" s="103"/>
      <c r="DSX24" s="103"/>
      <c r="DSY24" s="103"/>
      <c r="DSZ24" s="103"/>
      <c r="DTA24" s="103"/>
      <c r="DTB24" s="103"/>
      <c r="DTC24" s="103"/>
      <c r="DTD24" s="103"/>
      <c r="DTE24" s="103"/>
      <c r="DTF24" s="103"/>
      <c r="DTG24" s="103"/>
      <c r="DTH24" s="103"/>
      <c r="DTI24" s="103"/>
      <c r="DTJ24" s="103"/>
      <c r="DTK24" s="103"/>
      <c r="DTL24" s="103"/>
      <c r="DTM24" s="103"/>
      <c r="DTN24" s="103"/>
      <c r="DTO24" s="103"/>
      <c r="DTP24" s="103"/>
      <c r="DTQ24" s="103"/>
      <c r="DTR24" s="103"/>
      <c r="DTS24" s="103"/>
      <c r="DTT24" s="103"/>
      <c r="DTU24" s="103"/>
      <c r="DTV24" s="103"/>
      <c r="DTW24" s="103"/>
      <c r="DTX24" s="103"/>
      <c r="DTY24" s="103"/>
      <c r="DTZ24" s="103"/>
      <c r="DUA24" s="103"/>
      <c r="DUB24" s="103"/>
      <c r="DUC24" s="103"/>
      <c r="DUD24" s="103"/>
      <c r="DUE24" s="103"/>
      <c r="DUF24" s="103"/>
      <c r="DUG24" s="103"/>
      <c r="DUH24" s="103"/>
      <c r="DUI24" s="103"/>
      <c r="DUJ24" s="103"/>
      <c r="DUK24" s="103"/>
      <c r="DUL24" s="103"/>
      <c r="DUM24" s="103"/>
      <c r="DUN24" s="103"/>
      <c r="DUO24" s="103"/>
      <c r="DUP24" s="103"/>
      <c r="DUQ24" s="103"/>
      <c r="DUR24" s="103"/>
      <c r="DUS24" s="103"/>
      <c r="DUT24" s="103"/>
      <c r="DUU24" s="103"/>
      <c r="DUV24" s="103"/>
      <c r="DUW24" s="103"/>
      <c r="DUX24" s="103"/>
      <c r="DUY24" s="103"/>
      <c r="DUZ24" s="103"/>
      <c r="DVA24" s="103"/>
      <c r="DVB24" s="103"/>
      <c r="DVC24" s="103"/>
      <c r="DVD24" s="103"/>
      <c r="DVE24" s="103"/>
      <c r="DVF24" s="103"/>
      <c r="DVG24" s="103"/>
      <c r="DVH24" s="103"/>
      <c r="DVI24" s="103"/>
      <c r="DVJ24" s="103"/>
      <c r="DVK24" s="103"/>
      <c r="DVL24" s="103"/>
      <c r="DVM24" s="103"/>
      <c r="DVN24" s="103"/>
      <c r="DVO24" s="103"/>
      <c r="DVP24" s="103"/>
      <c r="DVQ24" s="103"/>
      <c r="DVR24" s="103"/>
      <c r="DVS24" s="103"/>
      <c r="DVT24" s="103"/>
      <c r="DVU24" s="103"/>
      <c r="DVV24" s="103"/>
      <c r="DVW24" s="103"/>
      <c r="DVX24" s="103"/>
      <c r="DVY24" s="103"/>
      <c r="DVZ24" s="103"/>
      <c r="DWA24" s="103"/>
      <c r="DWB24" s="103"/>
      <c r="DWC24" s="103"/>
      <c r="DWD24" s="103"/>
      <c r="DWE24" s="103"/>
      <c r="DWF24" s="103"/>
      <c r="DWG24" s="103"/>
      <c r="DWH24" s="103"/>
      <c r="DWI24" s="103"/>
      <c r="DWJ24" s="103"/>
      <c r="DWK24" s="103"/>
      <c r="DWL24" s="103"/>
      <c r="DWM24" s="103"/>
      <c r="DWN24" s="103"/>
      <c r="DWO24" s="103"/>
      <c r="DWP24" s="103"/>
      <c r="DWQ24" s="103"/>
      <c r="DWR24" s="103"/>
      <c r="DWS24" s="103"/>
      <c r="DWT24" s="103"/>
      <c r="DWU24" s="103"/>
      <c r="DWV24" s="103"/>
      <c r="DWW24" s="103"/>
      <c r="DWX24" s="103"/>
      <c r="DWY24" s="103"/>
      <c r="DWZ24" s="103"/>
      <c r="DXA24" s="103"/>
      <c r="DXB24" s="103"/>
      <c r="DXC24" s="103"/>
      <c r="DXD24" s="103"/>
      <c r="DXE24" s="103"/>
      <c r="DXF24" s="103"/>
      <c r="DXG24" s="103"/>
      <c r="DXH24" s="103"/>
      <c r="DXI24" s="103"/>
      <c r="DXJ24" s="103"/>
      <c r="DXK24" s="103"/>
      <c r="DXL24" s="103"/>
      <c r="DXM24" s="103"/>
      <c r="DXN24" s="103"/>
      <c r="DXO24" s="103"/>
      <c r="DXP24" s="103"/>
      <c r="DXQ24" s="103"/>
      <c r="DXR24" s="103"/>
      <c r="DXS24" s="103"/>
      <c r="DXT24" s="103"/>
      <c r="DXU24" s="103"/>
      <c r="DXV24" s="103"/>
      <c r="DXW24" s="103"/>
      <c r="DXX24" s="103"/>
      <c r="DXY24" s="103"/>
      <c r="DXZ24" s="103"/>
      <c r="DYA24" s="103"/>
      <c r="DYB24" s="103"/>
      <c r="DYC24" s="103"/>
      <c r="DYD24" s="103"/>
      <c r="DYE24" s="103"/>
      <c r="DYF24" s="103"/>
      <c r="DYG24" s="103"/>
      <c r="DYH24" s="103"/>
      <c r="DYI24" s="103"/>
      <c r="DYJ24" s="103"/>
      <c r="DYK24" s="103"/>
      <c r="DYL24" s="103"/>
      <c r="DYM24" s="103"/>
      <c r="DYN24" s="103"/>
      <c r="DYO24" s="103"/>
      <c r="DYP24" s="103"/>
      <c r="DYQ24" s="103"/>
      <c r="DYR24" s="103"/>
      <c r="DYS24" s="103"/>
      <c r="DYT24" s="103"/>
      <c r="DYU24" s="103"/>
      <c r="DYV24" s="103"/>
      <c r="DYW24" s="103"/>
      <c r="DYX24" s="103"/>
      <c r="DYY24" s="103"/>
      <c r="DYZ24" s="103"/>
      <c r="DZA24" s="103"/>
      <c r="DZB24" s="103"/>
      <c r="DZC24" s="103"/>
      <c r="DZD24" s="103"/>
      <c r="DZE24" s="103"/>
      <c r="DZF24" s="103"/>
      <c r="DZG24" s="103"/>
      <c r="DZH24" s="103"/>
      <c r="DZI24" s="103"/>
      <c r="DZJ24" s="103"/>
      <c r="DZK24" s="103"/>
      <c r="DZL24" s="103"/>
      <c r="DZM24" s="103"/>
      <c r="DZN24" s="103"/>
      <c r="DZO24" s="103"/>
      <c r="DZP24" s="103"/>
      <c r="DZQ24" s="103"/>
      <c r="DZR24" s="103"/>
      <c r="DZS24" s="103"/>
      <c r="DZT24" s="103"/>
      <c r="DZU24" s="103"/>
      <c r="DZV24" s="103"/>
      <c r="DZW24" s="103"/>
      <c r="DZX24" s="103"/>
      <c r="DZY24" s="103"/>
      <c r="DZZ24" s="103"/>
      <c r="EAA24" s="103"/>
      <c r="EAB24" s="103"/>
      <c r="EAC24" s="103"/>
      <c r="EAD24" s="103"/>
      <c r="EAE24" s="103"/>
      <c r="EAF24" s="103"/>
      <c r="EAG24" s="103"/>
      <c r="EAH24" s="103"/>
      <c r="EAI24" s="103"/>
      <c r="EAJ24" s="103"/>
      <c r="EAK24" s="103"/>
      <c r="EAL24" s="103"/>
      <c r="EAM24" s="103"/>
      <c r="EAN24" s="103"/>
      <c r="EAO24" s="103"/>
      <c r="EAP24" s="103"/>
      <c r="EAQ24" s="103"/>
      <c r="EAR24" s="103"/>
      <c r="EAS24" s="103"/>
      <c r="EAT24" s="103"/>
      <c r="EAU24" s="103"/>
      <c r="EAV24" s="103"/>
      <c r="EAW24" s="103"/>
      <c r="EAX24" s="103"/>
      <c r="EAY24" s="103"/>
      <c r="EAZ24" s="103"/>
      <c r="EBA24" s="103"/>
      <c r="EBB24" s="103"/>
      <c r="EBC24" s="103"/>
      <c r="EBD24" s="103"/>
      <c r="EBE24" s="103"/>
      <c r="EBF24" s="103"/>
      <c r="EBG24" s="103"/>
      <c r="EBH24" s="103"/>
      <c r="EBI24" s="103"/>
      <c r="EBJ24" s="103"/>
      <c r="EBK24" s="103"/>
      <c r="EBL24" s="103"/>
      <c r="EBM24" s="103"/>
      <c r="EBN24" s="103"/>
      <c r="EBO24" s="103"/>
      <c r="EBP24" s="103"/>
      <c r="EBQ24" s="103"/>
      <c r="EBR24" s="103"/>
      <c r="EBS24" s="103"/>
      <c r="EBT24" s="103"/>
      <c r="EBU24" s="103"/>
      <c r="EBV24" s="103"/>
      <c r="EBW24" s="103"/>
      <c r="EBX24" s="103"/>
      <c r="EBY24" s="103"/>
      <c r="EBZ24" s="103"/>
      <c r="ECA24" s="103"/>
      <c r="ECB24" s="103"/>
      <c r="ECC24" s="103"/>
      <c r="ECD24" s="103"/>
      <c r="ECE24" s="103"/>
      <c r="ECF24" s="103"/>
      <c r="ECG24" s="103"/>
      <c r="ECH24" s="103"/>
      <c r="ECI24" s="103"/>
      <c r="ECJ24" s="103"/>
      <c r="ECK24" s="103"/>
      <c r="ECL24" s="103"/>
      <c r="ECM24" s="103"/>
      <c r="ECN24" s="103"/>
      <c r="ECO24" s="103"/>
      <c r="ECP24" s="103"/>
      <c r="ECQ24" s="103"/>
      <c r="ECR24" s="103"/>
      <c r="ECS24" s="103"/>
      <c r="ECT24" s="103"/>
      <c r="ECU24" s="103"/>
      <c r="ECV24" s="103"/>
      <c r="ECW24" s="103"/>
      <c r="ECX24" s="103"/>
      <c r="ECY24" s="103"/>
      <c r="ECZ24" s="103"/>
      <c r="EDA24" s="103"/>
      <c r="EDB24" s="103"/>
      <c r="EDC24" s="103"/>
      <c r="EDD24" s="103"/>
      <c r="EDE24" s="103"/>
      <c r="EDF24" s="103"/>
      <c r="EDG24" s="103"/>
      <c r="EDH24" s="103"/>
      <c r="EDI24" s="103"/>
      <c r="EDJ24" s="103"/>
      <c r="EDK24" s="103"/>
      <c r="EDL24" s="103"/>
      <c r="EDM24" s="103"/>
      <c r="EDN24" s="103"/>
      <c r="EDO24" s="103"/>
      <c r="EDP24" s="103"/>
      <c r="EDQ24" s="103"/>
      <c r="EDR24" s="103"/>
      <c r="EDS24" s="103"/>
      <c r="EDT24" s="103"/>
      <c r="EDU24" s="103"/>
      <c r="EDV24" s="103"/>
      <c r="EDW24" s="103"/>
      <c r="EDX24" s="103"/>
      <c r="EDY24" s="103"/>
      <c r="EDZ24" s="103"/>
      <c r="EEA24" s="103"/>
      <c r="EEB24" s="103"/>
      <c r="EEC24" s="103"/>
      <c r="EED24" s="103"/>
      <c r="EEE24" s="103"/>
      <c r="EEF24" s="103"/>
      <c r="EEG24" s="103"/>
      <c r="EEH24" s="103"/>
      <c r="EEI24" s="103"/>
      <c r="EEJ24" s="103"/>
      <c r="EEK24" s="103"/>
      <c r="EEL24" s="103"/>
      <c r="EEM24" s="103"/>
      <c r="EEN24" s="103"/>
      <c r="EEO24" s="103"/>
      <c r="EEP24" s="103"/>
      <c r="EEQ24" s="103"/>
      <c r="EER24" s="103"/>
      <c r="EES24" s="103"/>
      <c r="EET24" s="103"/>
      <c r="EEU24" s="103"/>
      <c r="EEV24" s="103"/>
      <c r="EEW24" s="103"/>
      <c r="EEX24" s="103"/>
      <c r="EEY24" s="103"/>
      <c r="EEZ24" s="103"/>
      <c r="EFA24" s="103"/>
      <c r="EFB24" s="103"/>
      <c r="EFC24" s="103"/>
      <c r="EFD24" s="103"/>
      <c r="EFE24" s="103"/>
      <c r="EFF24" s="103"/>
      <c r="EFG24" s="103"/>
      <c r="EFH24" s="103"/>
      <c r="EFI24" s="103"/>
      <c r="EFJ24" s="103"/>
      <c r="EFK24" s="103"/>
      <c r="EFL24" s="103"/>
      <c r="EFM24" s="103"/>
      <c r="EFN24" s="103"/>
      <c r="EFO24" s="103"/>
      <c r="EFP24" s="103"/>
      <c r="EFQ24" s="103"/>
      <c r="EFR24" s="103"/>
      <c r="EFS24" s="103"/>
      <c r="EFT24" s="103"/>
      <c r="EFU24" s="103"/>
      <c r="EFV24" s="103"/>
      <c r="EFW24" s="103"/>
      <c r="EFX24" s="103"/>
      <c r="EFY24" s="103"/>
      <c r="EFZ24" s="103"/>
      <c r="EGA24" s="103"/>
      <c r="EGB24" s="103"/>
      <c r="EGC24" s="103"/>
      <c r="EGD24" s="103"/>
      <c r="EGE24" s="103"/>
      <c r="EGF24" s="103"/>
      <c r="EGG24" s="103"/>
      <c r="EGH24" s="103"/>
      <c r="EGI24" s="103"/>
      <c r="EGJ24" s="103"/>
      <c r="EGK24" s="103"/>
      <c r="EGL24" s="103"/>
      <c r="EGM24" s="103"/>
      <c r="EGN24" s="103"/>
      <c r="EGO24" s="103"/>
      <c r="EGP24" s="103"/>
      <c r="EGQ24" s="103"/>
      <c r="EGR24" s="103"/>
      <c r="EGS24" s="103"/>
      <c r="EGT24" s="103"/>
      <c r="EGU24" s="103"/>
      <c r="EGV24" s="103"/>
      <c r="EGW24" s="103"/>
      <c r="EGX24" s="103"/>
      <c r="EGY24" s="103"/>
      <c r="EGZ24" s="103"/>
      <c r="EHA24" s="103"/>
      <c r="EHB24" s="103"/>
      <c r="EHC24" s="103"/>
      <c r="EHD24" s="103"/>
      <c r="EHE24" s="103"/>
      <c r="EHF24" s="103"/>
      <c r="EHG24" s="103"/>
      <c r="EHH24" s="103"/>
      <c r="EHI24" s="103"/>
      <c r="EHJ24" s="103"/>
      <c r="EHK24" s="103"/>
      <c r="EHL24" s="103"/>
      <c r="EHM24" s="103"/>
      <c r="EHN24" s="103"/>
      <c r="EHO24" s="103"/>
      <c r="EHP24" s="103"/>
      <c r="EHQ24" s="103"/>
      <c r="EHR24" s="103"/>
      <c r="EHS24" s="103"/>
      <c r="EHT24" s="103"/>
      <c r="EHU24" s="103"/>
      <c r="EHV24" s="103"/>
      <c r="EHW24" s="103"/>
      <c r="EHX24" s="103"/>
      <c r="EHY24" s="103"/>
      <c r="EHZ24" s="103"/>
      <c r="EIA24" s="103"/>
      <c r="EIB24" s="103"/>
      <c r="EIC24" s="103"/>
      <c r="EID24" s="103"/>
      <c r="EIE24" s="103"/>
      <c r="EIF24" s="103"/>
      <c r="EIG24" s="103"/>
      <c r="EIH24" s="103"/>
      <c r="EII24" s="103"/>
      <c r="EIJ24" s="103"/>
      <c r="EIK24" s="103"/>
      <c r="EIL24" s="103"/>
      <c r="EIM24" s="103"/>
      <c r="EIN24" s="103"/>
      <c r="EIO24" s="103"/>
      <c r="EIP24" s="103"/>
      <c r="EIQ24" s="103"/>
      <c r="EIR24" s="103"/>
      <c r="EIS24" s="103"/>
      <c r="EIT24" s="103"/>
      <c r="EIU24" s="103"/>
      <c r="EIV24" s="103"/>
      <c r="EIW24" s="103"/>
      <c r="EIX24" s="103"/>
      <c r="EIY24" s="103"/>
      <c r="EIZ24" s="103"/>
      <c r="EJA24" s="103"/>
      <c r="EJB24" s="103"/>
      <c r="EJC24" s="103"/>
      <c r="EJD24" s="103"/>
      <c r="EJE24" s="103"/>
      <c r="EJF24" s="103"/>
      <c r="EJG24" s="103"/>
      <c r="EJH24" s="103"/>
      <c r="EJI24" s="103"/>
      <c r="EJJ24" s="103"/>
      <c r="EJK24" s="103"/>
      <c r="EJL24" s="103"/>
      <c r="EJM24" s="103"/>
      <c r="EJN24" s="103"/>
      <c r="EJO24" s="103"/>
      <c r="EJP24" s="103"/>
      <c r="EJQ24" s="103"/>
      <c r="EJR24" s="103"/>
      <c r="EJS24" s="103"/>
      <c r="EJT24" s="103"/>
      <c r="EJU24" s="103"/>
      <c r="EJV24" s="103"/>
      <c r="EJW24" s="103"/>
      <c r="EJX24" s="103"/>
      <c r="EJY24" s="103"/>
      <c r="EJZ24" s="103"/>
      <c r="EKA24" s="103"/>
      <c r="EKB24" s="103"/>
      <c r="EKC24" s="103"/>
      <c r="EKD24" s="103"/>
      <c r="EKE24" s="103"/>
      <c r="EKF24" s="103"/>
      <c r="EKG24" s="103"/>
      <c r="EKH24" s="103"/>
      <c r="EKI24" s="103"/>
      <c r="EKJ24" s="103"/>
      <c r="EKK24" s="103"/>
      <c r="EKL24" s="103"/>
      <c r="EKM24" s="103"/>
      <c r="EKN24" s="103"/>
      <c r="EKO24" s="103"/>
      <c r="EKP24" s="103"/>
      <c r="EKQ24" s="103"/>
      <c r="EKR24" s="103"/>
      <c r="EKS24" s="103"/>
      <c r="EKT24" s="103"/>
      <c r="EKU24" s="103"/>
      <c r="EKV24" s="103"/>
      <c r="EKW24" s="103"/>
      <c r="EKX24" s="103"/>
      <c r="EKY24" s="103"/>
      <c r="EKZ24" s="103"/>
      <c r="ELA24" s="103"/>
      <c r="ELB24" s="103"/>
      <c r="ELC24" s="103"/>
      <c r="ELD24" s="103"/>
      <c r="ELE24" s="103"/>
      <c r="ELF24" s="103"/>
      <c r="ELG24" s="103"/>
      <c r="ELH24" s="103"/>
      <c r="ELI24" s="103"/>
      <c r="ELJ24" s="103"/>
      <c r="ELK24" s="103"/>
      <c r="ELL24" s="103"/>
      <c r="ELM24" s="103"/>
      <c r="ELN24" s="103"/>
      <c r="ELO24" s="103"/>
      <c r="ELP24" s="103"/>
      <c r="ELQ24" s="103"/>
      <c r="ELR24" s="103"/>
      <c r="ELS24" s="103"/>
      <c r="ELT24" s="103"/>
      <c r="ELU24" s="103"/>
      <c r="ELV24" s="103"/>
      <c r="ELW24" s="103"/>
      <c r="ELX24" s="103"/>
      <c r="ELY24" s="103"/>
      <c r="ELZ24" s="103"/>
      <c r="EMA24" s="103"/>
      <c r="EMB24" s="103"/>
      <c r="EMC24" s="103"/>
      <c r="EMD24" s="103"/>
      <c r="EME24" s="103"/>
      <c r="EMF24" s="103"/>
      <c r="EMG24" s="103"/>
      <c r="EMH24" s="103"/>
      <c r="EMI24" s="103"/>
      <c r="EMJ24" s="103"/>
      <c r="EMK24" s="103"/>
      <c r="EML24" s="103"/>
      <c r="EMM24" s="103"/>
      <c r="EMN24" s="103"/>
      <c r="EMO24" s="103"/>
      <c r="EMP24" s="103"/>
      <c r="EMQ24" s="103"/>
      <c r="EMR24" s="103"/>
      <c r="EMS24" s="103"/>
      <c r="EMT24" s="103"/>
      <c r="EMU24" s="103"/>
      <c r="EMV24" s="103"/>
      <c r="EMW24" s="103"/>
      <c r="EMX24" s="103"/>
      <c r="EMY24" s="103"/>
      <c r="EMZ24" s="103"/>
      <c r="ENA24" s="103"/>
      <c r="ENB24" s="103"/>
      <c r="ENC24" s="103"/>
      <c r="END24" s="103"/>
      <c r="ENE24" s="103"/>
      <c r="ENF24" s="103"/>
      <c r="ENG24" s="103"/>
      <c r="ENH24" s="103"/>
      <c r="ENI24" s="103"/>
      <c r="ENJ24" s="103"/>
      <c r="ENK24" s="103"/>
      <c r="ENL24" s="103"/>
      <c r="ENM24" s="103"/>
      <c r="ENN24" s="103"/>
      <c r="ENO24" s="103"/>
      <c r="ENP24" s="103"/>
      <c r="ENQ24" s="103"/>
      <c r="ENR24" s="103"/>
      <c r="ENS24" s="103"/>
      <c r="ENT24" s="103"/>
      <c r="ENU24" s="103"/>
      <c r="ENV24" s="103"/>
      <c r="ENW24" s="103"/>
      <c r="ENX24" s="103"/>
      <c r="ENY24" s="103"/>
      <c r="ENZ24" s="103"/>
      <c r="EOA24" s="103"/>
      <c r="EOB24" s="103"/>
      <c r="EOC24" s="103"/>
      <c r="EOD24" s="103"/>
      <c r="EOE24" s="103"/>
      <c r="EOF24" s="103"/>
      <c r="EOG24" s="103"/>
      <c r="EOH24" s="103"/>
      <c r="EOI24" s="103"/>
      <c r="EOJ24" s="103"/>
      <c r="EOK24" s="103"/>
      <c r="EOL24" s="103"/>
      <c r="EOM24" s="103"/>
      <c r="EON24" s="103"/>
      <c r="EOO24" s="103"/>
      <c r="EOP24" s="103"/>
      <c r="EOQ24" s="103"/>
      <c r="EOR24" s="103"/>
      <c r="EOS24" s="103"/>
      <c r="EOT24" s="103"/>
      <c r="EOU24" s="103"/>
      <c r="EOV24" s="103"/>
      <c r="EOW24" s="103"/>
      <c r="EOX24" s="103"/>
      <c r="EOY24" s="103"/>
      <c r="EOZ24" s="103"/>
      <c r="EPA24" s="103"/>
      <c r="EPB24" s="103"/>
      <c r="EPC24" s="103"/>
      <c r="EPD24" s="103"/>
      <c r="EPE24" s="103"/>
      <c r="EPF24" s="103"/>
      <c r="EPG24" s="103"/>
      <c r="EPH24" s="103"/>
      <c r="EPI24" s="103"/>
      <c r="EPJ24" s="103"/>
      <c r="EPK24" s="103"/>
      <c r="EPL24" s="103"/>
      <c r="EPM24" s="103"/>
      <c r="EPN24" s="103"/>
      <c r="EPO24" s="103"/>
      <c r="EPP24" s="103"/>
      <c r="EPQ24" s="103"/>
      <c r="EPR24" s="103"/>
      <c r="EPS24" s="103"/>
      <c r="EPT24" s="103"/>
      <c r="EPU24" s="103"/>
      <c r="EPV24" s="103"/>
      <c r="EPW24" s="103"/>
      <c r="EPX24" s="103"/>
      <c r="EPY24" s="103"/>
      <c r="EPZ24" s="103"/>
      <c r="EQA24" s="103"/>
      <c r="EQB24" s="103"/>
      <c r="EQC24" s="103"/>
      <c r="EQD24" s="103"/>
      <c r="EQE24" s="103"/>
      <c r="EQF24" s="103"/>
      <c r="EQG24" s="103"/>
      <c r="EQH24" s="103"/>
      <c r="EQI24" s="103"/>
      <c r="EQJ24" s="103"/>
      <c r="EQK24" s="103"/>
      <c r="EQL24" s="103"/>
      <c r="EQM24" s="103"/>
      <c r="EQN24" s="103"/>
      <c r="EQO24" s="103"/>
      <c r="EQP24" s="103"/>
      <c r="EQQ24" s="103"/>
      <c r="EQR24" s="103"/>
      <c r="EQS24" s="103"/>
      <c r="EQT24" s="103"/>
      <c r="EQU24" s="103"/>
      <c r="EQV24" s="103"/>
      <c r="EQW24" s="103"/>
      <c r="EQX24" s="103"/>
      <c r="EQY24" s="103"/>
      <c r="EQZ24" s="103"/>
      <c r="ERA24" s="103"/>
      <c r="ERB24" s="103"/>
      <c r="ERC24" s="103"/>
      <c r="ERD24" s="103"/>
      <c r="ERE24" s="103"/>
      <c r="ERF24" s="103"/>
      <c r="ERG24" s="103"/>
      <c r="ERH24" s="103"/>
      <c r="ERI24" s="103"/>
      <c r="ERJ24" s="103"/>
      <c r="ERK24" s="103"/>
      <c r="ERL24" s="103"/>
      <c r="ERM24" s="103"/>
      <c r="ERN24" s="103"/>
      <c r="ERO24" s="103"/>
      <c r="ERP24" s="103"/>
      <c r="ERQ24" s="103"/>
      <c r="ERR24" s="103"/>
      <c r="ERS24" s="103"/>
      <c r="ERT24" s="103"/>
      <c r="ERU24" s="103"/>
      <c r="ERV24" s="103"/>
      <c r="ERW24" s="103"/>
      <c r="ERX24" s="103"/>
      <c r="ERY24" s="103"/>
      <c r="ERZ24" s="103"/>
      <c r="ESA24" s="103"/>
      <c r="ESB24" s="103"/>
      <c r="ESC24" s="103"/>
      <c r="ESD24" s="103"/>
      <c r="ESE24" s="103"/>
      <c r="ESF24" s="103"/>
      <c r="ESG24" s="103"/>
      <c r="ESH24" s="103"/>
      <c r="ESI24" s="103"/>
      <c r="ESJ24" s="103"/>
      <c r="ESK24" s="103"/>
      <c r="ESL24" s="103"/>
      <c r="ESM24" s="103"/>
      <c r="ESN24" s="103"/>
      <c r="ESO24" s="103"/>
      <c r="ESP24" s="103"/>
      <c r="ESQ24" s="103"/>
      <c r="ESR24" s="103"/>
      <c r="ESS24" s="103"/>
      <c r="EST24" s="103"/>
      <c r="ESU24" s="103"/>
      <c r="ESV24" s="103"/>
      <c r="ESW24" s="103"/>
      <c r="ESX24" s="103"/>
      <c r="ESY24" s="103"/>
      <c r="ESZ24" s="103"/>
      <c r="ETA24" s="103"/>
      <c r="ETB24" s="103"/>
      <c r="ETC24" s="103"/>
      <c r="ETD24" s="103"/>
      <c r="ETE24" s="103"/>
      <c r="ETF24" s="103"/>
      <c r="ETG24" s="103"/>
      <c r="ETH24" s="103"/>
      <c r="ETI24" s="103"/>
      <c r="ETJ24" s="103"/>
      <c r="ETK24" s="103"/>
      <c r="ETL24" s="103"/>
      <c r="ETM24" s="103"/>
      <c r="ETN24" s="103"/>
      <c r="ETO24" s="103"/>
      <c r="ETP24" s="103"/>
      <c r="ETQ24" s="103"/>
      <c r="ETR24" s="103"/>
      <c r="ETS24" s="103"/>
      <c r="ETT24" s="103"/>
      <c r="ETU24" s="103"/>
      <c r="ETV24" s="103"/>
      <c r="ETW24" s="103"/>
      <c r="ETX24" s="103"/>
      <c r="ETY24" s="103"/>
      <c r="ETZ24" s="103"/>
      <c r="EUA24" s="103"/>
      <c r="EUB24" s="103"/>
      <c r="EUC24" s="103"/>
      <c r="EUD24" s="103"/>
      <c r="EUE24" s="103"/>
      <c r="EUF24" s="103"/>
      <c r="EUG24" s="103"/>
      <c r="EUH24" s="103"/>
      <c r="EUI24" s="103"/>
      <c r="EUJ24" s="103"/>
      <c r="EUK24" s="103"/>
      <c r="EUL24" s="103"/>
      <c r="EUM24" s="103"/>
      <c r="EUN24" s="103"/>
      <c r="EUO24" s="103"/>
      <c r="EUP24" s="103"/>
      <c r="EUQ24" s="103"/>
      <c r="EUR24" s="103"/>
      <c r="EUS24" s="103"/>
      <c r="EUT24" s="103"/>
      <c r="EUU24" s="103"/>
      <c r="EUV24" s="103"/>
      <c r="EUW24" s="103"/>
      <c r="EUX24" s="103"/>
      <c r="EUY24" s="103"/>
      <c r="EUZ24" s="103"/>
      <c r="EVA24" s="103"/>
      <c r="EVB24" s="103"/>
      <c r="EVC24" s="103"/>
      <c r="EVD24" s="103"/>
      <c r="EVE24" s="103"/>
      <c r="EVF24" s="103"/>
      <c r="EVG24" s="103"/>
      <c r="EVH24" s="103"/>
      <c r="EVI24" s="103"/>
      <c r="EVJ24" s="103"/>
      <c r="EVK24" s="103"/>
      <c r="EVL24" s="103"/>
      <c r="EVM24" s="103"/>
      <c r="EVN24" s="103"/>
      <c r="EVO24" s="103"/>
      <c r="EVP24" s="103"/>
      <c r="EVQ24" s="103"/>
      <c r="EVR24" s="103"/>
      <c r="EVS24" s="103"/>
      <c r="EVT24" s="103"/>
      <c r="EVU24" s="103"/>
      <c r="EVV24" s="103"/>
      <c r="EVW24" s="103"/>
      <c r="EVX24" s="103"/>
      <c r="EVY24" s="103"/>
      <c r="EVZ24" s="103"/>
      <c r="EWA24" s="103"/>
      <c r="EWB24" s="103"/>
      <c r="EWC24" s="103"/>
      <c r="EWD24" s="103"/>
      <c r="EWE24" s="103"/>
      <c r="EWF24" s="103"/>
      <c r="EWG24" s="103"/>
      <c r="EWH24" s="103"/>
      <c r="EWI24" s="103"/>
      <c r="EWJ24" s="103"/>
      <c r="EWK24" s="103"/>
      <c r="EWL24" s="103"/>
      <c r="EWM24" s="103"/>
      <c r="EWN24" s="103"/>
      <c r="EWO24" s="103"/>
      <c r="EWP24" s="103"/>
      <c r="EWQ24" s="103"/>
      <c r="EWR24" s="103"/>
      <c r="EWS24" s="103"/>
      <c r="EWT24" s="103"/>
      <c r="EWU24" s="103"/>
      <c r="EWV24" s="103"/>
      <c r="EWW24" s="103"/>
      <c r="EWX24" s="103"/>
      <c r="EWY24" s="103"/>
      <c r="EWZ24" s="103"/>
      <c r="EXA24" s="103"/>
      <c r="EXB24" s="103"/>
      <c r="EXC24" s="103"/>
      <c r="EXD24" s="103"/>
      <c r="EXE24" s="103"/>
      <c r="EXF24" s="103"/>
      <c r="EXG24" s="103"/>
      <c r="EXH24" s="103"/>
      <c r="EXI24" s="103"/>
      <c r="EXJ24" s="103"/>
      <c r="EXK24" s="103"/>
      <c r="EXL24" s="103"/>
      <c r="EXM24" s="103"/>
      <c r="EXN24" s="103"/>
      <c r="EXO24" s="103"/>
      <c r="EXP24" s="103"/>
      <c r="EXQ24" s="103"/>
      <c r="EXR24" s="103"/>
      <c r="EXS24" s="103"/>
      <c r="EXT24" s="103"/>
      <c r="EXU24" s="103"/>
      <c r="EXV24" s="103"/>
      <c r="EXW24" s="103"/>
      <c r="EXX24" s="103"/>
      <c r="EXY24" s="103"/>
      <c r="EXZ24" s="103"/>
      <c r="EYA24" s="103"/>
      <c r="EYB24" s="103"/>
      <c r="EYC24" s="103"/>
      <c r="EYD24" s="103"/>
      <c r="EYE24" s="103"/>
      <c r="EYF24" s="103"/>
      <c r="EYG24" s="103"/>
      <c r="EYH24" s="103"/>
      <c r="EYI24" s="103"/>
      <c r="EYJ24" s="103"/>
      <c r="EYK24" s="103"/>
      <c r="EYL24" s="103"/>
      <c r="EYM24" s="103"/>
      <c r="EYN24" s="103"/>
      <c r="EYO24" s="103"/>
      <c r="EYP24" s="103"/>
      <c r="EYQ24" s="103"/>
      <c r="EYR24" s="103"/>
      <c r="EYS24" s="103"/>
      <c r="EYT24" s="103"/>
      <c r="EYU24" s="103"/>
      <c r="EYV24" s="103"/>
      <c r="EYW24" s="103"/>
      <c r="EYX24" s="103"/>
      <c r="EYY24" s="103"/>
      <c r="EYZ24" s="103"/>
      <c r="EZA24" s="103"/>
      <c r="EZB24" s="103"/>
      <c r="EZC24" s="103"/>
      <c r="EZD24" s="103"/>
      <c r="EZE24" s="103"/>
      <c r="EZF24" s="103"/>
      <c r="EZG24" s="103"/>
      <c r="EZH24" s="103"/>
      <c r="EZI24" s="103"/>
      <c r="EZJ24" s="103"/>
      <c r="EZK24" s="103"/>
      <c r="EZL24" s="103"/>
      <c r="EZM24" s="103"/>
      <c r="EZN24" s="103"/>
      <c r="EZO24" s="103"/>
      <c r="EZP24" s="103"/>
      <c r="EZQ24" s="103"/>
      <c r="EZR24" s="103"/>
      <c r="EZS24" s="103"/>
      <c r="EZT24" s="103"/>
      <c r="EZU24" s="103"/>
      <c r="EZV24" s="103"/>
      <c r="EZW24" s="103"/>
      <c r="EZX24" s="103"/>
      <c r="EZY24" s="103"/>
      <c r="EZZ24" s="103"/>
      <c r="FAA24" s="103"/>
      <c r="FAB24" s="103"/>
      <c r="FAC24" s="103"/>
      <c r="FAD24" s="103"/>
      <c r="FAE24" s="103"/>
      <c r="FAF24" s="103"/>
      <c r="FAG24" s="103"/>
      <c r="FAH24" s="103"/>
      <c r="FAI24" s="103"/>
      <c r="FAJ24" s="103"/>
      <c r="FAK24" s="103"/>
      <c r="FAL24" s="103"/>
      <c r="FAM24" s="103"/>
      <c r="FAN24" s="103"/>
      <c r="FAO24" s="103"/>
      <c r="FAP24" s="103"/>
      <c r="FAQ24" s="103"/>
      <c r="FAR24" s="103"/>
      <c r="FAS24" s="103"/>
      <c r="FAT24" s="103"/>
      <c r="FAU24" s="103"/>
      <c r="FAV24" s="103"/>
      <c r="FAW24" s="103"/>
      <c r="FAX24" s="103"/>
      <c r="FAY24" s="103"/>
      <c r="FAZ24" s="103"/>
      <c r="FBA24" s="103"/>
      <c r="FBB24" s="103"/>
      <c r="FBC24" s="103"/>
      <c r="FBD24" s="103"/>
      <c r="FBE24" s="103"/>
      <c r="FBF24" s="103"/>
      <c r="FBG24" s="103"/>
      <c r="FBH24" s="103"/>
      <c r="FBI24" s="103"/>
      <c r="FBJ24" s="103"/>
      <c r="FBK24" s="103"/>
      <c r="FBL24" s="103"/>
      <c r="FBM24" s="103"/>
      <c r="FBN24" s="103"/>
      <c r="FBO24" s="103"/>
      <c r="FBP24" s="103"/>
      <c r="FBQ24" s="103"/>
      <c r="FBR24" s="103"/>
      <c r="FBS24" s="103"/>
      <c r="FBT24" s="103"/>
      <c r="FBU24" s="103"/>
      <c r="FBV24" s="103"/>
      <c r="FBW24" s="103"/>
      <c r="FBX24" s="103"/>
      <c r="FBY24" s="103"/>
      <c r="FBZ24" s="103"/>
      <c r="FCA24" s="103"/>
      <c r="FCB24" s="103"/>
      <c r="FCC24" s="103"/>
      <c r="FCD24" s="103"/>
      <c r="FCE24" s="103"/>
      <c r="FCF24" s="103"/>
      <c r="FCG24" s="103"/>
      <c r="FCH24" s="103"/>
      <c r="FCI24" s="103"/>
      <c r="FCJ24" s="103"/>
      <c r="FCK24" s="103"/>
      <c r="FCL24" s="103"/>
      <c r="FCM24" s="103"/>
      <c r="FCN24" s="103"/>
      <c r="FCO24" s="103"/>
      <c r="FCP24" s="103"/>
      <c r="FCQ24" s="103"/>
      <c r="FCR24" s="103"/>
      <c r="FCS24" s="103"/>
      <c r="FCT24" s="103"/>
      <c r="FCU24" s="103"/>
      <c r="FCV24" s="103"/>
      <c r="FCW24" s="103"/>
      <c r="FCX24" s="103"/>
      <c r="FCY24" s="103"/>
      <c r="FCZ24" s="103"/>
      <c r="FDA24" s="103"/>
      <c r="FDB24" s="103"/>
      <c r="FDC24" s="103"/>
      <c r="FDD24" s="103"/>
      <c r="FDE24" s="103"/>
      <c r="FDF24" s="103"/>
      <c r="FDG24" s="103"/>
      <c r="FDH24" s="103"/>
      <c r="FDI24" s="103"/>
      <c r="FDJ24" s="103"/>
      <c r="FDK24" s="103"/>
      <c r="FDL24" s="103"/>
      <c r="FDM24" s="103"/>
      <c r="FDN24" s="103"/>
      <c r="FDO24" s="103"/>
      <c r="FDP24" s="103"/>
      <c r="FDQ24" s="103"/>
      <c r="FDR24" s="103"/>
      <c r="FDS24" s="103"/>
      <c r="FDT24" s="103"/>
      <c r="FDU24" s="103"/>
      <c r="FDV24" s="103"/>
      <c r="FDW24" s="103"/>
      <c r="FDX24" s="103"/>
      <c r="FDY24" s="103"/>
      <c r="FDZ24" s="103"/>
      <c r="FEA24" s="103"/>
      <c r="FEB24" s="103"/>
      <c r="FEC24" s="103"/>
      <c r="FED24" s="103"/>
      <c r="FEE24" s="103"/>
      <c r="FEF24" s="103"/>
      <c r="FEG24" s="103"/>
      <c r="FEH24" s="103"/>
      <c r="FEI24" s="103"/>
      <c r="FEJ24" s="103"/>
      <c r="FEK24" s="103"/>
      <c r="FEL24" s="103"/>
      <c r="FEM24" s="103"/>
      <c r="FEN24" s="103"/>
      <c r="FEO24" s="103"/>
      <c r="FEP24" s="103"/>
      <c r="FEQ24" s="103"/>
      <c r="FER24" s="103"/>
      <c r="FES24" s="103"/>
      <c r="FET24" s="103"/>
      <c r="FEU24" s="103"/>
      <c r="FEV24" s="103"/>
      <c r="FEW24" s="103"/>
      <c r="FEX24" s="103"/>
      <c r="FEY24" s="103"/>
      <c r="FEZ24" s="103"/>
      <c r="FFA24" s="103"/>
      <c r="FFB24" s="103"/>
      <c r="FFC24" s="103"/>
      <c r="FFD24" s="103"/>
      <c r="FFE24" s="103"/>
      <c r="FFF24" s="103"/>
      <c r="FFG24" s="103"/>
      <c r="FFH24" s="103"/>
      <c r="FFI24" s="103"/>
      <c r="FFJ24" s="103"/>
      <c r="FFK24" s="103"/>
      <c r="FFL24" s="103"/>
      <c r="FFM24" s="103"/>
      <c r="FFN24" s="103"/>
      <c r="FFO24" s="103"/>
      <c r="FFP24" s="103"/>
      <c r="FFQ24" s="103"/>
      <c r="FFR24" s="103"/>
      <c r="FFS24" s="103"/>
      <c r="FFT24" s="103"/>
      <c r="FFU24" s="103"/>
      <c r="FFV24" s="103"/>
      <c r="FFW24" s="103"/>
      <c r="FFX24" s="103"/>
      <c r="FFY24" s="103"/>
      <c r="FFZ24" s="103"/>
      <c r="FGA24" s="103"/>
      <c r="FGB24" s="103"/>
      <c r="FGC24" s="103"/>
      <c r="FGD24" s="103"/>
      <c r="FGE24" s="103"/>
      <c r="FGF24" s="103"/>
      <c r="FGG24" s="103"/>
      <c r="FGH24" s="103"/>
      <c r="FGI24" s="103"/>
      <c r="FGJ24" s="103"/>
      <c r="FGK24" s="103"/>
      <c r="FGL24" s="103"/>
      <c r="FGM24" s="103"/>
      <c r="FGN24" s="103"/>
      <c r="FGO24" s="103"/>
      <c r="FGP24" s="103"/>
      <c r="FGQ24" s="103"/>
      <c r="FGR24" s="103"/>
      <c r="FGS24" s="103"/>
      <c r="FGT24" s="103"/>
      <c r="FGU24" s="103"/>
      <c r="FGV24" s="103"/>
      <c r="FGW24" s="103"/>
      <c r="FGX24" s="103"/>
      <c r="FGY24" s="103"/>
      <c r="FGZ24" s="103"/>
      <c r="FHA24" s="103"/>
      <c r="FHB24" s="103"/>
      <c r="FHC24" s="103"/>
      <c r="FHD24" s="103"/>
      <c r="FHE24" s="103"/>
      <c r="FHF24" s="103"/>
      <c r="FHG24" s="103"/>
      <c r="FHH24" s="103"/>
      <c r="FHI24" s="103"/>
      <c r="FHJ24" s="103"/>
      <c r="FHK24" s="103"/>
      <c r="FHL24" s="103"/>
      <c r="FHM24" s="103"/>
      <c r="FHN24" s="103"/>
      <c r="FHO24" s="103"/>
      <c r="FHP24" s="103"/>
      <c r="FHQ24" s="103"/>
      <c r="FHR24" s="103"/>
      <c r="FHS24" s="103"/>
      <c r="FHT24" s="103"/>
      <c r="FHU24" s="103"/>
      <c r="FHV24" s="103"/>
      <c r="FHW24" s="103"/>
      <c r="FHX24" s="103"/>
      <c r="FHY24" s="103"/>
      <c r="FHZ24" s="103"/>
      <c r="FIA24" s="103"/>
      <c r="FIB24" s="103"/>
      <c r="FIC24" s="103"/>
      <c r="FID24" s="103"/>
      <c r="FIE24" s="103"/>
      <c r="FIF24" s="103"/>
      <c r="FIG24" s="103"/>
      <c r="FIH24" s="103"/>
      <c r="FII24" s="103"/>
      <c r="FIJ24" s="103"/>
      <c r="FIK24" s="103"/>
      <c r="FIL24" s="103"/>
      <c r="FIM24" s="103"/>
      <c r="FIN24" s="103"/>
      <c r="FIO24" s="103"/>
      <c r="FIP24" s="103"/>
      <c r="FIQ24" s="103"/>
      <c r="FIR24" s="103"/>
      <c r="FIS24" s="103"/>
      <c r="FIT24" s="103"/>
      <c r="FIU24" s="103"/>
      <c r="FIV24" s="103"/>
      <c r="FIW24" s="103"/>
      <c r="FIX24" s="103"/>
      <c r="FIY24" s="103"/>
      <c r="FIZ24" s="103"/>
      <c r="FJA24" s="103"/>
      <c r="FJB24" s="103"/>
      <c r="FJC24" s="103"/>
      <c r="FJD24" s="103"/>
      <c r="FJE24" s="103"/>
      <c r="FJF24" s="103"/>
      <c r="FJG24" s="103"/>
      <c r="FJH24" s="103"/>
      <c r="FJI24" s="103"/>
      <c r="FJJ24" s="103"/>
      <c r="FJK24" s="103"/>
      <c r="FJL24" s="103"/>
      <c r="FJM24" s="103"/>
      <c r="FJN24" s="103"/>
      <c r="FJO24" s="103"/>
      <c r="FJP24" s="103"/>
      <c r="FJQ24" s="103"/>
      <c r="FJR24" s="103"/>
      <c r="FJS24" s="103"/>
      <c r="FJT24" s="103"/>
      <c r="FJU24" s="103"/>
      <c r="FJV24" s="103"/>
      <c r="FJW24" s="103"/>
      <c r="FJX24" s="103"/>
      <c r="FJY24" s="103"/>
      <c r="FJZ24" s="103"/>
      <c r="FKA24" s="103"/>
      <c r="FKB24" s="103"/>
      <c r="FKC24" s="103"/>
      <c r="FKD24" s="103"/>
      <c r="FKE24" s="103"/>
      <c r="FKF24" s="103"/>
      <c r="FKG24" s="103"/>
      <c r="FKH24" s="103"/>
      <c r="FKI24" s="103"/>
      <c r="FKJ24" s="103"/>
      <c r="FKK24" s="103"/>
      <c r="FKL24" s="103"/>
      <c r="FKM24" s="103"/>
      <c r="FKN24" s="103"/>
      <c r="FKO24" s="103"/>
      <c r="FKP24" s="103"/>
      <c r="FKQ24" s="103"/>
      <c r="FKR24" s="103"/>
      <c r="FKS24" s="103"/>
      <c r="FKT24" s="103"/>
      <c r="FKU24" s="103"/>
      <c r="FKV24" s="103"/>
      <c r="FKW24" s="103"/>
      <c r="FKX24" s="103"/>
      <c r="FKY24" s="103"/>
      <c r="FKZ24" s="103"/>
      <c r="FLA24" s="103"/>
      <c r="FLB24" s="103"/>
      <c r="FLC24" s="103"/>
      <c r="FLD24" s="103"/>
      <c r="FLE24" s="103"/>
      <c r="FLF24" s="103"/>
      <c r="FLG24" s="103"/>
      <c r="FLH24" s="103"/>
      <c r="FLI24" s="103"/>
      <c r="FLJ24" s="103"/>
      <c r="FLK24" s="103"/>
      <c r="FLL24" s="103"/>
      <c r="FLM24" s="103"/>
      <c r="FLN24" s="103"/>
      <c r="FLO24" s="103"/>
      <c r="FLP24" s="103"/>
      <c r="FLQ24" s="103"/>
      <c r="FLR24" s="103"/>
      <c r="FLS24" s="103"/>
      <c r="FLT24" s="103"/>
      <c r="FLU24" s="103"/>
      <c r="FLV24" s="103"/>
      <c r="FLW24" s="103"/>
      <c r="FLX24" s="103"/>
      <c r="FLY24" s="103"/>
      <c r="FLZ24" s="103"/>
      <c r="FMA24" s="103"/>
      <c r="FMB24" s="103"/>
      <c r="FMC24" s="103"/>
      <c r="FMD24" s="103"/>
      <c r="FME24" s="103"/>
      <c r="FMF24" s="103"/>
      <c r="FMG24" s="103"/>
      <c r="FMH24" s="103"/>
      <c r="FMI24" s="103"/>
      <c r="FMJ24" s="103"/>
      <c r="FMK24" s="103"/>
      <c r="FML24" s="103"/>
      <c r="FMM24" s="103"/>
      <c r="FMN24" s="103"/>
      <c r="FMO24" s="103"/>
      <c r="FMP24" s="103"/>
      <c r="FMQ24" s="103"/>
      <c r="FMR24" s="103"/>
      <c r="FMS24" s="103"/>
      <c r="FMT24" s="103"/>
      <c r="FMU24" s="103"/>
      <c r="FMV24" s="103"/>
      <c r="FMW24" s="103"/>
      <c r="FMX24" s="103"/>
      <c r="FMY24" s="103"/>
      <c r="FMZ24" s="103"/>
      <c r="FNA24" s="103"/>
      <c r="FNB24" s="103"/>
      <c r="FNC24" s="103"/>
      <c r="FND24" s="103"/>
      <c r="FNE24" s="103"/>
      <c r="FNF24" s="103"/>
      <c r="FNG24" s="103"/>
      <c r="FNH24" s="103"/>
      <c r="FNI24" s="103"/>
      <c r="FNJ24" s="103"/>
      <c r="FNK24" s="103"/>
      <c r="FNL24" s="103"/>
      <c r="FNM24" s="103"/>
      <c r="FNN24" s="103"/>
      <c r="FNO24" s="103"/>
      <c r="FNP24" s="103"/>
      <c r="FNQ24" s="103"/>
      <c r="FNR24" s="103"/>
      <c r="FNS24" s="103"/>
      <c r="FNT24" s="103"/>
      <c r="FNU24" s="103"/>
      <c r="FNV24" s="103"/>
      <c r="FNW24" s="103"/>
      <c r="FNX24" s="103"/>
      <c r="FNY24" s="103"/>
      <c r="FNZ24" s="103"/>
      <c r="FOA24" s="103"/>
      <c r="FOB24" s="103"/>
      <c r="FOC24" s="103"/>
      <c r="FOD24" s="103"/>
      <c r="FOE24" s="103"/>
      <c r="FOF24" s="103"/>
      <c r="FOG24" s="103"/>
      <c r="FOH24" s="103"/>
      <c r="FOI24" s="103"/>
      <c r="FOJ24" s="103"/>
      <c r="FOK24" s="103"/>
      <c r="FOL24" s="103"/>
      <c r="FOM24" s="103"/>
      <c r="FON24" s="103"/>
      <c r="FOO24" s="103"/>
      <c r="FOP24" s="103"/>
      <c r="FOQ24" s="103"/>
      <c r="FOR24" s="103"/>
      <c r="FOS24" s="103"/>
      <c r="FOT24" s="103"/>
      <c r="FOU24" s="103"/>
      <c r="FOV24" s="103"/>
      <c r="FOW24" s="103"/>
      <c r="FOX24" s="103"/>
      <c r="FOY24" s="103"/>
      <c r="FOZ24" s="103"/>
      <c r="FPA24" s="103"/>
      <c r="FPB24" s="103"/>
      <c r="FPC24" s="103"/>
      <c r="FPD24" s="103"/>
      <c r="FPE24" s="103"/>
      <c r="FPF24" s="103"/>
      <c r="FPG24" s="103"/>
      <c r="FPH24" s="103"/>
      <c r="FPI24" s="103"/>
      <c r="FPJ24" s="103"/>
      <c r="FPK24" s="103"/>
      <c r="FPL24" s="103"/>
      <c r="FPM24" s="103"/>
      <c r="FPN24" s="103"/>
      <c r="FPO24" s="103"/>
      <c r="FPP24" s="103"/>
      <c r="FPQ24" s="103"/>
      <c r="FPR24" s="103"/>
      <c r="FPS24" s="103"/>
      <c r="FPT24" s="103"/>
      <c r="FPU24" s="103"/>
      <c r="FPV24" s="103"/>
      <c r="FPW24" s="103"/>
      <c r="FPX24" s="103"/>
      <c r="FPY24" s="103"/>
      <c r="FPZ24" s="103"/>
      <c r="FQA24" s="103"/>
      <c r="FQB24" s="103"/>
      <c r="FQC24" s="103"/>
      <c r="FQD24" s="103"/>
      <c r="FQE24" s="103"/>
      <c r="FQF24" s="103"/>
      <c r="FQG24" s="103"/>
      <c r="FQH24" s="103"/>
      <c r="FQI24" s="103"/>
      <c r="FQJ24" s="103"/>
      <c r="FQK24" s="103"/>
      <c r="FQL24" s="103"/>
      <c r="FQM24" s="103"/>
      <c r="FQN24" s="103"/>
      <c r="FQO24" s="103"/>
      <c r="FQP24" s="103"/>
      <c r="FQQ24" s="103"/>
      <c r="FQR24" s="103"/>
      <c r="FQS24" s="103"/>
      <c r="FQT24" s="103"/>
      <c r="FQU24" s="103"/>
      <c r="FQV24" s="103"/>
      <c r="FQW24" s="103"/>
      <c r="FQX24" s="103"/>
      <c r="FQY24" s="103"/>
      <c r="FQZ24" s="103"/>
      <c r="FRA24" s="103"/>
      <c r="FRB24" s="103"/>
      <c r="FRC24" s="103"/>
      <c r="FRD24" s="103"/>
      <c r="FRE24" s="103"/>
      <c r="FRF24" s="103"/>
      <c r="FRG24" s="103"/>
      <c r="FRH24" s="103"/>
      <c r="FRI24" s="103"/>
      <c r="FRJ24" s="103"/>
      <c r="FRK24" s="103"/>
      <c r="FRL24" s="103"/>
      <c r="FRM24" s="103"/>
      <c r="FRN24" s="103"/>
      <c r="FRO24" s="103"/>
      <c r="FRP24" s="103"/>
      <c r="FRQ24" s="103"/>
      <c r="FRR24" s="103"/>
      <c r="FRS24" s="103"/>
      <c r="FRT24" s="103"/>
      <c r="FRU24" s="103"/>
      <c r="FRV24" s="103"/>
      <c r="FRW24" s="103"/>
      <c r="FRX24" s="103"/>
      <c r="FRY24" s="103"/>
      <c r="FRZ24" s="103"/>
      <c r="FSA24" s="103"/>
      <c r="FSB24" s="103"/>
      <c r="FSC24" s="103"/>
      <c r="FSD24" s="103"/>
      <c r="FSE24" s="103"/>
      <c r="FSF24" s="103"/>
      <c r="FSG24" s="103"/>
      <c r="FSH24" s="103"/>
      <c r="FSI24" s="103"/>
      <c r="FSJ24" s="103"/>
      <c r="FSK24" s="103"/>
      <c r="FSL24" s="103"/>
      <c r="FSM24" s="103"/>
      <c r="FSN24" s="103"/>
      <c r="FSO24" s="103"/>
      <c r="FSP24" s="103"/>
      <c r="FSQ24" s="103"/>
      <c r="FSR24" s="103"/>
      <c r="FSS24" s="103"/>
      <c r="FST24" s="103"/>
      <c r="FSU24" s="103"/>
      <c r="FSV24" s="103"/>
      <c r="FSW24" s="103"/>
      <c r="FSX24" s="103"/>
      <c r="FSY24" s="103"/>
      <c r="FSZ24" s="103"/>
      <c r="FTA24" s="103"/>
      <c r="FTB24" s="103"/>
      <c r="FTC24" s="103"/>
      <c r="FTD24" s="103"/>
      <c r="FTE24" s="103"/>
      <c r="FTF24" s="103"/>
      <c r="FTG24" s="103"/>
      <c r="FTH24" s="103"/>
      <c r="FTI24" s="103"/>
      <c r="FTJ24" s="103"/>
      <c r="FTK24" s="103"/>
      <c r="FTL24" s="103"/>
      <c r="FTM24" s="103"/>
      <c r="FTN24" s="103"/>
      <c r="FTO24" s="103"/>
      <c r="FTP24" s="103"/>
      <c r="FTQ24" s="103"/>
      <c r="FTR24" s="103"/>
      <c r="FTS24" s="103"/>
      <c r="FTT24" s="103"/>
      <c r="FTU24" s="103"/>
      <c r="FTV24" s="103"/>
      <c r="FTW24" s="103"/>
      <c r="FTX24" s="103"/>
      <c r="FTY24" s="103"/>
      <c r="FTZ24" s="103"/>
      <c r="FUA24" s="103"/>
      <c r="FUB24" s="103"/>
      <c r="FUC24" s="103"/>
      <c r="FUD24" s="103"/>
      <c r="FUE24" s="103"/>
      <c r="FUF24" s="103"/>
      <c r="FUG24" s="103"/>
      <c r="FUH24" s="103"/>
      <c r="FUI24" s="103"/>
      <c r="FUJ24" s="103"/>
      <c r="FUK24" s="103"/>
      <c r="FUL24" s="103"/>
      <c r="FUM24" s="103"/>
      <c r="FUN24" s="103"/>
      <c r="FUO24" s="103"/>
      <c r="FUP24" s="103"/>
      <c r="FUQ24" s="103"/>
      <c r="FUR24" s="103"/>
      <c r="FUS24" s="103"/>
      <c r="FUT24" s="103"/>
      <c r="FUU24" s="103"/>
      <c r="FUV24" s="103"/>
      <c r="FUW24" s="103"/>
      <c r="FUX24" s="103"/>
      <c r="FUY24" s="103"/>
      <c r="FUZ24" s="103"/>
      <c r="FVA24" s="103"/>
      <c r="FVB24" s="103"/>
      <c r="FVC24" s="103"/>
      <c r="FVD24" s="103"/>
      <c r="FVE24" s="103"/>
      <c r="FVF24" s="103"/>
      <c r="FVG24" s="103"/>
      <c r="FVH24" s="103"/>
      <c r="FVI24" s="103"/>
      <c r="FVJ24" s="103"/>
      <c r="FVK24" s="103"/>
      <c r="FVL24" s="103"/>
      <c r="FVM24" s="103"/>
      <c r="FVN24" s="103"/>
      <c r="FVO24" s="103"/>
      <c r="FVP24" s="103"/>
      <c r="FVQ24" s="103"/>
      <c r="FVR24" s="103"/>
      <c r="FVS24" s="103"/>
      <c r="FVT24" s="103"/>
      <c r="FVU24" s="103"/>
      <c r="FVV24" s="103"/>
      <c r="FVW24" s="103"/>
      <c r="FVX24" s="103"/>
      <c r="FVY24" s="103"/>
      <c r="FVZ24" s="103"/>
      <c r="FWA24" s="103"/>
      <c r="FWB24" s="103"/>
      <c r="FWC24" s="103"/>
      <c r="FWD24" s="103"/>
      <c r="FWE24" s="103"/>
      <c r="FWF24" s="103"/>
      <c r="FWG24" s="103"/>
      <c r="FWH24" s="103"/>
      <c r="FWI24" s="103"/>
      <c r="FWJ24" s="103"/>
      <c r="FWK24" s="103"/>
      <c r="FWL24" s="103"/>
      <c r="FWM24" s="103"/>
      <c r="FWN24" s="103"/>
      <c r="FWO24" s="103"/>
      <c r="FWP24" s="103"/>
      <c r="FWQ24" s="103"/>
      <c r="FWR24" s="103"/>
      <c r="FWS24" s="103"/>
      <c r="FWT24" s="103"/>
      <c r="FWU24" s="103"/>
      <c r="FWV24" s="103"/>
      <c r="FWW24" s="103"/>
      <c r="FWX24" s="103"/>
      <c r="FWY24" s="103"/>
      <c r="FWZ24" s="103"/>
      <c r="FXA24" s="103"/>
      <c r="FXB24" s="103"/>
      <c r="FXC24" s="103"/>
      <c r="FXD24" s="103"/>
      <c r="FXE24" s="103"/>
      <c r="FXF24" s="103"/>
      <c r="FXG24" s="103"/>
      <c r="FXH24" s="103"/>
      <c r="FXI24" s="103"/>
      <c r="FXJ24" s="103"/>
      <c r="FXK24" s="103"/>
      <c r="FXL24" s="103"/>
      <c r="FXM24" s="103"/>
      <c r="FXN24" s="103"/>
      <c r="FXO24" s="103"/>
      <c r="FXP24" s="103"/>
      <c r="FXQ24" s="103"/>
      <c r="FXR24" s="103"/>
      <c r="FXS24" s="103"/>
      <c r="FXT24" s="103"/>
      <c r="FXU24" s="103"/>
      <c r="FXV24" s="103"/>
      <c r="FXW24" s="103"/>
      <c r="FXX24" s="103"/>
      <c r="FXY24" s="103"/>
      <c r="FXZ24" s="103"/>
      <c r="FYA24" s="103"/>
      <c r="FYB24" s="103"/>
      <c r="FYC24" s="103"/>
      <c r="FYD24" s="103"/>
      <c r="FYE24" s="103"/>
      <c r="FYF24" s="103"/>
      <c r="FYG24" s="103"/>
      <c r="FYH24" s="103"/>
      <c r="FYI24" s="103"/>
      <c r="FYJ24" s="103"/>
      <c r="FYK24" s="103"/>
      <c r="FYL24" s="103"/>
      <c r="FYM24" s="103"/>
      <c r="FYN24" s="103"/>
      <c r="FYO24" s="103"/>
      <c r="FYP24" s="103"/>
      <c r="FYQ24" s="103"/>
      <c r="FYR24" s="103"/>
      <c r="FYS24" s="103"/>
      <c r="FYT24" s="103"/>
      <c r="FYU24" s="103"/>
      <c r="FYV24" s="103"/>
      <c r="FYW24" s="103"/>
      <c r="FYX24" s="103"/>
      <c r="FYY24" s="103"/>
      <c r="FYZ24" s="103"/>
      <c r="FZA24" s="103"/>
      <c r="FZB24" s="103"/>
      <c r="FZC24" s="103"/>
      <c r="FZD24" s="103"/>
      <c r="FZE24" s="103"/>
      <c r="FZF24" s="103"/>
      <c r="FZG24" s="103"/>
      <c r="FZH24" s="103"/>
      <c r="FZI24" s="103"/>
      <c r="FZJ24" s="103"/>
      <c r="FZK24" s="103"/>
      <c r="FZL24" s="103"/>
      <c r="FZM24" s="103"/>
      <c r="FZN24" s="103"/>
      <c r="FZO24" s="103"/>
      <c r="FZP24" s="103"/>
      <c r="FZQ24" s="103"/>
      <c r="FZR24" s="103"/>
      <c r="FZS24" s="103"/>
      <c r="FZT24" s="103"/>
      <c r="FZU24" s="103"/>
      <c r="FZV24" s="103"/>
      <c r="FZW24" s="103"/>
      <c r="FZX24" s="103"/>
      <c r="FZY24" s="103"/>
      <c r="FZZ24" s="103"/>
      <c r="GAA24" s="103"/>
      <c r="GAB24" s="103"/>
      <c r="GAC24" s="103"/>
      <c r="GAD24" s="103"/>
      <c r="GAE24" s="103"/>
      <c r="GAF24" s="103"/>
      <c r="GAG24" s="103"/>
      <c r="GAH24" s="103"/>
      <c r="GAI24" s="103"/>
      <c r="GAJ24" s="103"/>
      <c r="GAK24" s="103"/>
      <c r="GAL24" s="103"/>
      <c r="GAM24" s="103"/>
      <c r="GAN24" s="103"/>
      <c r="GAO24" s="103"/>
      <c r="GAP24" s="103"/>
      <c r="GAQ24" s="103"/>
      <c r="GAR24" s="103"/>
      <c r="GAS24" s="103"/>
      <c r="GAT24" s="103"/>
      <c r="GAU24" s="103"/>
      <c r="GAV24" s="103"/>
      <c r="GAW24" s="103"/>
      <c r="GAX24" s="103"/>
      <c r="GAY24" s="103"/>
      <c r="GAZ24" s="103"/>
      <c r="GBA24" s="103"/>
      <c r="GBB24" s="103"/>
      <c r="GBC24" s="103"/>
      <c r="GBD24" s="103"/>
      <c r="GBE24" s="103"/>
      <c r="GBF24" s="103"/>
      <c r="GBG24" s="103"/>
      <c r="GBH24" s="103"/>
      <c r="GBI24" s="103"/>
      <c r="GBJ24" s="103"/>
      <c r="GBK24" s="103"/>
      <c r="GBL24" s="103"/>
      <c r="GBM24" s="103"/>
      <c r="GBN24" s="103"/>
      <c r="GBO24" s="103"/>
      <c r="GBP24" s="103"/>
      <c r="GBQ24" s="103"/>
      <c r="GBR24" s="103"/>
      <c r="GBS24" s="103"/>
      <c r="GBT24" s="103"/>
      <c r="GBU24" s="103"/>
      <c r="GBV24" s="103"/>
      <c r="GBW24" s="103"/>
      <c r="GBX24" s="103"/>
      <c r="GBY24" s="103"/>
      <c r="GBZ24" s="103"/>
      <c r="GCA24" s="103"/>
      <c r="GCB24" s="103"/>
      <c r="GCC24" s="103"/>
      <c r="GCD24" s="103"/>
      <c r="GCE24" s="103"/>
      <c r="GCF24" s="103"/>
      <c r="GCG24" s="103"/>
      <c r="GCH24" s="103"/>
      <c r="GCI24" s="103"/>
      <c r="GCJ24" s="103"/>
      <c r="GCK24" s="103"/>
      <c r="GCL24" s="103"/>
      <c r="GCM24" s="103"/>
      <c r="GCN24" s="103"/>
      <c r="GCO24" s="103"/>
      <c r="GCP24" s="103"/>
      <c r="GCQ24" s="103"/>
      <c r="GCR24" s="103"/>
      <c r="GCS24" s="103"/>
      <c r="GCT24" s="103"/>
      <c r="GCU24" s="103"/>
      <c r="GCV24" s="103"/>
      <c r="GCW24" s="103"/>
      <c r="GCX24" s="103"/>
      <c r="GCY24" s="103"/>
      <c r="GCZ24" s="103"/>
      <c r="GDA24" s="103"/>
      <c r="GDB24" s="103"/>
      <c r="GDC24" s="103"/>
      <c r="GDD24" s="103"/>
      <c r="GDE24" s="103"/>
      <c r="GDF24" s="103"/>
      <c r="GDG24" s="103"/>
      <c r="GDH24" s="103"/>
      <c r="GDI24" s="103"/>
      <c r="GDJ24" s="103"/>
      <c r="GDK24" s="103"/>
      <c r="GDL24" s="103"/>
      <c r="GDM24" s="103"/>
      <c r="GDN24" s="103"/>
      <c r="GDO24" s="103"/>
      <c r="GDP24" s="103"/>
      <c r="GDQ24" s="103"/>
      <c r="GDR24" s="103"/>
      <c r="GDS24" s="103"/>
      <c r="GDT24" s="103"/>
      <c r="GDU24" s="103"/>
      <c r="GDV24" s="103"/>
      <c r="GDW24" s="103"/>
      <c r="GDX24" s="103"/>
      <c r="GDY24" s="103"/>
      <c r="GDZ24" s="103"/>
      <c r="GEA24" s="103"/>
      <c r="GEB24" s="103"/>
      <c r="GEC24" s="103"/>
      <c r="GED24" s="103"/>
      <c r="GEE24" s="103"/>
      <c r="GEF24" s="103"/>
      <c r="GEG24" s="103"/>
      <c r="GEH24" s="103"/>
      <c r="GEI24" s="103"/>
      <c r="GEJ24" s="103"/>
      <c r="GEK24" s="103"/>
      <c r="GEL24" s="103"/>
      <c r="GEM24" s="103"/>
      <c r="GEN24" s="103"/>
      <c r="GEO24" s="103"/>
      <c r="GEP24" s="103"/>
      <c r="GEQ24" s="103"/>
      <c r="GER24" s="103"/>
      <c r="GES24" s="103"/>
      <c r="GET24" s="103"/>
      <c r="GEU24" s="103"/>
      <c r="GEV24" s="103"/>
      <c r="GEW24" s="103"/>
      <c r="GEX24" s="103"/>
      <c r="GEY24" s="103"/>
      <c r="GEZ24" s="103"/>
      <c r="GFA24" s="103"/>
      <c r="GFB24" s="103"/>
      <c r="GFC24" s="103"/>
      <c r="GFD24" s="103"/>
      <c r="GFE24" s="103"/>
      <c r="GFF24" s="103"/>
      <c r="GFG24" s="103"/>
      <c r="GFH24" s="103"/>
      <c r="GFI24" s="103"/>
      <c r="GFJ24" s="103"/>
      <c r="GFK24" s="103"/>
      <c r="GFL24" s="103"/>
      <c r="GFM24" s="103"/>
      <c r="GFN24" s="103"/>
      <c r="GFO24" s="103"/>
      <c r="GFP24" s="103"/>
      <c r="GFQ24" s="103"/>
      <c r="GFR24" s="103"/>
      <c r="GFS24" s="103"/>
      <c r="GFT24" s="103"/>
      <c r="GFU24" s="103"/>
      <c r="GFV24" s="103"/>
      <c r="GFW24" s="103"/>
      <c r="GFX24" s="103"/>
      <c r="GFY24" s="103"/>
      <c r="GFZ24" s="103"/>
      <c r="GGA24" s="103"/>
      <c r="GGB24" s="103"/>
      <c r="GGC24" s="103"/>
      <c r="GGD24" s="103"/>
      <c r="GGE24" s="103"/>
      <c r="GGF24" s="103"/>
      <c r="GGG24" s="103"/>
      <c r="GGH24" s="103"/>
      <c r="GGI24" s="103"/>
      <c r="GGJ24" s="103"/>
      <c r="GGK24" s="103"/>
      <c r="GGL24" s="103"/>
      <c r="GGM24" s="103"/>
      <c r="GGN24" s="103"/>
      <c r="GGO24" s="103"/>
      <c r="GGP24" s="103"/>
      <c r="GGQ24" s="103"/>
      <c r="GGR24" s="103"/>
      <c r="GGS24" s="103"/>
      <c r="GGT24" s="103"/>
      <c r="GGU24" s="103"/>
      <c r="GGV24" s="103"/>
      <c r="GGW24" s="103"/>
      <c r="GGX24" s="103"/>
      <c r="GGY24" s="103"/>
      <c r="GGZ24" s="103"/>
      <c r="GHA24" s="103"/>
      <c r="GHB24" s="103"/>
      <c r="GHC24" s="103"/>
      <c r="GHD24" s="103"/>
      <c r="GHE24" s="103"/>
      <c r="GHF24" s="103"/>
      <c r="GHG24" s="103"/>
      <c r="GHH24" s="103"/>
      <c r="GHI24" s="103"/>
      <c r="GHJ24" s="103"/>
      <c r="GHK24" s="103"/>
      <c r="GHL24" s="103"/>
      <c r="GHM24" s="103"/>
      <c r="GHN24" s="103"/>
      <c r="GHO24" s="103"/>
      <c r="GHP24" s="103"/>
      <c r="GHQ24" s="103"/>
      <c r="GHR24" s="103"/>
      <c r="GHS24" s="103"/>
      <c r="GHT24" s="103"/>
      <c r="GHU24" s="103"/>
      <c r="GHV24" s="103"/>
      <c r="GHW24" s="103"/>
      <c r="GHX24" s="103"/>
      <c r="GHY24" s="103"/>
      <c r="GHZ24" s="103"/>
      <c r="GIA24" s="103"/>
      <c r="GIB24" s="103"/>
      <c r="GIC24" s="103"/>
      <c r="GID24" s="103"/>
      <c r="GIE24" s="103"/>
      <c r="GIF24" s="103"/>
      <c r="GIG24" s="103"/>
      <c r="GIH24" s="103"/>
      <c r="GII24" s="103"/>
      <c r="GIJ24" s="103"/>
      <c r="GIK24" s="103"/>
      <c r="GIL24" s="103"/>
      <c r="GIM24" s="103"/>
      <c r="GIN24" s="103"/>
      <c r="GIO24" s="103"/>
      <c r="GIP24" s="103"/>
      <c r="GIQ24" s="103"/>
      <c r="GIR24" s="103"/>
      <c r="GIS24" s="103"/>
      <c r="GIT24" s="103"/>
      <c r="GIU24" s="103"/>
      <c r="GIV24" s="103"/>
      <c r="GIW24" s="103"/>
      <c r="GIX24" s="103"/>
      <c r="GIY24" s="103"/>
      <c r="GIZ24" s="103"/>
      <c r="GJA24" s="103"/>
      <c r="GJB24" s="103"/>
      <c r="GJC24" s="103"/>
      <c r="GJD24" s="103"/>
      <c r="GJE24" s="103"/>
      <c r="GJF24" s="103"/>
      <c r="GJG24" s="103"/>
      <c r="GJH24" s="103"/>
      <c r="GJI24" s="103"/>
      <c r="GJJ24" s="103"/>
      <c r="GJK24" s="103"/>
      <c r="GJL24" s="103"/>
      <c r="GJM24" s="103"/>
      <c r="GJN24" s="103"/>
      <c r="GJO24" s="103"/>
      <c r="GJP24" s="103"/>
      <c r="GJQ24" s="103"/>
      <c r="GJR24" s="103"/>
      <c r="GJS24" s="103"/>
      <c r="GJT24" s="103"/>
      <c r="GJU24" s="103"/>
      <c r="GJV24" s="103"/>
      <c r="GJW24" s="103"/>
      <c r="GJX24" s="103"/>
      <c r="GJY24" s="103"/>
      <c r="GJZ24" s="103"/>
      <c r="GKA24" s="103"/>
      <c r="GKB24" s="103"/>
      <c r="GKC24" s="103"/>
      <c r="GKD24" s="103"/>
      <c r="GKE24" s="103"/>
      <c r="GKF24" s="103"/>
      <c r="GKG24" s="103"/>
      <c r="GKH24" s="103"/>
      <c r="GKI24" s="103"/>
      <c r="GKJ24" s="103"/>
      <c r="GKK24" s="103"/>
      <c r="GKL24" s="103"/>
      <c r="GKM24" s="103"/>
      <c r="GKN24" s="103"/>
      <c r="GKO24" s="103"/>
      <c r="GKP24" s="103"/>
      <c r="GKQ24" s="103"/>
      <c r="GKR24" s="103"/>
      <c r="GKS24" s="103"/>
      <c r="GKT24" s="103"/>
      <c r="GKU24" s="103"/>
      <c r="GKV24" s="103"/>
      <c r="GKW24" s="103"/>
      <c r="GKX24" s="103"/>
      <c r="GKY24" s="103"/>
      <c r="GKZ24" s="103"/>
      <c r="GLA24" s="103"/>
      <c r="GLB24" s="103"/>
      <c r="GLC24" s="103"/>
      <c r="GLD24" s="103"/>
      <c r="GLE24" s="103"/>
      <c r="GLF24" s="103"/>
      <c r="GLG24" s="103"/>
      <c r="GLH24" s="103"/>
      <c r="GLI24" s="103"/>
      <c r="GLJ24" s="103"/>
      <c r="GLK24" s="103"/>
      <c r="GLL24" s="103"/>
      <c r="GLM24" s="103"/>
      <c r="GLN24" s="103"/>
      <c r="GLO24" s="103"/>
      <c r="GLP24" s="103"/>
      <c r="GLQ24" s="103"/>
      <c r="GLR24" s="103"/>
      <c r="GLS24" s="103"/>
      <c r="GLT24" s="103"/>
      <c r="GLU24" s="103"/>
      <c r="GLV24" s="103"/>
      <c r="GLW24" s="103"/>
      <c r="GLX24" s="103"/>
      <c r="GLY24" s="103"/>
      <c r="GLZ24" s="103"/>
      <c r="GMA24" s="103"/>
      <c r="GMB24" s="103"/>
      <c r="GMC24" s="103"/>
      <c r="GMD24" s="103"/>
      <c r="GME24" s="103"/>
      <c r="GMF24" s="103"/>
      <c r="GMG24" s="103"/>
      <c r="GMH24" s="103"/>
      <c r="GMI24" s="103"/>
      <c r="GMJ24" s="103"/>
      <c r="GMK24" s="103"/>
      <c r="GML24" s="103"/>
      <c r="GMM24" s="103"/>
      <c r="GMN24" s="103"/>
      <c r="GMO24" s="103"/>
      <c r="GMP24" s="103"/>
      <c r="GMQ24" s="103"/>
      <c r="GMR24" s="103"/>
      <c r="GMS24" s="103"/>
      <c r="GMT24" s="103"/>
      <c r="GMU24" s="103"/>
      <c r="GMV24" s="103"/>
      <c r="GMW24" s="103"/>
      <c r="GMX24" s="103"/>
      <c r="GMY24" s="103"/>
      <c r="GMZ24" s="103"/>
      <c r="GNA24" s="103"/>
      <c r="GNB24" s="103"/>
      <c r="GNC24" s="103"/>
      <c r="GND24" s="103"/>
      <c r="GNE24" s="103"/>
      <c r="GNF24" s="103"/>
      <c r="GNG24" s="103"/>
      <c r="GNH24" s="103"/>
      <c r="GNI24" s="103"/>
      <c r="GNJ24" s="103"/>
      <c r="GNK24" s="103"/>
      <c r="GNL24" s="103"/>
      <c r="GNM24" s="103"/>
      <c r="GNN24" s="103"/>
      <c r="GNO24" s="103"/>
      <c r="GNP24" s="103"/>
      <c r="GNQ24" s="103"/>
      <c r="GNR24" s="103"/>
      <c r="GNS24" s="103"/>
      <c r="GNT24" s="103"/>
      <c r="GNU24" s="103"/>
      <c r="GNV24" s="103"/>
      <c r="GNW24" s="103"/>
      <c r="GNX24" s="103"/>
      <c r="GNY24" s="103"/>
      <c r="GNZ24" s="103"/>
      <c r="GOA24" s="103"/>
      <c r="GOB24" s="103"/>
      <c r="GOC24" s="103"/>
      <c r="GOD24" s="103"/>
      <c r="GOE24" s="103"/>
      <c r="GOF24" s="103"/>
      <c r="GOG24" s="103"/>
      <c r="GOH24" s="103"/>
      <c r="GOI24" s="103"/>
      <c r="GOJ24" s="103"/>
      <c r="GOK24" s="103"/>
      <c r="GOL24" s="103"/>
      <c r="GOM24" s="103"/>
      <c r="GON24" s="103"/>
      <c r="GOO24" s="103"/>
      <c r="GOP24" s="103"/>
      <c r="GOQ24" s="103"/>
      <c r="GOR24" s="103"/>
      <c r="GOS24" s="103"/>
      <c r="GOT24" s="103"/>
      <c r="GOU24" s="103"/>
      <c r="GOV24" s="103"/>
      <c r="GOW24" s="103"/>
      <c r="GOX24" s="103"/>
      <c r="GOY24" s="103"/>
      <c r="GOZ24" s="103"/>
      <c r="GPA24" s="103"/>
      <c r="GPB24" s="103"/>
      <c r="GPC24" s="103"/>
      <c r="GPD24" s="103"/>
      <c r="GPE24" s="103"/>
      <c r="GPF24" s="103"/>
      <c r="GPG24" s="103"/>
      <c r="GPH24" s="103"/>
      <c r="GPI24" s="103"/>
      <c r="GPJ24" s="103"/>
      <c r="GPK24" s="103"/>
      <c r="GPL24" s="103"/>
      <c r="GPM24" s="103"/>
      <c r="GPN24" s="103"/>
      <c r="GPO24" s="103"/>
      <c r="GPP24" s="103"/>
      <c r="GPQ24" s="103"/>
      <c r="GPR24" s="103"/>
      <c r="GPS24" s="103"/>
      <c r="GPT24" s="103"/>
      <c r="GPU24" s="103"/>
      <c r="GPV24" s="103"/>
      <c r="GPW24" s="103"/>
      <c r="GPX24" s="103"/>
      <c r="GPY24" s="103"/>
      <c r="GPZ24" s="103"/>
      <c r="GQA24" s="103"/>
      <c r="GQB24" s="103"/>
      <c r="GQC24" s="103"/>
      <c r="GQD24" s="103"/>
      <c r="GQE24" s="103"/>
      <c r="GQF24" s="103"/>
      <c r="GQG24" s="103"/>
      <c r="GQH24" s="103"/>
      <c r="GQI24" s="103"/>
      <c r="GQJ24" s="103"/>
      <c r="GQK24" s="103"/>
      <c r="GQL24" s="103"/>
      <c r="GQM24" s="103"/>
      <c r="GQN24" s="103"/>
      <c r="GQO24" s="103"/>
      <c r="GQP24" s="103"/>
      <c r="GQQ24" s="103"/>
      <c r="GQR24" s="103"/>
      <c r="GQS24" s="103"/>
      <c r="GQT24" s="103"/>
      <c r="GQU24" s="103"/>
      <c r="GQV24" s="103"/>
      <c r="GQW24" s="103"/>
      <c r="GQX24" s="103"/>
      <c r="GQY24" s="103"/>
      <c r="GQZ24" s="103"/>
      <c r="GRA24" s="103"/>
      <c r="GRB24" s="103"/>
      <c r="GRC24" s="103"/>
      <c r="GRD24" s="103"/>
      <c r="GRE24" s="103"/>
      <c r="GRF24" s="103"/>
      <c r="GRG24" s="103"/>
      <c r="GRH24" s="103"/>
      <c r="GRI24" s="103"/>
      <c r="GRJ24" s="103"/>
      <c r="GRK24" s="103"/>
      <c r="GRL24" s="103"/>
      <c r="GRM24" s="103"/>
      <c r="GRN24" s="103"/>
      <c r="GRO24" s="103"/>
      <c r="GRP24" s="103"/>
      <c r="GRQ24" s="103"/>
      <c r="GRR24" s="103"/>
      <c r="GRS24" s="103"/>
      <c r="GRT24" s="103"/>
      <c r="GRU24" s="103"/>
      <c r="GRV24" s="103"/>
      <c r="GRW24" s="103"/>
      <c r="GRX24" s="103"/>
      <c r="GRY24" s="103"/>
      <c r="GRZ24" s="103"/>
      <c r="GSA24" s="103"/>
      <c r="GSB24" s="103"/>
      <c r="GSC24" s="103"/>
      <c r="GSD24" s="103"/>
      <c r="GSE24" s="103"/>
      <c r="GSF24" s="103"/>
      <c r="GSG24" s="103"/>
      <c r="GSH24" s="103"/>
      <c r="GSI24" s="103"/>
      <c r="GSJ24" s="103"/>
      <c r="GSK24" s="103"/>
      <c r="GSL24" s="103"/>
      <c r="GSM24" s="103"/>
      <c r="GSN24" s="103"/>
      <c r="GSO24" s="103"/>
      <c r="GSP24" s="103"/>
      <c r="GSQ24" s="103"/>
      <c r="GSR24" s="103"/>
      <c r="GSS24" s="103"/>
      <c r="GST24" s="103"/>
      <c r="GSU24" s="103"/>
      <c r="GSV24" s="103"/>
      <c r="GSW24" s="103"/>
      <c r="GSX24" s="103"/>
      <c r="GSY24" s="103"/>
      <c r="GSZ24" s="103"/>
      <c r="GTA24" s="103"/>
      <c r="GTB24" s="103"/>
      <c r="GTC24" s="103"/>
      <c r="GTD24" s="103"/>
      <c r="GTE24" s="103"/>
      <c r="GTF24" s="103"/>
      <c r="GTG24" s="103"/>
      <c r="GTH24" s="103"/>
      <c r="GTI24" s="103"/>
      <c r="GTJ24" s="103"/>
      <c r="GTK24" s="103"/>
      <c r="GTL24" s="103"/>
      <c r="GTM24" s="103"/>
      <c r="GTN24" s="103"/>
      <c r="GTO24" s="103"/>
      <c r="GTP24" s="103"/>
      <c r="GTQ24" s="103"/>
      <c r="GTR24" s="103"/>
      <c r="GTS24" s="103"/>
      <c r="GTT24" s="103"/>
      <c r="GTU24" s="103"/>
      <c r="GTV24" s="103"/>
      <c r="GTW24" s="103"/>
      <c r="GTX24" s="103"/>
      <c r="GTY24" s="103"/>
      <c r="GTZ24" s="103"/>
      <c r="GUA24" s="103"/>
      <c r="GUB24" s="103"/>
      <c r="GUC24" s="103"/>
      <c r="GUD24" s="103"/>
      <c r="GUE24" s="103"/>
      <c r="GUF24" s="103"/>
      <c r="GUG24" s="103"/>
      <c r="GUH24" s="103"/>
      <c r="GUI24" s="103"/>
      <c r="GUJ24" s="103"/>
      <c r="GUK24" s="103"/>
      <c r="GUL24" s="103"/>
      <c r="GUM24" s="103"/>
      <c r="GUN24" s="103"/>
      <c r="GUO24" s="103"/>
      <c r="GUP24" s="103"/>
      <c r="GUQ24" s="103"/>
      <c r="GUR24" s="103"/>
      <c r="GUS24" s="103"/>
      <c r="GUT24" s="103"/>
      <c r="GUU24" s="103"/>
      <c r="GUV24" s="103"/>
      <c r="GUW24" s="103"/>
      <c r="GUX24" s="103"/>
      <c r="GUY24" s="103"/>
      <c r="GUZ24" s="103"/>
      <c r="GVA24" s="103"/>
      <c r="GVB24" s="103"/>
      <c r="GVC24" s="103"/>
      <c r="GVD24" s="103"/>
      <c r="GVE24" s="103"/>
      <c r="GVF24" s="103"/>
      <c r="GVG24" s="103"/>
      <c r="GVH24" s="103"/>
      <c r="GVI24" s="103"/>
      <c r="GVJ24" s="103"/>
      <c r="GVK24" s="103"/>
      <c r="GVL24" s="103"/>
      <c r="GVM24" s="103"/>
      <c r="GVN24" s="103"/>
      <c r="GVO24" s="103"/>
      <c r="GVP24" s="103"/>
      <c r="GVQ24" s="103"/>
      <c r="GVR24" s="103"/>
      <c r="GVS24" s="103"/>
      <c r="GVT24" s="103"/>
      <c r="GVU24" s="103"/>
      <c r="GVV24" s="103"/>
      <c r="GVW24" s="103"/>
      <c r="GVX24" s="103"/>
      <c r="GVY24" s="103"/>
      <c r="GVZ24" s="103"/>
      <c r="GWA24" s="103"/>
      <c r="GWB24" s="103"/>
      <c r="GWC24" s="103"/>
      <c r="GWD24" s="103"/>
      <c r="GWE24" s="103"/>
      <c r="GWF24" s="103"/>
      <c r="GWG24" s="103"/>
      <c r="GWH24" s="103"/>
      <c r="GWI24" s="103"/>
      <c r="GWJ24" s="103"/>
      <c r="GWK24" s="103"/>
      <c r="GWL24" s="103"/>
      <c r="GWM24" s="103"/>
      <c r="GWN24" s="103"/>
      <c r="GWO24" s="103"/>
      <c r="GWP24" s="103"/>
      <c r="GWQ24" s="103"/>
      <c r="GWR24" s="103"/>
      <c r="GWS24" s="103"/>
      <c r="GWT24" s="103"/>
      <c r="GWU24" s="103"/>
      <c r="GWV24" s="103"/>
      <c r="GWW24" s="103"/>
      <c r="GWX24" s="103"/>
      <c r="GWY24" s="103"/>
      <c r="GWZ24" s="103"/>
      <c r="GXA24" s="103"/>
      <c r="GXB24" s="103"/>
      <c r="GXC24" s="103"/>
      <c r="GXD24" s="103"/>
      <c r="GXE24" s="103"/>
      <c r="GXF24" s="103"/>
      <c r="GXG24" s="103"/>
      <c r="GXH24" s="103"/>
      <c r="GXI24" s="103"/>
      <c r="GXJ24" s="103"/>
      <c r="GXK24" s="103"/>
      <c r="GXL24" s="103"/>
      <c r="GXM24" s="103"/>
      <c r="GXN24" s="103"/>
      <c r="GXO24" s="103"/>
      <c r="GXP24" s="103"/>
      <c r="GXQ24" s="103"/>
      <c r="GXR24" s="103"/>
      <c r="GXS24" s="103"/>
      <c r="GXT24" s="103"/>
      <c r="GXU24" s="103"/>
      <c r="GXV24" s="103"/>
      <c r="GXW24" s="103"/>
      <c r="GXX24" s="103"/>
      <c r="GXY24" s="103"/>
      <c r="GXZ24" s="103"/>
      <c r="GYA24" s="103"/>
      <c r="GYB24" s="103"/>
      <c r="GYC24" s="103"/>
      <c r="GYD24" s="103"/>
      <c r="GYE24" s="103"/>
      <c r="GYF24" s="103"/>
      <c r="GYG24" s="103"/>
      <c r="GYH24" s="103"/>
      <c r="GYI24" s="103"/>
      <c r="GYJ24" s="103"/>
      <c r="GYK24" s="103"/>
      <c r="GYL24" s="103"/>
      <c r="GYM24" s="103"/>
      <c r="GYN24" s="103"/>
      <c r="GYO24" s="103"/>
      <c r="GYP24" s="103"/>
      <c r="GYQ24" s="103"/>
      <c r="GYR24" s="103"/>
      <c r="GYS24" s="103"/>
      <c r="GYT24" s="103"/>
      <c r="GYU24" s="103"/>
      <c r="GYV24" s="103"/>
      <c r="GYW24" s="103"/>
      <c r="GYX24" s="103"/>
      <c r="GYY24" s="103"/>
      <c r="GYZ24" s="103"/>
      <c r="GZA24" s="103"/>
      <c r="GZB24" s="103"/>
      <c r="GZC24" s="103"/>
      <c r="GZD24" s="103"/>
      <c r="GZE24" s="103"/>
      <c r="GZF24" s="103"/>
      <c r="GZG24" s="103"/>
      <c r="GZH24" s="103"/>
      <c r="GZI24" s="103"/>
      <c r="GZJ24" s="103"/>
      <c r="GZK24" s="103"/>
      <c r="GZL24" s="103"/>
      <c r="GZM24" s="103"/>
      <c r="GZN24" s="103"/>
      <c r="GZO24" s="103"/>
      <c r="GZP24" s="103"/>
      <c r="GZQ24" s="103"/>
      <c r="GZR24" s="103"/>
      <c r="GZS24" s="103"/>
      <c r="GZT24" s="103"/>
      <c r="GZU24" s="103"/>
      <c r="GZV24" s="103"/>
      <c r="GZW24" s="103"/>
      <c r="GZX24" s="103"/>
      <c r="GZY24" s="103"/>
      <c r="GZZ24" s="103"/>
      <c r="HAA24" s="103"/>
      <c r="HAB24" s="103"/>
      <c r="HAC24" s="103"/>
      <c r="HAD24" s="103"/>
      <c r="HAE24" s="103"/>
      <c r="HAF24" s="103"/>
      <c r="HAG24" s="103"/>
      <c r="HAH24" s="103"/>
      <c r="HAI24" s="103"/>
      <c r="HAJ24" s="103"/>
      <c r="HAK24" s="103"/>
      <c r="HAL24" s="103"/>
      <c r="HAM24" s="103"/>
      <c r="HAN24" s="103"/>
      <c r="HAO24" s="103"/>
      <c r="HAP24" s="103"/>
      <c r="HAQ24" s="103"/>
      <c r="HAR24" s="103"/>
      <c r="HAS24" s="103"/>
      <c r="HAT24" s="103"/>
      <c r="HAU24" s="103"/>
      <c r="HAV24" s="103"/>
      <c r="HAW24" s="103"/>
      <c r="HAX24" s="103"/>
      <c r="HAY24" s="103"/>
      <c r="HAZ24" s="103"/>
      <c r="HBA24" s="103"/>
      <c r="HBB24" s="103"/>
      <c r="HBC24" s="103"/>
      <c r="HBD24" s="103"/>
      <c r="HBE24" s="103"/>
      <c r="HBF24" s="103"/>
      <c r="HBG24" s="103"/>
      <c r="HBH24" s="103"/>
      <c r="HBI24" s="103"/>
      <c r="HBJ24" s="103"/>
      <c r="HBK24" s="103"/>
      <c r="HBL24" s="103"/>
      <c r="HBM24" s="103"/>
      <c r="HBN24" s="103"/>
      <c r="HBO24" s="103"/>
      <c r="HBP24" s="103"/>
      <c r="HBQ24" s="103"/>
      <c r="HBR24" s="103"/>
      <c r="HBS24" s="103"/>
      <c r="HBT24" s="103"/>
      <c r="HBU24" s="103"/>
      <c r="HBV24" s="103"/>
      <c r="HBW24" s="103"/>
      <c r="HBX24" s="103"/>
      <c r="HBY24" s="103"/>
      <c r="HBZ24" s="103"/>
      <c r="HCA24" s="103"/>
      <c r="HCB24" s="103"/>
      <c r="HCC24" s="103"/>
      <c r="HCD24" s="103"/>
      <c r="HCE24" s="103"/>
      <c r="HCF24" s="103"/>
      <c r="HCG24" s="103"/>
      <c r="HCH24" s="103"/>
      <c r="HCI24" s="103"/>
      <c r="HCJ24" s="103"/>
      <c r="HCK24" s="103"/>
      <c r="HCL24" s="103"/>
      <c r="HCM24" s="103"/>
      <c r="HCN24" s="103"/>
      <c r="HCO24" s="103"/>
      <c r="HCP24" s="103"/>
      <c r="HCQ24" s="103"/>
      <c r="HCR24" s="103"/>
      <c r="HCS24" s="103"/>
      <c r="HCT24" s="103"/>
      <c r="HCU24" s="103"/>
      <c r="HCV24" s="103"/>
      <c r="HCW24" s="103"/>
      <c r="HCX24" s="103"/>
      <c r="HCY24" s="103"/>
      <c r="HCZ24" s="103"/>
      <c r="HDA24" s="103"/>
      <c r="HDB24" s="103"/>
      <c r="HDC24" s="103"/>
      <c r="HDD24" s="103"/>
      <c r="HDE24" s="103"/>
      <c r="HDF24" s="103"/>
      <c r="HDG24" s="103"/>
      <c r="HDH24" s="103"/>
      <c r="HDI24" s="103"/>
      <c r="HDJ24" s="103"/>
      <c r="HDK24" s="103"/>
      <c r="HDL24" s="103"/>
      <c r="HDM24" s="103"/>
      <c r="HDN24" s="103"/>
      <c r="HDO24" s="103"/>
      <c r="HDP24" s="103"/>
      <c r="HDQ24" s="103"/>
      <c r="HDR24" s="103"/>
      <c r="HDS24" s="103"/>
      <c r="HDT24" s="103"/>
      <c r="HDU24" s="103"/>
      <c r="HDV24" s="103"/>
      <c r="HDW24" s="103"/>
      <c r="HDX24" s="103"/>
      <c r="HDY24" s="103"/>
      <c r="HDZ24" s="103"/>
      <c r="HEA24" s="103"/>
      <c r="HEB24" s="103"/>
      <c r="HEC24" s="103"/>
      <c r="HED24" s="103"/>
      <c r="HEE24" s="103"/>
      <c r="HEF24" s="103"/>
      <c r="HEG24" s="103"/>
      <c r="HEH24" s="103"/>
      <c r="HEI24" s="103"/>
      <c r="HEJ24" s="103"/>
      <c r="HEK24" s="103"/>
      <c r="HEL24" s="103"/>
      <c r="HEM24" s="103"/>
      <c r="HEN24" s="103"/>
      <c r="HEO24" s="103"/>
      <c r="HEP24" s="103"/>
      <c r="HEQ24" s="103"/>
      <c r="HER24" s="103"/>
      <c r="HES24" s="103"/>
      <c r="HET24" s="103"/>
      <c r="HEU24" s="103"/>
      <c r="HEV24" s="103"/>
      <c r="HEW24" s="103"/>
      <c r="HEX24" s="103"/>
      <c r="HEY24" s="103"/>
      <c r="HEZ24" s="103"/>
      <c r="HFA24" s="103"/>
      <c r="HFB24" s="103"/>
      <c r="HFC24" s="103"/>
      <c r="HFD24" s="103"/>
      <c r="HFE24" s="103"/>
      <c r="HFF24" s="103"/>
      <c r="HFG24" s="103"/>
      <c r="HFH24" s="103"/>
      <c r="HFI24" s="103"/>
      <c r="HFJ24" s="103"/>
      <c r="HFK24" s="103"/>
      <c r="HFL24" s="103"/>
      <c r="HFM24" s="103"/>
      <c r="HFN24" s="103"/>
      <c r="HFO24" s="103"/>
      <c r="HFP24" s="103"/>
      <c r="HFQ24" s="103"/>
      <c r="HFR24" s="103"/>
      <c r="HFS24" s="103"/>
      <c r="HFT24" s="103"/>
      <c r="HFU24" s="103"/>
      <c r="HFV24" s="103"/>
      <c r="HFW24" s="103"/>
      <c r="HFX24" s="103"/>
      <c r="HFY24" s="103"/>
      <c r="HFZ24" s="103"/>
      <c r="HGA24" s="103"/>
      <c r="HGB24" s="103"/>
      <c r="HGC24" s="103"/>
      <c r="HGD24" s="103"/>
      <c r="HGE24" s="103"/>
      <c r="HGF24" s="103"/>
      <c r="HGG24" s="103"/>
      <c r="HGH24" s="103"/>
      <c r="HGI24" s="103"/>
      <c r="HGJ24" s="103"/>
      <c r="HGK24" s="103"/>
      <c r="HGL24" s="103"/>
      <c r="HGM24" s="103"/>
      <c r="HGN24" s="103"/>
      <c r="HGO24" s="103"/>
      <c r="HGP24" s="103"/>
      <c r="HGQ24" s="103"/>
      <c r="HGR24" s="103"/>
      <c r="HGS24" s="103"/>
      <c r="HGT24" s="103"/>
      <c r="HGU24" s="103"/>
      <c r="HGV24" s="103"/>
      <c r="HGW24" s="103"/>
      <c r="HGX24" s="103"/>
      <c r="HGY24" s="103"/>
      <c r="HGZ24" s="103"/>
      <c r="HHA24" s="103"/>
      <c r="HHB24" s="103"/>
      <c r="HHC24" s="103"/>
      <c r="HHD24" s="103"/>
      <c r="HHE24" s="103"/>
      <c r="HHF24" s="103"/>
      <c r="HHG24" s="103"/>
      <c r="HHH24" s="103"/>
      <c r="HHI24" s="103"/>
      <c r="HHJ24" s="103"/>
      <c r="HHK24" s="103"/>
      <c r="HHL24" s="103"/>
      <c r="HHM24" s="103"/>
      <c r="HHN24" s="103"/>
      <c r="HHO24" s="103"/>
      <c r="HHP24" s="103"/>
      <c r="HHQ24" s="103"/>
      <c r="HHR24" s="103"/>
      <c r="HHS24" s="103"/>
      <c r="HHT24" s="103"/>
      <c r="HHU24" s="103"/>
      <c r="HHV24" s="103"/>
      <c r="HHW24" s="103"/>
      <c r="HHX24" s="103"/>
      <c r="HHY24" s="103"/>
      <c r="HHZ24" s="103"/>
      <c r="HIA24" s="103"/>
      <c r="HIB24" s="103"/>
      <c r="HIC24" s="103"/>
      <c r="HID24" s="103"/>
      <c r="HIE24" s="103"/>
      <c r="HIF24" s="103"/>
      <c r="HIG24" s="103"/>
      <c r="HIH24" s="103"/>
      <c r="HII24" s="103"/>
      <c r="HIJ24" s="103"/>
      <c r="HIK24" s="103"/>
      <c r="HIL24" s="103"/>
      <c r="HIM24" s="103"/>
      <c r="HIN24" s="103"/>
      <c r="HIO24" s="103"/>
      <c r="HIP24" s="103"/>
      <c r="HIQ24" s="103"/>
      <c r="HIR24" s="103"/>
      <c r="HIS24" s="103"/>
      <c r="HIT24" s="103"/>
      <c r="HIU24" s="103"/>
      <c r="HIV24" s="103"/>
      <c r="HIW24" s="103"/>
      <c r="HIX24" s="103"/>
      <c r="HIY24" s="103"/>
      <c r="HIZ24" s="103"/>
      <c r="HJA24" s="103"/>
      <c r="HJB24" s="103"/>
      <c r="HJC24" s="103"/>
      <c r="HJD24" s="103"/>
      <c r="HJE24" s="103"/>
      <c r="HJF24" s="103"/>
      <c r="HJG24" s="103"/>
      <c r="HJH24" s="103"/>
      <c r="HJI24" s="103"/>
      <c r="HJJ24" s="103"/>
      <c r="HJK24" s="103"/>
      <c r="HJL24" s="103"/>
      <c r="HJM24" s="103"/>
      <c r="HJN24" s="103"/>
      <c r="HJO24" s="103"/>
      <c r="HJP24" s="103"/>
      <c r="HJQ24" s="103"/>
      <c r="HJR24" s="103"/>
      <c r="HJS24" s="103"/>
      <c r="HJT24" s="103"/>
      <c r="HJU24" s="103"/>
      <c r="HJV24" s="103"/>
      <c r="HJW24" s="103"/>
      <c r="HJX24" s="103"/>
      <c r="HJY24" s="103"/>
      <c r="HJZ24" s="103"/>
      <c r="HKA24" s="103"/>
      <c r="HKB24" s="103"/>
      <c r="HKC24" s="103"/>
      <c r="HKD24" s="103"/>
      <c r="HKE24" s="103"/>
      <c r="HKF24" s="103"/>
      <c r="HKG24" s="103"/>
      <c r="HKH24" s="103"/>
      <c r="HKI24" s="103"/>
      <c r="HKJ24" s="103"/>
      <c r="HKK24" s="103"/>
      <c r="HKL24" s="103"/>
      <c r="HKM24" s="103"/>
      <c r="HKN24" s="103"/>
      <c r="HKO24" s="103"/>
      <c r="HKP24" s="103"/>
      <c r="HKQ24" s="103"/>
      <c r="HKR24" s="103"/>
      <c r="HKS24" s="103"/>
      <c r="HKT24" s="103"/>
      <c r="HKU24" s="103"/>
      <c r="HKV24" s="103"/>
      <c r="HKW24" s="103"/>
      <c r="HKX24" s="103"/>
      <c r="HKY24" s="103"/>
      <c r="HKZ24" s="103"/>
      <c r="HLA24" s="103"/>
      <c r="HLB24" s="103"/>
      <c r="HLC24" s="103"/>
      <c r="HLD24" s="103"/>
      <c r="HLE24" s="103"/>
      <c r="HLF24" s="103"/>
      <c r="HLG24" s="103"/>
      <c r="HLH24" s="103"/>
      <c r="HLI24" s="103"/>
      <c r="HLJ24" s="103"/>
      <c r="HLK24" s="103"/>
      <c r="HLL24" s="103"/>
      <c r="HLM24" s="103"/>
      <c r="HLN24" s="103"/>
      <c r="HLO24" s="103"/>
      <c r="HLP24" s="103"/>
      <c r="HLQ24" s="103"/>
      <c r="HLR24" s="103"/>
      <c r="HLS24" s="103"/>
      <c r="HLT24" s="103"/>
      <c r="HLU24" s="103"/>
      <c r="HLV24" s="103"/>
      <c r="HLW24" s="103"/>
      <c r="HLX24" s="103"/>
      <c r="HLY24" s="103"/>
      <c r="HLZ24" s="103"/>
      <c r="HMA24" s="103"/>
      <c r="HMB24" s="103"/>
      <c r="HMC24" s="103"/>
      <c r="HMD24" s="103"/>
      <c r="HME24" s="103"/>
      <c r="HMF24" s="103"/>
      <c r="HMG24" s="103"/>
      <c r="HMH24" s="103"/>
      <c r="HMI24" s="103"/>
      <c r="HMJ24" s="103"/>
      <c r="HMK24" s="103"/>
      <c r="HML24" s="103"/>
      <c r="HMM24" s="103"/>
      <c r="HMN24" s="103"/>
      <c r="HMO24" s="103"/>
      <c r="HMP24" s="103"/>
      <c r="HMQ24" s="103"/>
      <c r="HMR24" s="103"/>
      <c r="HMS24" s="103"/>
      <c r="HMT24" s="103"/>
      <c r="HMU24" s="103"/>
      <c r="HMV24" s="103"/>
      <c r="HMW24" s="103"/>
      <c r="HMX24" s="103"/>
      <c r="HMY24" s="103"/>
      <c r="HMZ24" s="103"/>
      <c r="HNA24" s="103"/>
      <c r="HNB24" s="103"/>
      <c r="HNC24" s="103"/>
      <c r="HND24" s="103"/>
      <c r="HNE24" s="103"/>
      <c r="HNF24" s="103"/>
      <c r="HNG24" s="103"/>
      <c r="HNH24" s="103"/>
      <c r="HNI24" s="103"/>
      <c r="HNJ24" s="103"/>
      <c r="HNK24" s="103"/>
      <c r="HNL24" s="103"/>
      <c r="HNM24" s="103"/>
      <c r="HNN24" s="103"/>
      <c r="HNO24" s="103"/>
      <c r="HNP24" s="103"/>
      <c r="HNQ24" s="103"/>
      <c r="HNR24" s="103"/>
      <c r="HNS24" s="103"/>
      <c r="HNT24" s="103"/>
      <c r="HNU24" s="103"/>
      <c r="HNV24" s="103"/>
      <c r="HNW24" s="103"/>
      <c r="HNX24" s="103"/>
      <c r="HNY24" s="103"/>
      <c r="HNZ24" s="103"/>
      <c r="HOA24" s="103"/>
      <c r="HOB24" s="103"/>
      <c r="HOC24" s="103"/>
      <c r="HOD24" s="103"/>
      <c r="HOE24" s="103"/>
      <c r="HOF24" s="103"/>
      <c r="HOG24" s="103"/>
      <c r="HOH24" s="103"/>
      <c r="HOI24" s="103"/>
      <c r="HOJ24" s="103"/>
      <c r="HOK24" s="103"/>
      <c r="HOL24" s="103"/>
      <c r="HOM24" s="103"/>
      <c r="HON24" s="103"/>
      <c r="HOO24" s="103"/>
      <c r="HOP24" s="103"/>
      <c r="HOQ24" s="103"/>
      <c r="HOR24" s="103"/>
      <c r="HOS24" s="103"/>
      <c r="HOT24" s="103"/>
      <c r="HOU24" s="103"/>
      <c r="HOV24" s="103"/>
      <c r="HOW24" s="103"/>
      <c r="HOX24" s="103"/>
      <c r="HOY24" s="103"/>
      <c r="HOZ24" s="103"/>
      <c r="HPA24" s="103"/>
      <c r="HPB24" s="103"/>
      <c r="HPC24" s="103"/>
      <c r="HPD24" s="103"/>
      <c r="HPE24" s="103"/>
      <c r="HPF24" s="103"/>
      <c r="HPG24" s="103"/>
      <c r="HPH24" s="103"/>
      <c r="HPI24" s="103"/>
      <c r="HPJ24" s="103"/>
      <c r="HPK24" s="103"/>
      <c r="HPL24" s="103"/>
      <c r="HPM24" s="103"/>
      <c r="HPN24" s="103"/>
      <c r="HPO24" s="103"/>
      <c r="HPP24" s="103"/>
      <c r="HPQ24" s="103"/>
      <c r="HPR24" s="103"/>
      <c r="HPS24" s="103"/>
      <c r="HPT24" s="103"/>
      <c r="HPU24" s="103"/>
      <c r="HPV24" s="103"/>
      <c r="HPW24" s="103"/>
      <c r="HPX24" s="103"/>
      <c r="HPY24" s="103"/>
      <c r="HPZ24" s="103"/>
      <c r="HQA24" s="103"/>
      <c r="HQB24" s="103"/>
      <c r="HQC24" s="103"/>
      <c r="HQD24" s="103"/>
      <c r="HQE24" s="103"/>
      <c r="HQF24" s="103"/>
      <c r="HQG24" s="103"/>
      <c r="HQH24" s="103"/>
      <c r="HQI24" s="103"/>
      <c r="HQJ24" s="103"/>
      <c r="HQK24" s="103"/>
      <c r="HQL24" s="103"/>
      <c r="HQM24" s="103"/>
      <c r="HQN24" s="103"/>
      <c r="HQO24" s="103"/>
      <c r="HQP24" s="103"/>
      <c r="HQQ24" s="103"/>
      <c r="HQR24" s="103"/>
      <c r="HQS24" s="103"/>
      <c r="HQT24" s="103"/>
      <c r="HQU24" s="103"/>
      <c r="HQV24" s="103"/>
      <c r="HQW24" s="103"/>
      <c r="HQX24" s="103"/>
      <c r="HQY24" s="103"/>
      <c r="HQZ24" s="103"/>
      <c r="HRA24" s="103"/>
      <c r="HRB24" s="103"/>
      <c r="HRC24" s="103"/>
      <c r="HRD24" s="103"/>
      <c r="HRE24" s="103"/>
      <c r="HRF24" s="103"/>
      <c r="HRG24" s="103"/>
      <c r="HRH24" s="103"/>
      <c r="HRI24" s="103"/>
      <c r="HRJ24" s="103"/>
      <c r="HRK24" s="103"/>
      <c r="HRL24" s="103"/>
      <c r="HRM24" s="103"/>
      <c r="HRN24" s="103"/>
      <c r="HRO24" s="103"/>
      <c r="HRP24" s="103"/>
      <c r="HRQ24" s="103"/>
      <c r="HRR24" s="103"/>
      <c r="HRS24" s="103"/>
      <c r="HRT24" s="103"/>
      <c r="HRU24" s="103"/>
      <c r="HRV24" s="103"/>
      <c r="HRW24" s="103"/>
      <c r="HRX24" s="103"/>
      <c r="HRY24" s="103"/>
      <c r="HRZ24" s="103"/>
      <c r="HSA24" s="103"/>
      <c r="HSB24" s="103"/>
      <c r="HSC24" s="103"/>
      <c r="HSD24" s="103"/>
      <c r="HSE24" s="103"/>
      <c r="HSF24" s="103"/>
      <c r="HSG24" s="103"/>
      <c r="HSH24" s="103"/>
      <c r="HSI24" s="103"/>
      <c r="HSJ24" s="103"/>
      <c r="HSK24" s="103"/>
      <c r="HSL24" s="103"/>
      <c r="HSM24" s="103"/>
      <c r="HSN24" s="103"/>
      <c r="HSO24" s="103"/>
      <c r="HSP24" s="103"/>
      <c r="HSQ24" s="103"/>
      <c r="HSR24" s="103"/>
      <c r="HSS24" s="103"/>
      <c r="HST24" s="103"/>
      <c r="HSU24" s="103"/>
      <c r="HSV24" s="103"/>
      <c r="HSW24" s="103"/>
      <c r="HSX24" s="103"/>
      <c r="HSY24" s="103"/>
      <c r="HSZ24" s="103"/>
      <c r="HTA24" s="103"/>
      <c r="HTB24" s="103"/>
      <c r="HTC24" s="103"/>
      <c r="HTD24" s="103"/>
      <c r="HTE24" s="103"/>
      <c r="HTF24" s="103"/>
      <c r="HTG24" s="103"/>
      <c r="HTH24" s="103"/>
      <c r="HTI24" s="103"/>
      <c r="HTJ24" s="103"/>
      <c r="HTK24" s="103"/>
      <c r="HTL24" s="103"/>
      <c r="HTM24" s="103"/>
      <c r="HTN24" s="103"/>
      <c r="HTO24" s="103"/>
      <c r="HTP24" s="103"/>
      <c r="HTQ24" s="103"/>
      <c r="HTR24" s="103"/>
      <c r="HTS24" s="103"/>
      <c r="HTT24" s="103"/>
      <c r="HTU24" s="103"/>
      <c r="HTV24" s="103"/>
      <c r="HTW24" s="103"/>
      <c r="HTX24" s="103"/>
      <c r="HTY24" s="103"/>
      <c r="HTZ24" s="103"/>
      <c r="HUA24" s="103"/>
      <c r="HUB24" s="103"/>
      <c r="HUC24" s="103"/>
      <c r="HUD24" s="103"/>
      <c r="HUE24" s="103"/>
      <c r="HUF24" s="103"/>
      <c r="HUG24" s="103"/>
      <c r="HUH24" s="103"/>
      <c r="HUI24" s="103"/>
      <c r="HUJ24" s="103"/>
      <c r="HUK24" s="103"/>
      <c r="HUL24" s="103"/>
      <c r="HUM24" s="103"/>
      <c r="HUN24" s="103"/>
      <c r="HUO24" s="103"/>
      <c r="HUP24" s="103"/>
      <c r="HUQ24" s="103"/>
      <c r="HUR24" s="103"/>
      <c r="HUS24" s="103"/>
      <c r="HUT24" s="103"/>
      <c r="HUU24" s="103"/>
      <c r="HUV24" s="103"/>
      <c r="HUW24" s="103"/>
      <c r="HUX24" s="103"/>
      <c r="HUY24" s="103"/>
      <c r="HUZ24" s="103"/>
      <c r="HVA24" s="103"/>
      <c r="HVB24" s="103"/>
      <c r="HVC24" s="103"/>
      <c r="HVD24" s="103"/>
      <c r="HVE24" s="103"/>
      <c r="HVF24" s="103"/>
      <c r="HVG24" s="103"/>
      <c r="HVH24" s="103"/>
      <c r="HVI24" s="103"/>
      <c r="HVJ24" s="103"/>
      <c r="HVK24" s="103"/>
      <c r="HVL24" s="103"/>
      <c r="HVM24" s="103"/>
      <c r="HVN24" s="103"/>
      <c r="HVO24" s="103"/>
      <c r="HVP24" s="103"/>
      <c r="HVQ24" s="103"/>
      <c r="HVR24" s="103"/>
      <c r="HVS24" s="103"/>
      <c r="HVT24" s="103"/>
      <c r="HVU24" s="103"/>
      <c r="HVV24" s="103"/>
      <c r="HVW24" s="103"/>
      <c r="HVX24" s="103"/>
      <c r="HVY24" s="103"/>
      <c r="HVZ24" s="103"/>
      <c r="HWA24" s="103"/>
      <c r="HWB24" s="103"/>
      <c r="HWC24" s="103"/>
      <c r="HWD24" s="103"/>
      <c r="HWE24" s="103"/>
      <c r="HWF24" s="103"/>
      <c r="HWG24" s="103"/>
      <c r="HWH24" s="103"/>
      <c r="HWI24" s="103"/>
      <c r="HWJ24" s="103"/>
      <c r="HWK24" s="103"/>
      <c r="HWL24" s="103"/>
      <c r="HWM24" s="103"/>
      <c r="HWN24" s="103"/>
      <c r="HWO24" s="103"/>
      <c r="HWP24" s="103"/>
      <c r="HWQ24" s="103"/>
      <c r="HWR24" s="103"/>
      <c r="HWS24" s="103"/>
      <c r="HWT24" s="103"/>
      <c r="HWU24" s="103"/>
      <c r="HWV24" s="103"/>
      <c r="HWW24" s="103"/>
      <c r="HWX24" s="103"/>
      <c r="HWY24" s="103"/>
      <c r="HWZ24" s="103"/>
      <c r="HXA24" s="103"/>
      <c r="HXB24" s="103"/>
      <c r="HXC24" s="103"/>
      <c r="HXD24" s="103"/>
      <c r="HXE24" s="103"/>
      <c r="HXF24" s="103"/>
      <c r="HXG24" s="103"/>
      <c r="HXH24" s="103"/>
      <c r="HXI24" s="103"/>
      <c r="HXJ24" s="103"/>
      <c r="HXK24" s="103"/>
      <c r="HXL24" s="103"/>
      <c r="HXM24" s="103"/>
      <c r="HXN24" s="103"/>
      <c r="HXO24" s="103"/>
      <c r="HXP24" s="103"/>
      <c r="HXQ24" s="103"/>
      <c r="HXR24" s="103"/>
      <c r="HXS24" s="103"/>
      <c r="HXT24" s="103"/>
      <c r="HXU24" s="103"/>
      <c r="HXV24" s="103"/>
      <c r="HXW24" s="103"/>
      <c r="HXX24" s="103"/>
      <c r="HXY24" s="103"/>
      <c r="HXZ24" s="103"/>
      <c r="HYA24" s="103"/>
      <c r="HYB24" s="103"/>
      <c r="HYC24" s="103"/>
      <c r="HYD24" s="103"/>
      <c r="HYE24" s="103"/>
      <c r="HYF24" s="103"/>
      <c r="HYG24" s="103"/>
      <c r="HYH24" s="103"/>
      <c r="HYI24" s="103"/>
      <c r="HYJ24" s="103"/>
      <c r="HYK24" s="103"/>
      <c r="HYL24" s="103"/>
      <c r="HYM24" s="103"/>
      <c r="HYN24" s="103"/>
      <c r="HYO24" s="103"/>
      <c r="HYP24" s="103"/>
      <c r="HYQ24" s="103"/>
      <c r="HYR24" s="103"/>
      <c r="HYS24" s="103"/>
      <c r="HYT24" s="103"/>
      <c r="HYU24" s="103"/>
      <c r="HYV24" s="103"/>
      <c r="HYW24" s="103"/>
      <c r="HYX24" s="103"/>
      <c r="HYY24" s="103"/>
      <c r="HYZ24" s="103"/>
      <c r="HZA24" s="103"/>
      <c r="HZB24" s="103"/>
      <c r="HZC24" s="103"/>
      <c r="HZD24" s="103"/>
      <c r="HZE24" s="103"/>
      <c r="HZF24" s="103"/>
      <c r="HZG24" s="103"/>
      <c r="HZH24" s="103"/>
      <c r="HZI24" s="103"/>
      <c r="HZJ24" s="103"/>
      <c r="HZK24" s="103"/>
      <c r="HZL24" s="103"/>
      <c r="HZM24" s="103"/>
      <c r="HZN24" s="103"/>
      <c r="HZO24" s="103"/>
      <c r="HZP24" s="103"/>
      <c r="HZQ24" s="103"/>
      <c r="HZR24" s="103"/>
      <c r="HZS24" s="103"/>
      <c r="HZT24" s="103"/>
      <c r="HZU24" s="103"/>
      <c r="HZV24" s="103"/>
      <c r="HZW24" s="103"/>
      <c r="HZX24" s="103"/>
      <c r="HZY24" s="103"/>
      <c r="HZZ24" s="103"/>
      <c r="IAA24" s="103"/>
      <c r="IAB24" s="103"/>
      <c r="IAC24" s="103"/>
      <c r="IAD24" s="103"/>
      <c r="IAE24" s="103"/>
      <c r="IAF24" s="103"/>
      <c r="IAG24" s="103"/>
      <c r="IAH24" s="103"/>
      <c r="IAI24" s="103"/>
      <c r="IAJ24" s="103"/>
      <c r="IAK24" s="103"/>
      <c r="IAL24" s="103"/>
      <c r="IAM24" s="103"/>
      <c r="IAN24" s="103"/>
      <c r="IAO24" s="103"/>
      <c r="IAP24" s="103"/>
      <c r="IAQ24" s="103"/>
      <c r="IAR24" s="103"/>
      <c r="IAS24" s="103"/>
      <c r="IAT24" s="103"/>
      <c r="IAU24" s="103"/>
      <c r="IAV24" s="103"/>
      <c r="IAW24" s="103"/>
      <c r="IAX24" s="103"/>
      <c r="IAY24" s="103"/>
      <c r="IAZ24" s="103"/>
      <c r="IBA24" s="103"/>
      <c r="IBB24" s="103"/>
      <c r="IBC24" s="103"/>
      <c r="IBD24" s="103"/>
      <c r="IBE24" s="103"/>
      <c r="IBF24" s="103"/>
      <c r="IBG24" s="103"/>
      <c r="IBH24" s="103"/>
      <c r="IBI24" s="103"/>
      <c r="IBJ24" s="103"/>
      <c r="IBK24" s="103"/>
      <c r="IBL24" s="103"/>
      <c r="IBM24" s="103"/>
      <c r="IBN24" s="103"/>
      <c r="IBO24" s="103"/>
      <c r="IBP24" s="103"/>
      <c r="IBQ24" s="103"/>
      <c r="IBR24" s="103"/>
      <c r="IBS24" s="103"/>
      <c r="IBT24" s="103"/>
      <c r="IBU24" s="103"/>
      <c r="IBV24" s="103"/>
      <c r="IBW24" s="103"/>
      <c r="IBX24" s="103"/>
      <c r="IBY24" s="103"/>
      <c r="IBZ24" s="103"/>
      <c r="ICA24" s="103"/>
      <c r="ICB24" s="103"/>
      <c r="ICC24" s="103"/>
      <c r="ICD24" s="103"/>
      <c r="ICE24" s="103"/>
      <c r="ICF24" s="103"/>
      <c r="ICG24" s="103"/>
      <c r="ICH24" s="103"/>
      <c r="ICI24" s="103"/>
      <c r="ICJ24" s="103"/>
      <c r="ICK24" s="103"/>
      <c r="ICL24" s="103"/>
      <c r="ICM24" s="103"/>
      <c r="ICN24" s="103"/>
      <c r="ICO24" s="103"/>
      <c r="ICP24" s="103"/>
      <c r="ICQ24" s="103"/>
      <c r="ICR24" s="103"/>
      <c r="ICS24" s="103"/>
      <c r="ICT24" s="103"/>
      <c r="ICU24" s="103"/>
      <c r="ICV24" s="103"/>
      <c r="ICW24" s="103"/>
      <c r="ICX24" s="103"/>
      <c r="ICY24" s="103"/>
      <c r="ICZ24" s="103"/>
      <c r="IDA24" s="103"/>
      <c r="IDB24" s="103"/>
      <c r="IDC24" s="103"/>
      <c r="IDD24" s="103"/>
      <c r="IDE24" s="103"/>
      <c r="IDF24" s="103"/>
      <c r="IDG24" s="103"/>
      <c r="IDH24" s="103"/>
      <c r="IDI24" s="103"/>
      <c r="IDJ24" s="103"/>
      <c r="IDK24" s="103"/>
      <c r="IDL24" s="103"/>
      <c r="IDM24" s="103"/>
      <c r="IDN24" s="103"/>
      <c r="IDO24" s="103"/>
      <c r="IDP24" s="103"/>
      <c r="IDQ24" s="103"/>
      <c r="IDR24" s="103"/>
      <c r="IDS24" s="103"/>
      <c r="IDT24" s="103"/>
      <c r="IDU24" s="103"/>
      <c r="IDV24" s="103"/>
      <c r="IDW24" s="103"/>
      <c r="IDX24" s="103"/>
      <c r="IDY24" s="103"/>
      <c r="IDZ24" s="103"/>
      <c r="IEA24" s="103"/>
      <c r="IEB24" s="103"/>
      <c r="IEC24" s="103"/>
      <c r="IED24" s="103"/>
      <c r="IEE24" s="103"/>
      <c r="IEF24" s="103"/>
      <c r="IEG24" s="103"/>
      <c r="IEH24" s="103"/>
      <c r="IEI24" s="103"/>
      <c r="IEJ24" s="103"/>
      <c r="IEK24" s="103"/>
      <c r="IEL24" s="103"/>
      <c r="IEM24" s="103"/>
      <c r="IEN24" s="103"/>
      <c r="IEO24" s="103"/>
      <c r="IEP24" s="103"/>
      <c r="IEQ24" s="103"/>
      <c r="IER24" s="103"/>
      <c r="IES24" s="103"/>
      <c r="IET24" s="103"/>
      <c r="IEU24" s="103"/>
      <c r="IEV24" s="103"/>
      <c r="IEW24" s="103"/>
      <c r="IEX24" s="103"/>
      <c r="IEY24" s="103"/>
      <c r="IEZ24" s="103"/>
      <c r="IFA24" s="103"/>
      <c r="IFB24" s="103"/>
      <c r="IFC24" s="103"/>
      <c r="IFD24" s="103"/>
      <c r="IFE24" s="103"/>
      <c r="IFF24" s="103"/>
      <c r="IFG24" s="103"/>
      <c r="IFH24" s="103"/>
      <c r="IFI24" s="103"/>
      <c r="IFJ24" s="103"/>
      <c r="IFK24" s="103"/>
      <c r="IFL24" s="103"/>
      <c r="IFM24" s="103"/>
      <c r="IFN24" s="103"/>
      <c r="IFO24" s="103"/>
      <c r="IFP24" s="103"/>
      <c r="IFQ24" s="103"/>
      <c r="IFR24" s="103"/>
      <c r="IFS24" s="103"/>
      <c r="IFT24" s="103"/>
      <c r="IFU24" s="103"/>
      <c r="IFV24" s="103"/>
      <c r="IFW24" s="103"/>
      <c r="IFX24" s="103"/>
      <c r="IFY24" s="103"/>
      <c r="IFZ24" s="103"/>
      <c r="IGA24" s="103"/>
      <c r="IGB24" s="103"/>
      <c r="IGC24" s="103"/>
      <c r="IGD24" s="103"/>
      <c r="IGE24" s="103"/>
      <c r="IGF24" s="103"/>
      <c r="IGG24" s="103"/>
      <c r="IGH24" s="103"/>
      <c r="IGI24" s="103"/>
      <c r="IGJ24" s="103"/>
      <c r="IGK24" s="103"/>
      <c r="IGL24" s="103"/>
      <c r="IGM24" s="103"/>
      <c r="IGN24" s="103"/>
      <c r="IGO24" s="103"/>
      <c r="IGP24" s="103"/>
      <c r="IGQ24" s="103"/>
      <c r="IGR24" s="103"/>
      <c r="IGS24" s="103"/>
      <c r="IGT24" s="103"/>
      <c r="IGU24" s="103"/>
      <c r="IGV24" s="103"/>
      <c r="IGW24" s="103"/>
      <c r="IGX24" s="103"/>
      <c r="IGY24" s="103"/>
      <c r="IGZ24" s="103"/>
      <c r="IHA24" s="103"/>
      <c r="IHB24" s="103"/>
      <c r="IHC24" s="103"/>
      <c r="IHD24" s="103"/>
      <c r="IHE24" s="103"/>
      <c r="IHF24" s="103"/>
      <c r="IHG24" s="103"/>
      <c r="IHH24" s="103"/>
      <c r="IHI24" s="103"/>
      <c r="IHJ24" s="103"/>
      <c r="IHK24" s="103"/>
      <c r="IHL24" s="103"/>
      <c r="IHM24" s="103"/>
      <c r="IHN24" s="103"/>
      <c r="IHO24" s="103"/>
      <c r="IHP24" s="103"/>
      <c r="IHQ24" s="103"/>
      <c r="IHR24" s="103"/>
      <c r="IHS24" s="103"/>
      <c r="IHT24" s="103"/>
      <c r="IHU24" s="103"/>
      <c r="IHV24" s="103"/>
      <c r="IHW24" s="103"/>
      <c r="IHX24" s="103"/>
      <c r="IHY24" s="103"/>
      <c r="IHZ24" s="103"/>
      <c r="IIA24" s="103"/>
      <c r="IIB24" s="103"/>
      <c r="IIC24" s="103"/>
      <c r="IID24" s="103"/>
      <c r="IIE24" s="103"/>
      <c r="IIF24" s="103"/>
      <c r="IIG24" s="103"/>
      <c r="IIH24" s="103"/>
      <c r="III24" s="103"/>
      <c r="IIJ24" s="103"/>
      <c r="IIK24" s="103"/>
      <c r="IIL24" s="103"/>
      <c r="IIM24" s="103"/>
      <c r="IIN24" s="103"/>
      <c r="IIO24" s="103"/>
      <c r="IIP24" s="103"/>
      <c r="IIQ24" s="103"/>
      <c r="IIR24" s="103"/>
      <c r="IIS24" s="103"/>
      <c r="IIT24" s="103"/>
      <c r="IIU24" s="103"/>
      <c r="IIV24" s="103"/>
      <c r="IIW24" s="103"/>
      <c r="IIX24" s="103"/>
      <c r="IIY24" s="103"/>
      <c r="IIZ24" s="103"/>
      <c r="IJA24" s="103"/>
      <c r="IJB24" s="103"/>
      <c r="IJC24" s="103"/>
      <c r="IJD24" s="103"/>
      <c r="IJE24" s="103"/>
      <c r="IJF24" s="103"/>
      <c r="IJG24" s="103"/>
      <c r="IJH24" s="103"/>
      <c r="IJI24" s="103"/>
      <c r="IJJ24" s="103"/>
      <c r="IJK24" s="103"/>
      <c r="IJL24" s="103"/>
      <c r="IJM24" s="103"/>
      <c r="IJN24" s="103"/>
      <c r="IJO24" s="103"/>
      <c r="IJP24" s="103"/>
      <c r="IJQ24" s="103"/>
      <c r="IJR24" s="103"/>
      <c r="IJS24" s="103"/>
      <c r="IJT24" s="103"/>
      <c r="IJU24" s="103"/>
      <c r="IJV24" s="103"/>
      <c r="IJW24" s="103"/>
      <c r="IJX24" s="103"/>
      <c r="IJY24" s="103"/>
      <c r="IJZ24" s="103"/>
      <c r="IKA24" s="103"/>
      <c r="IKB24" s="103"/>
      <c r="IKC24" s="103"/>
      <c r="IKD24" s="103"/>
      <c r="IKE24" s="103"/>
      <c r="IKF24" s="103"/>
      <c r="IKG24" s="103"/>
      <c r="IKH24" s="103"/>
      <c r="IKI24" s="103"/>
      <c r="IKJ24" s="103"/>
      <c r="IKK24" s="103"/>
      <c r="IKL24" s="103"/>
      <c r="IKM24" s="103"/>
      <c r="IKN24" s="103"/>
      <c r="IKO24" s="103"/>
      <c r="IKP24" s="103"/>
      <c r="IKQ24" s="103"/>
      <c r="IKR24" s="103"/>
      <c r="IKS24" s="103"/>
      <c r="IKT24" s="103"/>
      <c r="IKU24" s="103"/>
      <c r="IKV24" s="103"/>
      <c r="IKW24" s="103"/>
      <c r="IKX24" s="103"/>
      <c r="IKY24" s="103"/>
      <c r="IKZ24" s="103"/>
      <c r="ILA24" s="103"/>
      <c r="ILB24" s="103"/>
      <c r="ILC24" s="103"/>
      <c r="ILD24" s="103"/>
      <c r="ILE24" s="103"/>
      <c r="ILF24" s="103"/>
      <c r="ILG24" s="103"/>
      <c r="ILH24" s="103"/>
      <c r="ILI24" s="103"/>
      <c r="ILJ24" s="103"/>
      <c r="ILK24" s="103"/>
      <c r="ILL24" s="103"/>
      <c r="ILM24" s="103"/>
      <c r="ILN24" s="103"/>
      <c r="ILO24" s="103"/>
      <c r="ILP24" s="103"/>
      <c r="ILQ24" s="103"/>
      <c r="ILR24" s="103"/>
      <c r="ILS24" s="103"/>
      <c r="ILT24" s="103"/>
      <c r="ILU24" s="103"/>
      <c r="ILV24" s="103"/>
      <c r="ILW24" s="103"/>
      <c r="ILX24" s="103"/>
      <c r="ILY24" s="103"/>
      <c r="ILZ24" s="103"/>
      <c r="IMA24" s="103"/>
      <c r="IMB24" s="103"/>
      <c r="IMC24" s="103"/>
      <c r="IMD24" s="103"/>
      <c r="IME24" s="103"/>
      <c r="IMF24" s="103"/>
      <c r="IMG24" s="103"/>
      <c r="IMH24" s="103"/>
      <c r="IMI24" s="103"/>
      <c r="IMJ24" s="103"/>
      <c r="IMK24" s="103"/>
      <c r="IML24" s="103"/>
      <c r="IMM24" s="103"/>
      <c r="IMN24" s="103"/>
      <c r="IMO24" s="103"/>
      <c r="IMP24" s="103"/>
      <c r="IMQ24" s="103"/>
      <c r="IMR24" s="103"/>
      <c r="IMS24" s="103"/>
      <c r="IMT24" s="103"/>
      <c r="IMU24" s="103"/>
      <c r="IMV24" s="103"/>
      <c r="IMW24" s="103"/>
      <c r="IMX24" s="103"/>
      <c r="IMY24" s="103"/>
      <c r="IMZ24" s="103"/>
      <c r="INA24" s="103"/>
      <c r="INB24" s="103"/>
      <c r="INC24" s="103"/>
      <c r="IND24" s="103"/>
      <c r="INE24" s="103"/>
      <c r="INF24" s="103"/>
      <c r="ING24" s="103"/>
      <c r="INH24" s="103"/>
      <c r="INI24" s="103"/>
      <c r="INJ24" s="103"/>
      <c r="INK24" s="103"/>
      <c r="INL24" s="103"/>
      <c r="INM24" s="103"/>
      <c r="INN24" s="103"/>
      <c r="INO24" s="103"/>
      <c r="INP24" s="103"/>
      <c r="INQ24" s="103"/>
      <c r="INR24" s="103"/>
      <c r="INS24" s="103"/>
      <c r="INT24" s="103"/>
      <c r="INU24" s="103"/>
      <c r="INV24" s="103"/>
      <c r="INW24" s="103"/>
      <c r="INX24" s="103"/>
      <c r="INY24" s="103"/>
      <c r="INZ24" s="103"/>
      <c r="IOA24" s="103"/>
      <c r="IOB24" s="103"/>
      <c r="IOC24" s="103"/>
      <c r="IOD24" s="103"/>
      <c r="IOE24" s="103"/>
      <c r="IOF24" s="103"/>
      <c r="IOG24" s="103"/>
      <c r="IOH24" s="103"/>
      <c r="IOI24" s="103"/>
      <c r="IOJ24" s="103"/>
      <c r="IOK24" s="103"/>
      <c r="IOL24" s="103"/>
      <c r="IOM24" s="103"/>
      <c r="ION24" s="103"/>
      <c r="IOO24" s="103"/>
      <c r="IOP24" s="103"/>
      <c r="IOQ24" s="103"/>
      <c r="IOR24" s="103"/>
      <c r="IOS24" s="103"/>
      <c r="IOT24" s="103"/>
      <c r="IOU24" s="103"/>
      <c r="IOV24" s="103"/>
      <c r="IOW24" s="103"/>
      <c r="IOX24" s="103"/>
      <c r="IOY24" s="103"/>
      <c r="IOZ24" s="103"/>
      <c r="IPA24" s="103"/>
      <c r="IPB24" s="103"/>
      <c r="IPC24" s="103"/>
      <c r="IPD24" s="103"/>
      <c r="IPE24" s="103"/>
      <c r="IPF24" s="103"/>
      <c r="IPG24" s="103"/>
      <c r="IPH24" s="103"/>
      <c r="IPI24" s="103"/>
      <c r="IPJ24" s="103"/>
      <c r="IPK24" s="103"/>
      <c r="IPL24" s="103"/>
      <c r="IPM24" s="103"/>
      <c r="IPN24" s="103"/>
      <c r="IPO24" s="103"/>
      <c r="IPP24" s="103"/>
      <c r="IPQ24" s="103"/>
      <c r="IPR24" s="103"/>
      <c r="IPS24" s="103"/>
      <c r="IPT24" s="103"/>
      <c r="IPU24" s="103"/>
      <c r="IPV24" s="103"/>
      <c r="IPW24" s="103"/>
      <c r="IPX24" s="103"/>
      <c r="IPY24" s="103"/>
      <c r="IPZ24" s="103"/>
      <c r="IQA24" s="103"/>
      <c r="IQB24" s="103"/>
      <c r="IQC24" s="103"/>
      <c r="IQD24" s="103"/>
      <c r="IQE24" s="103"/>
      <c r="IQF24" s="103"/>
      <c r="IQG24" s="103"/>
      <c r="IQH24" s="103"/>
      <c r="IQI24" s="103"/>
      <c r="IQJ24" s="103"/>
      <c r="IQK24" s="103"/>
      <c r="IQL24" s="103"/>
      <c r="IQM24" s="103"/>
      <c r="IQN24" s="103"/>
      <c r="IQO24" s="103"/>
      <c r="IQP24" s="103"/>
      <c r="IQQ24" s="103"/>
      <c r="IQR24" s="103"/>
      <c r="IQS24" s="103"/>
      <c r="IQT24" s="103"/>
      <c r="IQU24" s="103"/>
      <c r="IQV24" s="103"/>
      <c r="IQW24" s="103"/>
      <c r="IQX24" s="103"/>
      <c r="IQY24" s="103"/>
      <c r="IQZ24" s="103"/>
      <c r="IRA24" s="103"/>
      <c r="IRB24" s="103"/>
      <c r="IRC24" s="103"/>
      <c r="IRD24" s="103"/>
      <c r="IRE24" s="103"/>
      <c r="IRF24" s="103"/>
      <c r="IRG24" s="103"/>
      <c r="IRH24" s="103"/>
      <c r="IRI24" s="103"/>
      <c r="IRJ24" s="103"/>
      <c r="IRK24" s="103"/>
      <c r="IRL24" s="103"/>
      <c r="IRM24" s="103"/>
      <c r="IRN24" s="103"/>
      <c r="IRO24" s="103"/>
      <c r="IRP24" s="103"/>
      <c r="IRQ24" s="103"/>
      <c r="IRR24" s="103"/>
      <c r="IRS24" s="103"/>
      <c r="IRT24" s="103"/>
      <c r="IRU24" s="103"/>
      <c r="IRV24" s="103"/>
      <c r="IRW24" s="103"/>
      <c r="IRX24" s="103"/>
      <c r="IRY24" s="103"/>
      <c r="IRZ24" s="103"/>
      <c r="ISA24" s="103"/>
      <c r="ISB24" s="103"/>
      <c r="ISC24" s="103"/>
      <c r="ISD24" s="103"/>
      <c r="ISE24" s="103"/>
      <c r="ISF24" s="103"/>
      <c r="ISG24" s="103"/>
      <c r="ISH24" s="103"/>
      <c r="ISI24" s="103"/>
      <c r="ISJ24" s="103"/>
      <c r="ISK24" s="103"/>
      <c r="ISL24" s="103"/>
      <c r="ISM24" s="103"/>
      <c r="ISN24" s="103"/>
      <c r="ISO24" s="103"/>
      <c r="ISP24" s="103"/>
      <c r="ISQ24" s="103"/>
      <c r="ISR24" s="103"/>
      <c r="ISS24" s="103"/>
      <c r="IST24" s="103"/>
      <c r="ISU24" s="103"/>
      <c r="ISV24" s="103"/>
      <c r="ISW24" s="103"/>
      <c r="ISX24" s="103"/>
      <c r="ISY24" s="103"/>
      <c r="ISZ24" s="103"/>
      <c r="ITA24" s="103"/>
      <c r="ITB24" s="103"/>
      <c r="ITC24" s="103"/>
      <c r="ITD24" s="103"/>
      <c r="ITE24" s="103"/>
      <c r="ITF24" s="103"/>
      <c r="ITG24" s="103"/>
      <c r="ITH24" s="103"/>
      <c r="ITI24" s="103"/>
      <c r="ITJ24" s="103"/>
      <c r="ITK24" s="103"/>
      <c r="ITL24" s="103"/>
      <c r="ITM24" s="103"/>
      <c r="ITN24" s="103"/>
      <c r="ITO24" s="103"/>
      <c r="ITP24" s="103"/>
      <c r="ITQ24" s="103"/>
      <c r="ITR24" s="103"/>
      <c r="ITS24" s="103"/>
      <c r="ITT24" s="103"/>
      <c r="ITU24" s="103"/>
      <c r="ITV24" s="103"/>
      <c r="ITW24" s="103"/>
      <c r="ITX24" s="103"/>
      <c r="ITY24" s="103"/>
      <c r="ITZ24" s="103"/>
      <c r="IUA24" s="103"/>
      <c r="IUB24" s="103"/>
      <c r="IUC24" s="103"/>
      <c r="IUD24" s="103"/>
      <c r="IUE24" s="103"/>
      <c r="IUF24" s="103"/>
      <c r="IUG24" s="103"/>
      <c r="IUH24" s="103"/>
      <c r="IUI24" s="103"/>
      <c r="IUJ24" s="103"/>
      <c r="IUK24" s="103"/>
      <c r="IUL24" s="103"/>
      <c r="IUM24" s="103"/>
      <c r="IUN24" s="103"/>
      <c r="IUO24" s="103"/>
      <c r="IUP24" s="103"/>
      <c r="IUQ24" s="103"/>
      <c r="IUR24" s="103"/>
      <c r="IUS24" s="103"/>
      <c r="IUT24" s="103"/>
      <c r="IUU24" s="103"/>
      <c r="IUV24" s="103"/>
      <c r="IUW24" s="103"/>
      <c r="IUX24" s="103"/>
      <c r="IUY24" s="103"/>
      <c r="IUZ24" s="103"/>
      <c r="IVA24" s="103"/>
      <c r="IVB24" s="103"/>
      <c r="IVC24" s="103"/>
      <c r="IVD24" s="103"/>
      <c r="IVE24" s="103"/>
      <c r="IVF24" s="103"/>
      <c r="IVG24" s="103"/>
      <c r="IVH24" s="103"/>
      <c r="IVI24" s="103"/>
      <c r="IVJ24" s="103"/>
      <c r="IVK24" s="103"/>
      <c r="IVL24" s="103"/>
      <c r="IVM24" s="103"/>
      <c r="IVN24" s="103"/>
      <c r="IVO24" s="103"/>
      <c r="IVP24" s="103"/>
      <c r="IVQ24" s="103"/>
      <c r="IVR24" s="103"/>
      <c r="IVS24" s="103"/>
      <c r="IVT24" s="103"/>
      <c r="IVU24" s="103"/>
      <c r="IVV24" s="103"/>
      <c r="IVW24" s="103"/>
      <c r="IVX24" s="103"/>
      <c r="IVY24" s="103"/>
      <c r="IVZ24" s="103"/>
      <c r="IWA24" s="103"/>
      <c r="IWB24" s="103"/>
      <c r="IWC24" s="103"/>
      <c r="IWD24" s="103"/>
      <c r="IWE24" s="103"/>
      <c r="IWF24" s="103"/>
      <c r="IWG24" s="103"/>
      <c r="IWH24" s="103"/>
      <c r="IWI24" s="103"/>
      <c r="IWJ24" s="103"/>
      <c r="IWK24" s="103"/>
      <c r="IWL24" s="103"/>
      <c r="IWM24" s="103"/>
      <c r="IWN24" s="103"/>
      <c r="IWO24" s="103"/>
      <c r="IWP24" s="103"/>
      <c r="IWQ24" s="103"/>
      <c r="IWR24" s="103"/>
      <c r="IWS24" s="103"/>
      <c r="IWT24" s="103"/>
      <c r="IWU24" s="103"/>
      <c r="IWV24" s="103"/>
      <c r="IWW24" s="103"/>
      <c r="IWX24" s="103"/>
      <c r="IWY24" s="103"/>
      <c r="IWZ24" s="103"/>
      <c r="IXA24" s="103"/>
      <c r="IXB24" s="103"/>
      <c r="IXC24" s="103"/>
      <c r="IXD24" s="103"/>
      <c r="IXE24" s="103"/>
      <c r="IXF24" s="103"/>
      <c r="IXG24" s="103"/>
      <c r="IXH24" s="103"/>
      <c r="IXI24" s="103"/>
      <c r="IXJ24" s="103"/>
      <c r="IXK24" s="103"/>
      <c r="IXL24" s="103"/>
      <c r="IXM24" s="103"/>
      <c r="IXN24" s="103"/>
      <c r="IXO24" s="103"/>
      <c r="IXP24" s="103"/>
      <c r="IXQ24" s="103"/>
      <c r="IXR24" s="103"/>
      <c r="IXS24" s="103"/>
      <c r="IXT24" s="103"/>
      <c r="IXU24" s="103"/>
      <c r="IXV24" s="103"/>
      <c r="IXW24" s="103"/>
      <c r="IXX24" s="103"/>
      <c r="IXY24" s="103"/>
      <c r="IXZ24" s="103"/>
      <c r="IYA24" s="103"/>
      <c r="IYB24" s="103"/>
      <c r="IYC24" s="103"/>
      <c r="IYD24" s="103"/>
      <c r="IYE24" s="103"/>
      <c r="IYF24" s="103"/>
      <c r="IYG24" s="103"/>
      <c r="IYH24" s="103"/>
      <c r="IYI24" s="103"/>
      <c r="IYJ24" s="103"/>
      <c r="IYK24" s="103"/>
      <c r="IYL24" s="103"/>
      <c r="IYM24" s="103"/>
      <c r="IYN24" s="103"/>
      <c r="IYO24" s="103"/>
      <c r="IYP24" s="103"/>
      <c r="IYQ24" s="103"/>
      <c r="IYR24" s="103"/>
      <c r="IYS24" s="103"/>
      <c r="IYT24" s="103"/>
      <c r="IYU24" s="103"/>
      <c r="IYV24" s="103"/>
      <c r="IYW24" s="103"/>
      <c r="IYX24" s="103"/>
      <c r="IYY24" s="103"/>
      <c r="IYZ24" s="103"/>
      <c r="IZA24" s="103"/>
      <c r="IZB24" s="103"/>
      <c r="IZC24" s="103"/>
      <c r="IZD24" s="103"/>
      <c r="IZE24" s="103"/>
      <c r="IZF24" s="103"/>
      <c r="IZG24" s="103"/>
      <c r="IZH24" s="103"/>
      <c r="IZI24" s="103"/>
      <c r="IZJ24" s="103"/>
      <c r="IZK24" s="103"/>
      <c r="IZL24" s="103"/>
      <c r="IZM24" s="103"/>
      <c r="IZN24" s="103"/>
      <c r="IZO24" s="103"/>
      <c r="IZP24" s="103"/>
      <c r="IZQ24" s="103"/>
      <c r="IZR24" s="103"/>
      <c r="IZS24" s="103"/>
      <c r="IZT24" s="103"/>
      <c r="IZU24" s="103"/>
      <c r="IZV24" s="103"/>
      <c r="IZW24" s="103"/>
      <c r="IZX24" s="103"/>
      <c r="IZY24" s="103"/>
      <c r="IZZ24" s="103"/>
      <c r="JAA24" s="103"/>
      <c r="JAB24" s="103"/>
      <c r="JAC24" s="103"/>
      <c r="JAD24" s="103"/>
      <c r="JAE24" s="103"/>
      <c r="JAF24" s="103"/>
      <c r="JAG24" s="103"/>
      <c r="JAH24" s="103"/>
      <c r="JAI24" s="103"/>
      <c r="JAJ24" s="103"/>
      <c r="JAK24" s="103"/>
      <c r="JAL24" s="103"/>
      <c r="JAM24" s="103"/>
      <c r="JAN24" s="103"/>
      <c r="JAO24" s="103"/>
      <c r="JAP24" s="103"/>
      <c r="JAQ24" s="103"/>
      <c r="JAR24" s="103"/>
      <c r="JAS24" s="103"/>
      <c r="JAT24" s="103"/>
      <c r="JAU24" s="103"/>
      <c r="JAV24" s="103"/>
      <c r="JAW24" s="103"/>
      <c r="JAX24" s="103"/>
      <c r="JAY24" s="103"/>
      <c r="JAZ24" s="103"/>
      <c r="JBA24" s="103"/>
      <c r="JBB24" s="103"/>
      <c r="JBC24" s="103"/>
      <c r="JBD24" s="103"/>
      <c r="JBE24" s="103"/>
      <c r="JBF24" s="103"/>
      <c r="JBG24" s="103"/>
      <c r="JBH24" s="103"/>
      <c r="JBI24" s="103"/>
      <c r="JBJ24" s="103"/>
      <c r="JBK24" s="103"/>
      <c r="JBL24" s="103"/>
      <c r="JBM24" s="103"/>
      <c r="JBN24" s="103"/>
      <c r="JBO24" s="103"/>
      <c r="JBP24" s="103"/>
      <c r="JBQ24" s="103"/>
      <c r="JBR24" s="103"/>
      <c r="JBS24" s="103"/>
      <c r="JBT24" s="103"/>
      <c r="JBU24" s="103"/>
      <c r="JBV24" s="103"/>
      <c r="JBW24" s="103"/>
      <c r="JBX24" s="103"/>
      <c r="JBY24" s="103"/>
      <c r="JBZ24" s="103"/>
      <c r="JCA24" s="103"/>
      <c r="JCB24" s="103"/>
      <c r="JCC24" s="103"/>
      <c r="JCD24" s="103"/>
      <c r="JCE24" s="103"/>
      <c r="JCF24" s="103"/>
      <c r="JCG24" s="103"/>
      <c r="JCH24" s="103"/>
      <c r="JCI24" s="103"/>
      <c r="JCJ24" s="103"/>
      <c r="JCK24" s="103"/>
      <c r="JCL24" s="103"/>
      <c r="JCM24" s="103"/>
      <c r="JCN24" s="103"/>
      <c r="JCO24" s="103"/>
      <c r="JCP24" s="103"/>
      <c r="JCQ24" s="103"/>
      <c r="JCR24" s="103"/>
      <c r="JCS24" s="103"/>
      <c r="JCT24" s="103"/>
      <c r="JCU24" s="103"/>
      <c r="JCV24" s="103"/>
      <c r="JCW24" s="103"/>
      <c r="JCX24" s="103"/>
      <c r="JCY24" s="103"/>
      <c r="JCZ24" s="103"/>
      <c r="JDA24" s="103"/>
      <c r="JDB24" s="103"/>
      <c r="JDC24" s="103"/>
      <c r="JDD24" s="103"/>
      <c r="JDE24" s="103"/>
      <c r="JDF24" s="103"/>
      <c r="JDG24" s="103"/>
      <c r="JDH24" s="103"/>
      <c r="JDI24" s="103"/>
      <c r="JDJ24" s="103"/>
      <c r="JDK24" s="103"/>
      <c r="JDL24" s="103"/>
      <c r="JDM24" s="103"/>
      <c r="JDN24" s="103"/>
      <c r="JDO24" s="103"/>
      <c r="JDP24" s="103"/>
      <c r="JDQ24" s="103"/>
      <c r="JDR24" s="103"/>
      <c r="JDS24" s="103"/>
      <c r="JDT24" s="103"/>
      <c r="JDU24" s="103"/>
      <c r="JDV24" s="103"/>
      <c r="JDW24" s="103"/>
      <c r="JDX24" s="103"/>
      <c r="JDY24" s="103"/>
      <c r="JDZ24" s="103"/>
      <c r="JEA24" s="103"/>
      <c r="JEB24" s="103"/>
      <c r="JEC24" s="103"/>
      <c r="JED24" s="103"/>
      <c r="JEE24" s="103"/>
      <c r="JEF24" s="103"/>
      <c r="JEG24" s="103"/>
      <c r="JEH24" s="103"/>
      <c r="JEI24" s="103"/>
      <c r="JEJ24" s="103"/>
      <c r="JEK24" s="103"/>
      <c r="JEL24" s="103"/>
      <c r="JEM24" s="103"/>
      <c r="JEN24" s="103"/>
      <c r="JEO24" s="103"/>
      <c r="JEP24" s="103"/>
      <c r="JEQ24" s="103"/>
      <c r="JER24" s="103"/>
      <c r="JES24" s="103"/>
      <c r="JET24" s="103"/>
      <c r="JEU24" s="103"/>
      <c r="JEV24" s="103"/>
      <c r="JEW24" s="103"/>
      <c r="JEX24" s="103"/>
      <c r="JEY24" s="103"/>
      <c r="JEZ24" s="103"/>
      <c r="JFA24" s="103"/>
      <c r="JFB24" s="103"/>
      <c r="JFC24" s="103"/>
      <c r="JFD24" s="103"/>
      <c r="JFE24" s="103"/>
      <c r="JFF24" s="103"/>
      <c r="JFG24" s="103"/>
      <c r="JFH24" s="103"/>
      <c r="JFI24" s="103"/>
      <c r="JFJ24" s="103"/>
      <c r="JFK24" s="103"/>
      <c r="JFL24" s="103"/>
      <c r="JFM24" s="103"/>
      <c r="JFN24" s="103"/>
      <c r="JFO24" s="103"/>
      <c r="JFP24" s="103"/>
      <c r="JFQ24" s="103"/>
      <c r="JFR24" s="103"/>
      <c r="JFS24" s="103"/>
      <c r="JFT24" s="103"/>
      <c r="JFU24" s="103"/>
      <c r="JFV24" s="103"/>
      <c r="JFW24" s="103"/>
      <c r="JFX24" s="103"/>
      <c r="JFY24" s="103"/>
      <c r="JFZ24" s="103"/>
      <c r="JGA24" s="103"/>
      <c r="JGB24" s="103"/>
      <c r="JGC24" s="103"/>
      <c r="JGD24" s="103"/>
      <c r="JGE24" s="103"/>
      <c r="JGF24" s="103"/>
      <c r="JGG24" s="103"/>
      <c r="JGH24" s="103"/>
      <c r="JGI24" s="103"/>
      <c r="JGJ24" s="103"/>
      <c r="JGK24" s="103"/>
      <c r="JGL24" s="103"/>
      <c r="JGM24" s="103"/>
      <c r="JGN24" s="103"/>
      <c r="JGO24" s="103"/>
      <c r="JGP24" s="103"/>
      <c r="JGQ24" s="103"/>
      <c r="JGR24" s="103"/>
      <c r="JGS24" s="103"/>
      <c r="JGT24" s="103"/>
      <c r="JGU24" s="103"/>
      <c r="JGV24" s="103"/>
      <c r="JGW24" s="103"/>
      <c r="JGX24" s="103"/>
      <c r="JGY24" s="103"/>
      <c r="JGZ24" s="103"/>
      <c r="JHA24" s="103"/>
      <c r="JHB24" s="103"/>
      <c r="JHC24" s="103"/>
      <c r="JHD24" s="103"/>
      <c r="JHE24" s="103"/>
      <c r="JHF24" s="103"/>
      <c r="JHG24" s="103"/>
      <c r="JHH24" s="103"/>
      <c r="JHI24" s="103"/>
      <c r="JHJ24" s="103"/>
      <c r="JHK24" s="103"/>
      <c r="JHL24" s="103"/>
      <c r="JHM24" s="103"/>
      <c r="JHN24" s="103"/>
      <c r="JHO24" s="103"/>
      <c r="JHP24" s="103"/>
      <c r="JHQ24" s="103"/>
      <c r="JHR24" s="103"/>
      <c r="JHS24" s="103"/>
      <c r="JHT24" s="103"/>
      <c r="JHU24" s="103"/>
      <c r="JHV24" s="103"/>
      <c r="JHW24" s="103"/>
      <c r="JHX24" s="103"/>
      <c r="JHY24" s="103"/>
      <c r="JHZ24" s="103"/>
      <c r="JIA24" s="103"/>
      <c r="JIB24" s="103"/>
      <c r="JIC24" s="103"/>
      <c r="JID24" s="103"/>
      <c r="JIE24" s="103"/>
      <c r="JIF24" s="103"/>
      <c r="JIG24" s="103"/>
      <c r="JIH24" s="103"/>
      <c r="JII24" s="103"/>
      <c r="JIJ24" s="103"/>
      <c r="JIK24" s="103"/>
      <c r="JIL24" s="103"/>
      <c r="JIM24" s="103"/>
      <c r="JIN24" s="103"/>
      <c r="JIO24" s="103"/>
      <c r="JIP24" s="103"/>
      <c r="JIQ24" s="103"/>
      <c r="JIR24" s="103"/>
      <c r="JIS24" s="103"/>
      <c r="JIT24" s="103"/>
      <c r="JIU24" s="103"/>
      <c r="JIV24" s="103"/>
      <c r="JIW24" s="103"/>
      <c r="JIX24" s="103"/>
      <c r="JIY24" s="103"/>
      <c r="JIZ24" s="103"/>
      <c r="JJA24" s="103"/>
      <c r="JJB24" s="103"/>
      <c r="JJC24" s="103"/>
      <c r="JJD24" s="103"/>
      <c r="JJE24" s="103"/>
      <c r="JJF24" s="103"/>
      <c r="JJG24" s="103"/>
      <c r="JJH24" s="103"/>
      <c r="JJI24" s="103"/>
      <c r="JJJ24" s="103"/>
      <c r="JJK24" s="103"/>
      <c r="JJL24" s="103"/>
      <c r="JJM24" s="103"/>
      <c r="JJN24" s="103"/>
      <c r="JJO24" s="103"/>
      <c r="JJP24" s="103"/>
      <c r="JJQ24" s="103"/>
      <c r="JJR24" s="103"/>
      <c r="JJS24" s="103"/>
      <c r="JJT24" s="103"/>
      <c r="JJU24" s="103"/>
      <c r="JJV24" s="103"/>
      <c r="JJW24" s="103"/>
      <c r="JJX24" s="103"/>
      <c r="JJY24" s="103"/>
      <c r="JJZ24" s="103"/>
      <c r="JKA24" s="103"/>
      <c r="JKB24" s="103"/>
      <c r="JKC24" s="103"/>
      <c r="JKD24" s="103"/>
      <c r="JKE24" s="103"/>
      <c r="JKF24" s="103"/>
      <c r="JKG24" s="103"/>
      <c r="JKH24" s="103"/>
      <c r="JKI24" s="103"/>
      <c r="JKJ24" s="103"/>
      <c r="JKK24" s="103"/>
      <c r="JKL24" s="103"/>
      <c r="JKM24" s="103"/>
      <c r="JKN24" s="103"/>
      <c r="JKO24" s="103"/>
      <c r="JKP24" s="103"/>
      <c r="JKQ24" s="103"/>
      <c r="JKR24" s="103"/>
      <c r="JKS24" s="103"/>
      <c r="JKT24" s="103"/>
      <c r="JKU24" s="103"/>
      <c r="JKV24" s="103"/>
      <c r="JKW24" s="103"/>
      <c r="JKX24" s="103"/>
      <c r="JKY24" s="103"/>
      <c r="JKZ24" s="103"/>
      <c r="JLA24" s="103"/>
      <c r="JLB24" s="103"/>
      <c r="JLC24" s="103"/>
      <c r="JLD24" s="103"/>
      <c r="JLE24" s="103"/>
      <c r="JLF24" s="103"/>
      <c r="JLG24" s="103"/>
      <c r="JLH24" s="103"/>
      <c r="JLI24" s="103"/>
      <c r="JLJ24" s="103"/>
      <c r="JLK24" s="103"/>
      <c r="JLL24" s="103"/>
      <c r="JLM24" s="103"/>
      <c r="JLN24" s="103"/>
      <c r="JLO24" s="103"/>
      <c r="JLP24" s="103"/>
      <c r="JLQ24" s="103"/>
      <c r="JLR24" s="103"/>
      <c r="JLS24" s="103"/>
      <c r="JLT24" s="103"/>
      <c r="JLU24" s="103"/>
      <c r="JLV24" s="103"/>
      <c r="JLW24" s="103"/>
      <c r="JLX24" s="103"/>
      <c r="JLY24" s="103"/>
      <c r="JLZ24" s="103"/>
      <c r="JMA24" s="103"/>
      <c r="JMB24" s="103"/>
      <c r="JMC24" s="103"/>
      <c r="JMD24" s="103"/>
      <c r="JME24" s="103"/>
      <c r="JMF24" s="103"/>
      <c r="JMG24" s="103"/>
      <c r="JMH24" s="103"/>
      <c r="JMI24" s="103"/>
      <c r="JMJ24" s="103"/>
      <c r="JMK24" s="103"/>
      <c r="JML24" s="103"/>
      <c r="JMM24" s="103"/>
      <c r="JMN24" s="103"/>
      <c r="JMO24" s="103"/>
      <c r="JMP24" s="103"/>
      <c r="JMQ24" s="103"/>
      <c r="JMR24" s="103"/>
      <c r="JMS24" s="103"/>
      <c r="JMT24" s="103"/>
      <c r="JMU24" s="103"/>
      <c r="JMV24" s="103"/>
      <c r="JMW24" s="103"/>
      <c r="JMX24" s="103"/>
      <c r="JMY24" s="103"/>
      <c r="JMZ24" s="103"/>
      <c r="JNA24" s="103"/>
      <c r="JNB24" s="103"/>
      <c r="JNC24" s="103"/>
      <c r="JND24" s="103"/>
      <c r="JNE24" s="103"/>
      <c r="JNF24" s="103"/>
      <c r="JNG24" s="103"/>
      <c r="JNH24" s="103"/>
      <c r="JNI24" s="103"/>
      <c r="JNJ24" s="103"/>
      <c r="JNK24" s="103"/>
      <c r="JNL24" s="103"/>
      <c r="JNM24" s="103"/>
      <c r="JNN24" s="103"/>
      <c r="JNO24" s="103"/>
      <c r="JNP24" s="103"/>
      <c r="JNQ24" s="103"/>
      <c r="JNR24" s="103"/>
      <c r="JNS24" s="103"/>
      <c r="JNT24" s="103"/>
      <c r="JNU24" s="103"/>
      <c r="JNV24" s="103"/>
      <c r="JNW24" s="103"/>
      <c r="JNX24" s="103"/>
      <c r="JNY24" s="103"/>
      <c r="JNZ24" s="103"/>
      <c r="JOA24" s="103"/>
      <c r="JOB24" s="103"/>
      <c r="JOC24" s="103"/>
      <c r="JOD24" s="103"/>
      <c r="JOE24" s="103"/>
      <c r="JOF24" s="103"/>
      <c r="JOG24" s="103"/>
      <c r="JOH24" s="103"/>
      <c r="JOI24" s="103"/>
      <c r="JOJ24" s="103"/>
      <c r="JOK24" s="103"/>
      <c r="JOL24" s="103"/>
      <c r="JOM24" s="103"/>
      <c r="JON24" s="103"/>
      <c r="JOO24" s="103"/>
      <c r="JOP24" s="103"/>
      <c r="JOQ24" s="103"/>
      <c r="JOR24" s="103"/>
      <c r="JOS24" s="103"/>
      <c r="JOT24" s="103"/>
      <c r="JOU24" s="103"/>
      <c r="JOV24" s="103"/>
      <c r="JOW24" s="103"/>
      <c r="JOX24" s="103"/>
      <c r="JOY24" s="103"/>
      <c r="JOZ24" s="103"/>
      <c r="JPA24" s="103"/>
      <c r="JPB24" s="103"/>
      <c r="JPC24" s="103"/>
      <c r="JPD24" s="103"/>
      <c r="JPE24" s="103"/>
      <c r="JPF24" s="103"/>
      <c r="JPG24" s="103"/>
      <c r="JPH24" s="103"/>
      <c r="JPI24" s="103"/>
      <c r="JPJ24" s="103"/>
      <c r="JPK24" s="103"/>
      <c r="JPL24" s="103"/>
      <c r="JPM24" s="103"/>
      <c r="JPN24" s="103"/>
      <c r="JPO24" s="103"/>
      <c r="JPP24" s="103"/>
      <c r="JPQ24" s="103"/>
      <c r="JPR24" s="103"/>
      <c r="JPS24" s="103"/>
      <c r="JPT24" s="103"/>
      <c r="JPU24" s="103"/>
      <c r="JPV24" s="103"/>
      <c r="JPW24" s="103"/>
      <c r="JPX24" s="103"/>
      <c r="JPY24" s="103"/>
      <c r="JPZ24" s="103"/>
      <c r="JQA24" s="103"/>
      <c r="JQB24" s="103"/>
      <c r="JQC24" s="103"/>
      <c r="JQD24" s="103"/>
      <c r="JQE24" s="103"/>
      <c r="JQF24" s="103"/>
      <c r="JQG24" s="103"/>
      <c r="JQH24" s="103"/>
      <c r="JQI24" s="103"/>
      <c r="JQJ24" s="103"/>
      <c r="JQK24" s="103"/>
      <c r="JQL24" s="103"/>
      <c r="JQM24" s="103"/>
      <c r="JQN24" s="103"/>
      <c r="JQO24" s="103"/>
      <c r="JQP24" s="103"/>
      <c r="JQQ24" s="103"/>
      <c r="JQR24" s="103"/>
      <c r="JQS24" s="103"/>
      <c r="JQT24" s="103"/>
      <c r="JQU24" s="103"/>
      <c r="JQV24" s="103"/>
      <c r="JQW24" s="103"/>
      <c r="JQX24" s="103"/>
      <c r="JQY24" s="103"/>
      <c r="JQZ24" s="103"/>
      <c r="JRA24" s="103"/>
      <c r="JRB24" s="103"/>
      <c r="JRC24" s="103"/>
      <c r="JRD24" s="103"/>
      <c r="JRE24" s="103"/>
      <c r="JRF24" s="103"/>
      <c r="JRG24" s="103"/>
      <c r="JRH24" s="103"/>
      <c r="JRI24" s="103"/>
      <c r="JRJ24" s="103"/>
      <c r="JRK24" s="103"/>
      <c r="JRL24" s="103"/>
      <c r="JRM24" s="103"/>
      <c r="JRN24" s="103"/>
      <c r="JRO24" s="103"/>
      <c r="JRP24" s="103"/>
      <c r="JRQ24" s="103"/>
      <c r="JRR24" s="103"/>
      <c r="JRS24" s="103"/>
      <c r="JRT24" s="103"/>
      <c r="JRU24" s="103"/>
      <c r="JRV24" s="103"/>
      <c r="JRW24" s="103"/>
      <c r="JRX24" s="103"/>
      <c r="JRY24" s="103"/>
      <c r="JRZ24" s="103"/>
      <c r="JSA24" s="103"/>
      <c r="JSB24" s="103"/>
      <c r="JSC24" s="103"/>
      <c r="JSD24" s="103"/>
      <c r="JSE24" s="103"/>
      <c r="JSF24" s="103"/>
      <c r="JSG24" s="103"/>
      <c r="JSH24" s="103"/>
      <c r="JSI24" s="103"/>
      <c r="JSJ24" s="103"/>
      <c r="JSK24" s="103"/>
      <c r="JSL24" s="103"/>
      <c r="JSM24" s="103"/>
      <c r="JSN24" s="103"/>
      <c r="JSO24" s="103"/>
      <c r="JSP24" s="103"/>
      <c r="JSQ24" s="103"/>
      <c r="JSR24" s="103"/>
      <c r="JSS24" s="103"/>
      <c r="JST24" s="103"/>
      <c r="JSU24" s="103"/>
      <c r="JSV24" s="103"/>
      <c r="JSW24" s="103"/>
      <c r="JSX24" s="103"/>
      <c r="JSY24" s="103"/>
      <c r="JSZ24" s="103"/>
      <c r="JTA24" s="103"/>
      <c r="JTB24" s="103"/>
      <c r="JTC24" s="103"/>
      <c r="JTD24" s="103"/>
      <c r="JTE24" s="103"/>
      <c r="JTF24" s="103"/>
      <c r="JTG24" s="103"/>
      <c r="JTH24" s="103"/>
      <c r="JTI24" s="103"/>
      <c r="JTJ24" s="103"/>
      <c r="JTK24" s="103"/>
      <c r="JTL24" s="103"/>
      <c r="JTM24" s="103"/>
      <c r="JTN24" s="103"/>
      <c r="JTO24" s="103"/>
      <c r="JTP24" s="103"/>
      <c r="JTQ24" s="103"/>
      <c r="JTR24" s="103"/>
      <c r="JTS24" s="103"/>
      <c r="JTT24" s="103"/>
      <c r="JTU24" s="103"/>
      <c r="JTV24" s="103"/>
      <c r="JTW24" s="103"/>
      <c r="JTX24" s="103"/>
      <c r="JTY24" s="103"/>
      <c r="JTZ24" s="103"/>
      <c r="JUA24" s="103"/>
      <c r="JUB24" s="103"/>
      <c r="JUC24" s="103"/>
      <c r="JUD24" s="103"/>
      <c r="JUE24" s="103"/>
      <c r="JUF24" s="103"/>
      <c r="JUG24" s="103"/>
      <c r="JUH24" s="103"/>
      <c r="JUI24" s="103"/>
      <c r="JUJ24" s="103"/>
      <c r="JUK24" s="103"/>
      <c r="JUL24" s="103"/>
      <c r="JUM24" s="103"/>
      <c r="JUN24" s="103"/>
      <c r="JUO24" s="103"/>
      <c r="JUP24" s="103"/>
      <c r="JUQ24" s="103"/>
      <c r="JUR24" s="103"/>
      <c r="JUS24" s="103"/>
      <c r="JUT24" s="103"/>
      <c r="JUU24" s="103"/>
      <c r="JUV24" s="103"/>
      <c r="JUW24" s="103"/>
      <c r="JUX24" s="103"/>
      <c r="JUY24" s="103"/>
      <c r="JUZ24" s="103"/>
      <c r="JVA24" s="103"/>
      <c r="JVB24" s="103"/>
      <c r="JVC24" s="103"/>
      <c r="JVD24" s="103"/>
      <c r="JVE24" s="103"/>
      <c r="JVF24" s="103"/>
      <c r="JVG24" s="103"/>
      <c r="JVH24" s="103"/>
      <c r="JVI24" s="103"/>
      <c r="JVJ24" s="103"/>
      <c r="JVK24" s="103"/>
      <c r="JVL24" s="103"/>
      <c r="JVM24" s="103"/>
      <c r="JVN24" s="103"/>
      <c r="JVO24" s="103"/>
      <c r="JVP24" s="103"/>
      <c r="JVQ24" s="103"/>
      <c r="JVR24" s="103"/>
      <c r="JVS24" s="103"/>
      <c r="JVT24" s="103"/>
      <c r="JVU24" s="103"/>
      <c r="JVV24" s="103"/>
      <c r="JVW24" s="103"/>
      <c r="JVX24" s="103"/>
      <c r="JVY24" s="103"/>
      <c r="JVZ24" s="103"/>
      <c r="JWA24" s="103"/>
      <c r="JWB24" s="103"/>
      <c r="JWC24" s="103"/>
      <c r="JWD24" s="103"/>
      <c r="JWE24" s="103"/>
      <c r="JWF24" s="103"/>
      <c r="JWG24" s="103"/>
      <c r="JWH24" s="103"/>
      <c r="JWI24" s="103"/>
      <c r="JWJ24" s="103"/>
      <c r="JWK24" s="103"/>
      <c r="JWL24" s="103"/>
      <c r="JWM24" s="103"/>
      <c r="JWN24" s="103"/>
      <c r="JWO24" s="103"/>
      <c r="JWP24" s="103"/>
      <c r="JWQ24" s="103"/>
      <c r="JWR24" s="103"/>
      <c r="JWS24" s="103"/>
      <c r="JWT24" s="103"/>
      <c r="JWU24" s="103"/>
      <c r="JWV24" s="103"/>
      <c r="JWW24" s="103"/>
      <c r="JWX24" s="103"/>
      <c r="JWY24" s="103"/>
      <c r="JWZ24" s="103"/>
      <c r="JXA24" s="103"/>
      <c r="JXB24" s="103"/>
      <c r="JXC24" s="103"/>
      <c r="JXD24" s="103"/>
      <c r="JXE24" s="103"/>
      <c r="JXF24" s="103"/>
      <c r="JXG24" s="103"/>
      <c r="JXH24" s="103"/>
      <c r="JXI24" s="103"/>
      <c r="JXJ24" s="103"/>
      <c r="JXK24" s="103"/>
      <c r="JXL24" s="103"/>
      <c r="JXM24" s="103"/>
      <c r="JXN24" s="103"/>
      <c r="JXO24" s="103"/>
      <c r="JXP24" s="103"/>
      <c r="JXQ24" s="103"/>
      <c r="JXR24" s="103"/>
      <c r="JXS24" s="103"/>
      <c r="JXT24" s="103"/>
      <c r="JXU24" s="103"/>
      <c r="JXV24" s="103"/>
      <c r="JXW24" s="103"/>
      <c r="JXX24" s="103"/>
      <c r="JXY24" s="103"/>
      <c r="JXZ24" s="103"/>
      <c r="JYA24" s="103"/>
      <c r="JYB24" s="103"/>
      <c r="JYC24" s="103"/>
      <c r="JYD24" s="103"/>
      <c r="JYE24" s="103"/>
      <c r="JYF24" s="103"/>
      <c r="JYG24" s="103"/>
      <c r="JYH24" s="103"/>
      <c r="JYI24" s="103"/>
      <c r="JYJ24" s="103"/>
      <c r="JYK24" s="103"/>
      <c r="JYL24" s="103"/>
      <c r="JYM24" s="103"/>
      <c r="JYN24" s="103"/>
      <c r="JYO24" s="103"/>
      <c r="JYP24" s="103"/>
      <c r="JYQ24" s="103"/>
      <c r="JYR24" s="103"/>
      <c r="JYS24" s="103"/>
      <c r="JYT24" s="103"/>
      <c r="JYU24" s="103"/>
      <c r="JYV24" s="103"/>
      <c r="JYW24" s="103"/>
      <c r="JYX24" s="103"/>
      <c r="JYY24" s="103"/>
      <c r="JYZ24" s="103"/>
      <c r="JZA24" s="103"/>
      <c r="JZB24" s="103"/>
      <c r="JZC24" s="103"/>
      <c r="JZD24" s="103"/>
      <c r="JZE24" s="103"/>
      <c r="JZF24" s="103"/>
      <c r="JZG24" s="103"/>
      <c r="JZH24" s="103"/>
      <c r="JZI24" s="103"/>
      <c r="JZJ24" s="103"/>
      <c r="JZK24" s="103"/>
      <c r="JZL24" s="103"/>
      <c r="JZM24" s="103"/>
      <c r="JZN24" s="103"/>
      <c r="JZO24" s="103"/>
      <c r="JZP24" s="103"/>
      <c r="JZQ24" s="103"/>
      <c r="JZR24" s="103"/>
      <c r="JZS24" s="103"/>
      <c r="JZT24" s="103"/>
      <c r="JZU24" s="103"/>
      <c r="JZV24" s="103"/>
      <c r="JZW24" s="103"/>
      <c r="JZX24" s="103"/>
      <c r="JZY24" s="103"/>
      <c r="JZZ24" s="103"/>
      <c r="KAA24" s="103"/>
      <c r="KAB24" s="103"/>
      <c r="KAC24" s="103"/>
      <c r="KAD24" s="103"/>
      <c r="KAE24" s="103"/>
      <c r="KAF24" s="103"/>
      <c r="KAG24" s="103"/>
      <c r="KAH24" s="103"/>
      <c r="KAI24" s="103"/>
      <c r="KAJ24" s="103"/>
      <c r="KAK24" s="103"/>
      <c r="KAL24" s="103"/>
      <c r="KAM24" s="103"/>
      <c r="KAN24" s="103"/>
      <c r="KAO24" s="103"/>
      <c r="KAP24" s="103"/>
      <c r="KAQ24" s="103"/>
      <c r="KAR24" s="103"/>
      <c r="KAS24" s="103"/>
      <c r="KAT24" s="103"/>
      <c r="KAU24" s="103"/>
      <c r="KAV24" s="103"/>
      <c r="KAW24" s="103"/>
      <c r="KAX24" s="103"/>
      <c r="KAY24" s="103"/>
      <c r="KAZ24" s="103"/>
      <c r="KBA24" s="103"/>
      <c r="KBB24" s="103"/>
      <c r="KBC24" s="103"/>
      <c r="KBD24" s="103"/>
      <c r="KBE24" s="103"/>
      <c r="KBF24" s="103"/>
      <c r="KBG24" s="103"/>
      <c r="KBH24" s="103"/>
      <c r="KBI24" s="103"/>
      <c r="KBJ24" s="103"/>
      <c r="KBK24" s="103"/>
      <c r="KBL24" s="103"/>
      <c r="KBM24" s="103"/>
      <c r="KBN24" s="103"/>
      <c r="KBO24" s="103"/>
      <c r="KBP24" s="103"/>
      <c r="KBQ24" s="103"/>
      <c r="KBR24" s="103"/>
      <c r="KBS24" s="103"/>
      <c r="KBT24" s="103"/>
      <c r="KBU24" s="103"/>
      <c r="KBV24" s="103"/>
      <c r="KBW24" s="103"/>
      <c r="KBX24" s="103"/>
      <c r="KBY24" s="103"/>
      <c r="KBZ24" s="103"/>
      <c r="KCA24" s="103"/>
      <c r="KCB24" s="103"/>
      <c r="KCC24" s="103"/>
      <c r="KCD24" s="103"/>
      <c r="KCE24" s="103"/>
      <c r="KCF24" s="103"/>
      <c r="KCG24" s="103"/>
      <c r="KCH24" s="103"/>
      <c r="KCI24" s="103"/>
      <c r="KCJ24" s="103"/>
      <c r="KCK24" s="103"/>
      <c r="KCL24" s="103"/>
      <c r="KCM24" s="103"/>
      <c r="KCN24" s="103"/>
      <c r="KCO24" s="103"/>
      <c r="KCP24" s="103"/>
      <c r="KCQ24" s="103"/>
      <c r="KCR24" s="103"/>
      <c r="KCS24" s="103"/>
      <c r="KCT24" s="103"/>
      <c r="KCU24" s="103"/>
      <c r="KCV24" s="103"/>
      <c r="KCW24" s="103"/>
      <c r="KCX24" s="103"/>
      <c r="KCY24" s="103"/>
      <c r="KCZ24" s="103"/>
      <c r="KDA24" s="103"/>
      <c r="KDB24" s="103"/>
      <c r="KDC24" s="103"/>
      <c r="KDD24" s="103"/>
      <c r="KDE24" s="103"/>
      <c r="KDF24" s="103"/>
      <c r="KDG24" s="103"/>
      <c r="KDH24" s="103"/>
      <c r="KDI24" s="103"/>
      <c r="KDJ24" s="103"/>
      <c r="KDK24" s="103"/>
      <c r="KDL24" s="103"/>
      <c r="KDM24" s="103"/>
      <c r="KDN24" s="103"/>
      <c r="KDO24" s="103"/>
      <c r="KDP24" s="103"/>
      <c r="KDQ24" s="103"/>
      <c r="KDR24" s="103"/>
      <c r="KDS24" s="103"/>
      <c r="KDT24" s="103"/>
      <c r="KDU24" s="103"/>
      <c r="KDV24" s="103"/>
      <c r="KDW24" s="103"/>
      <c r="KDX24" s="103"/>
      <c r="KDY24" s="103"/>
      <c r="KDZ24" s="103"/>
      <c r="KEA24" s="103"/>
      <c r="KEB24" s="103"/>
      <c r="KEC24" s="103"/>
      <c r="KED24" s="103"/>
      <c r="KEE24" s="103"/>
      <c r="KEF24" s="103"/>
      <c r="KEG24" s="103"/>
      <c r="KEH24" s="103"/>
      <c r="KEI24" s="103"/>
      <c r="KEJ24" s="103"/>
      <c r="KEK24" s="103"/>
      <c r="KEL24" s="103"/>
      <c r="KEM24" s="103"/>
      <c r="KEN24" s="103"/>
      <c r="KEO24" s="103"/>
      <c r="KEP24" s="103"/>
      <c r="KEQ24" s="103"/>
      <c r="KER24" s="103"/>
      <c r="KES24" s="103"/>
      <c r="KET24" s="103"/>
      <c r="KEU24" s="103"/>
      <c r="KEV24" s="103"/>
      <c r="KEW24" s="103"/>
      <c r="KEX24" s="103"/>
      <c r="KEY24" s="103"/>
      <c r="KEZ24" s="103"/>
      <c r="KFA24" s="103"/>
      <c r="KFB24" s="103"/>
      <c r="KFC24" s="103"/>
      <c r="KFD24" s="103"/>
      <c r="KFE24" s="103"/>
      <c r="KFF24" s="103"/>
      <c r="KFG24" s="103"/>
      <c r="KFH24" s="103"/>
      <c r="KFI24" s="103"/>
      <c r="KFJ24" s="103"/>
      <c r="KFK24" s="103"/>
      <c r="KFL24" s="103"/>
      <c r="KFM24" s="103"/>
      <c r="KFN24" s="103"/>
      <c r="KFO24" s="103"/>
      <c r="KFP24" s="103"/>
      <c r="KFQ24" s="103"/>
      <c r="KFR24" s="103"/>
      <c r="KFS24" s="103"/>
      <c r="KFT24" s="103"/>
      <c r="KFU24" s="103"/>
      <c r="KFV24" s="103"/>
      <c r="KFW24" s="103"/>
      <c r="KFX24" s="103"/>
      <c r="KFY24" s="103"/>
      <c r="KFZ24" s="103"/>
      <c r="KGA24" s="103"/>
      <c r="KGB24" s="103"/>
      <c r="KGC24" s="103"/>
      <c r="KGD24" s="103"/>
      <c r="KGE24" s="103"/>
      <c r="KGF24" s="103"/>
      <c r="KGG24" s="103"/>
      <c r="KGH24" s="103"/>
      <c r="KGI24" s="103"/>
      <c r="KGJ24" s="103"/>
      <c r="KGK24" s="103"/>
      <c r="KGL24" s="103"/>
      <c r="KGM24" s="103"/>
      <c r="KGN24" s="103"/>
      <c r="KGO24" s="103"/>
      <c r="KGP24" s="103"/>
      <c r="KGQ24" s="103"/>
      <c r="KGR24" s="103"/>
      <c r="KGS24" s="103"/>
      <c r="KGT24" s="103"/>
      <c r="KGU24" s="103"/>
      <c r="KGV24" s="103"/>
      <c r="KGW24" s="103"/>
      <c r="KGX24" s="103"/>
      <c r="KGY24" s="103"/>
      <c r="KGZ24" s="103"/>
      <c r="KHA24" s="103"/>
      <c r="KHB24" s="103"/>
      <c r="KHC24" s="103"/>
      <c r="KHD24" s="103"/>
      <c r="KHE24" s="103"/>
      <c r="KHF24" s="103"/>
      <c r="KHG24" s="103"/>
      <c r="KHH24" s="103"/>
      <c r="KHI24" s="103"/>
      <c r="KHJ24" s="103"/>
      <c r="KHK24" s="103"/>
      <c r="KHL24" s="103"/>
      <c r="KHM24" s="103"/>
      <c r="KHN24" s="103"/>
      <c r="KHO24" s="103"/>
      <c r="KHP24" s="103"/>
      <c r="KHQ24" s="103"/>
      <c r="KHR24" s="103"/>
      <c r="KHS24" s="103"/>
      <c r="KHT24" s="103"/>
      <c r="KHU24" s="103"/>
      <c r="KHV24" s="103"/>
      <c r="KHW24" s="103"/>
      <c r="KHX24" s="103"/>
      <c r="KHY24" s="103"/>
      <c r="KHZ24" s="103"/>
      <c r="KIA24" s="103"/>
      <c r="KIB24" s="103"/>
      <c r="KIC24" s="103"/>
      <c r="KID24" s="103"/>
      <c r="KIE24" s="103"/>
      <c r="KIF24" s="103"/>
      <c r="KIG24" s="103"/>
      <c r="KIH24" s="103"/>
      <c r="KII24" s="103"/>
      <c r="KIJ24" s="103"/>
      <c r="KIK24" s="103"/>
      <c r="KIL24" s="103"/>
      <c r="KIM24" s="103"/>
      <c r="KIN24" s="103"/>
      <c r="KIO24" s="103"/>
      <c r="KIP24" s="103"/>
      <c r="KIQ24" s="103"/>
      <c r="KIR24" s="103"/>
      <c r="KIS24" s="103"/>
      <c r="KIT24" s="103"/>
      <c r="KIU24" s="103"/>
      <c r="KIV24" s="103"/>
      <c r="KIW24" s="103"/>
      <c r="KIX24" s="103"/>
      <c r="KIY24" s="103"/>
      <c r="KIZ24" s="103"/>
      <c r="KJA24" s="103"/>
      <c r="KJB24" s="103"/>
      <c r="KJC24" s="103"/>
      <c r="KJD24" s="103"/>
      <c r="KJE24" s="103"/>
      <c r="KJF24" s="103"/>
      <c r="KJG24" s="103"/>
      <c r="KJH24" s="103"/>
      <c r="KJI24" s="103"/>
      <c r="KJJ24" s="103"/>
      <c r="KJK24" s="103"/>
      <c r="KJL24" s="103"/>
      <c r="KJM24" s="103"/>
      <c r="KJN24" s="103"/>
      <c r="KJO24" s="103"/>
      <c r="KJP24" s="103"/>
      <c r="KJQ24" s="103"/>
      <c r="KJR24" s="103"/>
      <c r="KJS24" s="103"/>
      <c r="KJT24" s="103"/>
      <c r="KJU24" s="103"/>
      <c r="KJV24" s="103"/>
      <c r="KJW24" s="103"/>
      <c r="KJX24" s="103"/>
      <c r="KJY24" s="103"/>
      <c r="KJZ24" s="103"/>
      <c r="KKA24" s="103"/>
      <c r="KKB24" s="103"/>
      <c r="KKC24" s="103"/>
      <c r="KKD24" s="103"/>
      <c r="KKE24" s="103"/>
      <c r="KKF24" s="103"/>
      <c r="KKG24" s="103"/>
      <c r="KKH24" s="103"/>
      <c r="KKI24" s="103"/>
      <c r="KKJ24" s="103"/>
      <c r="KKK24" s="103"/>
      <c r="KKL24" s="103"/>
      <c r="KKM24" s="103"/>
      <c r="KKN24" s="103"/>
      <c r="KKO24" s="103"/>
      <c r="KKP24" s="103"/>
      <c r="KKQ24" s="103"/>
      <c r="KKR24" s="103"/>
      <c r="KKS24" s="103"/>
      <c r="KKT24" s="103"/>
      <c r="KKU24" s="103"/>
      <c r="KKV24" s="103"/>
      <c r="KKW24" s="103"/>
      <c r="KKX24" s="103"/>
      <c r="KKY24" s="103"/>
      <c r="KKZ24" s="103"/>
      <c r="KLA24" s="103"/>
      <c r="KLB24" s="103"/>
      <c r="KLC24" s="103"/>
      <c r="KLD24" s="103"/>
      <c r="KLE24" s="103"/>
      <c r="KLF24" s="103"/>
      <c r="KLG24" s="103"/>
      <c r="KLH24" s="103"/>
      <c r="KLI24" s="103"/>
      <c r="KLJ24" s="103"/>
      <c r="KLK24" s="103"/>
      <c r="KLL24" s="103"/>
      <c r="KLM24" s="103"/>
      <c r="KLN24" s="103"/>
      <c r="KLO24" s="103"/>
      <c r="KLP24" s="103"/>
      <c r="KLQ24" s="103"/>
      <c r="KLR24" s="103"/>
      <c r="KLS24" s="103"/>
      <c r="KLT24" s="103"/>
      <c r="KLU24" s="103"/>
      <c r="KLV24" s="103"/>
      <c r="KLW24" s="103"/>
      <c r="KLX24" s="103"/>
      <c r="KLY24" s="103"/>
      <c r="KLZ24" s="103"/>
      <c r="KMA24" s="103"/>
      <c r="KMB24" s="103"/>
      <c r="KMC24" s="103"/>
      <c r="KMD24" s="103"/>
      <c r="KME24" s="103"/>
      <c r="KMF24" s="103"/>
      <c r="KMG24" s="103"/>
      <c r="KMH24" s="103"/>
      <c r="KMI24" s="103"/>
      <c r="KMJ24" s="103"/>
      <c r="KMK24" s="103"/>
      <c r="KML24" s="103"/>
      <c r="KMM24" s="103"/>
      <c r="KMN24" s="103"/>
      <c r="KMO24" s="103"/>
      <c r="KMP24" s="103"/>
      <c r="KMQ24" s="103"/>
      <c r="KMR24" s="103"/>
      <c r="KMS24" s="103"/>
      <c r="KMT24" s="103"/>
      <c r="KMU24" s="103"/>
      <c r="KMV24" s="103"/>
      <c r="KMW24" s="103"/>
      <c r="KMX24" s="103"/>
      <c r="KMY24" s="103"/>
      <c r="KMZ24" s="103"/>
      <c r="KNA24" s="103"/>
      <c r="KNB24" s="103"/>
      <c r="KNC24" s="103"/>
      <c r="KND24" s="103"/>
      <c r="KNE24" s="103"/>
      <c r="KNF24" s="103"/>
      <c r="KNG24" s="103"/>
      <c r="KNH24" s="103"/>
      <c r="KNI24" s="103"/>
      <c r="KNJ24" s="103"/>
      <c r="KNK24" s="103"/>
      <c r="KNL24" s="103"/>
      <c r="KNM24" s="103"/>
      <c r="KNN24" s="103"/>
      <c r="KNO24" s="103"/>
      <c r="KNP24" s="103"/>
      <c r="KNQ24" s="103"/>
      <c r="KNR24" s="103"/>
      <c r="KNS24" s="103"/>
      <c r="KNT24" s="103"/>
      <c r="KNU24" s="103"/>
      <c r="KNV24" s="103"/>
      <c r="KNW24" s="103"/>
      <c r="KNX24" s="103"/>
      <c r="KNY24" s="103"/>
      <c r="KNZ24" s="103"/>
      <c r="KOA24" s="103"/>
      <c r="KOB24" s="103"/>
      <c r="KOC24" s="103"/>
      <c r="KOD24" s="103"/>
      <c r="KOE24" s="103"/>
      <c r="KOF24" s="103"/>
      <c r="KOG24" s="103"/>
      <c r="KOH24" s="103"/>
      <c r="KOI24" s="103"/>
      <c r="KOJ24" s="103"/>
      <c r="KOK24" s="103"/>
      <c r="KOL24" s="103"/>
      <c r="KOM24" s="103"/>
      <c r="KON24" s="103"/>
      <c r="KOO24" s="103"/>
      <c r="KOP24" s="103"/>
      <c r="KOQ24" s="103"/>
      <c r="KOR24" s="103"/>
      <c r="KOS24" s="103"/>
      <c r="KOT24" s="103"/>
      <c r="KOU24" s="103"/>
      <c r="KOV24" s="103"/>
      <c r="KOW24" s="103"/>
      <c r="KOX24" s="103"/>
      <c r="KOY24" s="103"/>
      <c r="KOZ24" s="103"/>
      <c r="KPA24" s="103"/>
      <c r="KPB24" s="103"/>
      <c r="KPC24" s="103"/>
      <c r="KPD24" s="103"/>
      <c r="KPE24" s="103"/>
      <c r="KPF24" s="103"/>
      <c r="KPG24" s="103"/>
      <c r="KPH24" s="103"/>
      <c r="KPI24" s="103"/>
      <c r="KPJ24" s="103"/>
      <c r="KPK24" s="103"/>
      <c r="KPL24" s="103"/>
      <c r="KPM24" s="103"/>
      <c r="KPN24" s="103"/>
      <c r="KPO24" s="103"/>
      <c r="KPP24" s="103"/>
      <c r="KPQ24" s="103"/>
      <c r="KPR24" s="103"/>
      <c r="KPS24" s="103"/>
      <c r="KPT24" s="103"/>
      <c r="KPU24" s="103"/>
      <c r="KPV24" s="103"/>
      <c r="KPW24" s="103"/>
      <c r="KPX24" s="103"/>
      <c r="KPY24" s="103"/>
      <c r="KPZ24" s="103"/>
      <c r="KQA24" s="103"/>
      <c r="KQB24" s="103"/>
      <c r="KQC24" s="103"/>
      <c r="KQD24" s="103"/>
      <c r="KQE24" s="103"/>
      <c r="KQF24" s="103"/>
      <c r="KQG24" s="103"/>
      <c r="KQH24" s="103"/>
      <c r="KQI24" s="103"/>
      <c r="KQJ24" s="103"/>
      <c r="KQK24" s="103"/>
      <c r="KQL24" s="103"/>
      <c r="KQM24" s="103"/>
      <c r="KQN24" s="103"/>
      <c r="KQO24" s="103"/>
      <c r="KQP24" s="103"/>
      <c r="KQQ24" s="103"/>
      <c r="KQR24" s="103"/>
      <c r="KQS24" s="103"/>
      <c r="KQT24" s="103"/>
      <c r="KQU24" s="103"/>
      <c r="KQV24" s="103"/>
      <c r="KQW24" s="103"/>
      <c r="KQX24" s="103"/>
      <c r="KQY24" s="103"/>
      <c r="KQZ24" s="103"/>
      <c r="KRA24" s="103"/>
      <c r="KRB24" s="103"/>
      <c r="KRC24" s="103"/>
      <c r="KRD24" s="103"/>
      <c r="KRE24" s="103"/>
      <c r="KRF24" s="103"/>
      <c r="KRG24" s="103"/>
      <c r="KRH24" s="103"/>
      <c r="KRI24" s="103"/>
      <c r="KRJ24" s="103"/>
      <c r="KRK24" s="103"/>
      <c r="KRL24" s="103"/>
      <c r="KRM24" s="103"/>
      <c r="KRN24" s="103"/>
      <c r="KRO24" s="103"/>
      <c r="KRP24" s="103"/>
      <c r="KRQ24" s="103"/>
      <c r="KRR24" s="103"/>
      <c r="KRS24" s="103"/>
      <c r="KRT24" s="103"/>
      <c r="KRU24" s="103"/>
      <c r="KRV24" s="103"/>
      <c r="KRW24" s="103"/>
      <c r="KRX24" s="103"/>
      <c r="KRY24" s="103"/>
      <c r="KRZ24" s="103"/>
      <c r="KSA24" s="103"/>
      <c r="KSB24" s="103"/>
      <c r="KSC24" s="103"/>
      <c r="KSD24" s="103"/>
      <c r="KSE24" s="103"/>
      <c r="KSF24" s="103"/>
      <c r="KSG24" s="103"/>
      <c r="KSH24" s="103"/>
      <c r="KSI24" s="103"/>
      <c r="KSJ24" s="103"/>
      <c r="KSK24" s="103"/>
      <c r="KSL24" s="103"/>
      <c r="KSM24" s="103"/>
      <c r="KSN24" s="103"/>
      <c r="KSO24" s="103"/>
      <c r="KSP24" s="103"/>
      <c r="KSQ24" s="103"/>
      <c r="KSR24" s="103"/>
      <c r="KSS24" s="103"/>
      <c r="KST24" s="103"/>
      <c r="KSU24" s="103"/>
      <c r="KSV24" s="103"/>
      <c r="KSW24" s="103"/>
      <c r="KSX24" s="103"/>
      <c r="KSY24" s="103"/>
      <c r="KSZ24" s="103"/>
      <c r="KTA24" s="103"/>
      <c r="KTB24" s="103"/>
      <c r="KTC24" s="103"/>
      <c r="KTD24" s="103"/>
      <c r="KTE24" s="103"/>
      <c r="KTF24" s="103"/>
      <c r="KTG24" s="103"/>
      <c r="KTH24" s="103"/>
      <c r="KTI24" s="103"/>
      <c r="KTJ24" s="103"/>
      <c r="KTK24" s="103"/>
      <c r="KTL24" s="103"/>
      <c r="KTM24" s="103"/>
      <c r="KTN24" s="103"/>
      <c r="KTO24" s="103"/>
      <c r="KTP24" s="103"/>
      <c r="KTQ24" s="103"/>
      <c r="KTR24" s="103"/>
      <c r="KTS24" s="103"/>
      <c r="KTT24" s="103"/>
      <c r="KTU24" s="103"/>
      <c r="KTV24" s="103"/>
      <c r="KTW24" s="103"/>
      <c r="KTX24" s="103"/>
      <c r="KTY24" s="103"/>
      <c r="KTZ24" s="103"/>
      <c r="KUA24" s="103"/>
      <c r="KUB24" s="103"/>
      <c r="KUC24" s="103"/>
      <c r="KUD24" s="103"/>
      <c r="KUE24" s="103"/>
      <c r="KUF24" s="103"/>
      <c r="KUG24" s="103"/>
      <c r="KUH24" s="103"/>
      <c r="KUI24" s="103"/>
      <c r="KUJ24" s="103"/>
      <c r="KUK24" s="103"/>
      <c r="KUL24" s="103"/>
      <c r="KUM24" s="103"/>
      <c r="KUN24" s="103"/>
      <c r="KUO24" s="103"/>
      <c r="KUP24" s="103"/>
      <c r="KUQ24" s="103"/>
      <c r="KUR24" s="103"/>
      <c r="KUS24" s="103"/>
      <c r="KUT24" s="103"/>
      <c r="KUU24" s="103"/>
      <c r="KUV24" s="103"/>
      <c r="KUW24" s="103"/>
      <c r="KUX24" s="103"/>
      <c r="KUY24" s="103"/>
      <c r="KUZ24" s="103"/>
      <c r="KVA24" s="103"/>
      <c r="KVB24" s="103"/>
      <c r="KVC24" s="103"/>
      <c r="KVD24" s="103"/>
      <c r="KVE24" s="103"/>
      <c r="KVF24" s="103"/>
      <c r="KVG24" s="103"/>
      <c r="KVH24" s="103"/>
      <c r="KVI24" s="103"/>
      <c r="KVJ24" s="103"/>
      <c r="KVK24" s="103"/>
      <c r="KVL24" s="103"/>
      <c r="KVM24" s="103"/>
      <c r="KVN24" s="103"/>
      <c r="KVO24" s="103"/>
      <c r="KVP24" s="103"/>
      <c r="KVQ24" s="103"/>
      <c r="KVR24" s="103"/>
      <c r="KVS24" s="103"/>
      <c r="KVT24" s="103"/>
      <c r="KVU24" s="103"/>
      <c r="KVV24" s="103"/>
      <c r="KVW24" s="103"/>
      <c r="KVX24" s="103"/>
      <c r="KVY24" s="103"/>
      <c r="KVZ24" s="103"/>
      <c r="KWA24" s="103"/>
      <c r="KWB24" s="103"/>
      <c r="KWC24" s="103"/>
      <c r="KWD24" s="103"/>
      <c r="KWE24" s="103"/>
      <c r="KWF24" s="103"/>
      <c r="KWG24" s="103"/>
      <c r="KWH24" s="103"/>
      <c r="KWI24" s="103"/>
      <c r="KWJ24" s="103"/>
      <c r="KWK24" s="103"/>
      <c r="KWL24" s="103"/>
      <c r="KWM24" s="103"/>
      <c r="KWN24" s="103"/>
      <c r="KWO24" s="103"/>
      <c r="KWP24" s="103"/>
      <c r="KWQ24" s="103"/>
      <c r="KWR24" s="103"/>
      <c r="KWS24" s="103"/>
      <c r="KWT24" s="103"/>
      <c r="KWU24" s="103"/>
      <c r="KWV24" s="103"/>
      <c r="KWW24" s="103"/>
      <c r="KWX24" s="103"/>
      <c r="KWY24" s="103"/>
      <c r="KWZ24" s="103"/>
      <c r="KXA24" s="103"/>
      <c r="KXB24" s="103"/>
      <c r="KXC24" s="103"/>
      <c r="KXD24" s="103"/>
      <c r="KXE24" s="103"/>
      <c r="KXF24" s="103"/>
      <c r="KXG24" s="103"/>
      <c r="KXH24" s="103"/>
      <c r="KXI24" s="103"/>
      <c r="KXJ24" s="103"/>
      <c r="KXK24" s="103"/>
      <c r="KXL24" s="103"/>
      <c r="KXM24" s="103"/>
      <c r="KXN24" s="103"/>
      <c r="KXO24" s="103"/>
      <c r="KXP24" s="103"/>
      <c r="KXQ24" s="103"/>
      <c r="KXR24" s="103"/>
      <c r="KXS24" s="103"/>
      <c r="KXT24" s="103"/>
      <c r="KXU24" s="103"/>
      <c r="KXV24" s="103"/>
      <c r="KXW24" s="103"/>
      <c r="KXX24" s="103"/>
      <c r="KXY24" s="103"/>
      <c r="KXZ24" s="103"/>
      <c r="KYA24" s="103"/>
      <c r="KYB24" s="103"/>
      <c r="KYC24" s="103"/>
      <c r="KYD24" s="103"/>
      <c r="KYE24" s="103"/>
      <c r="KYF24" s="103"/>
      <c r="KYG24" s="103"/>
      <c r="KYH24" s="103"/>
      <c r="KYI24" s="103"/>
      <c r="KYJ24" s="103"/>
      <c r="KYK24" s="103"/>
      <c r="KYL24" s="103"/>
      <c r="KYM24" s="103"/>
      <c r="KYN24" s="103"/>
      <c r="KYO24" s="103"/>
      <c r="KYP24" s="103"/>
      <c r="KYQ24" s="103"/>
      <c r="KYR24" s="103"/>
      <c r="KYS24" s="103"/>
      <c r="KYT24" s="103"/>
      <c r="KYU24" s="103"/>
      <c r="KYV24" s="103"/>
      <c r="KYW24" s="103"/>
      <c r="KYX24" s="103"/>
      <c r="KYY24" s="103"/>
      <c r="KYZ24" s="103"/>
      <c r="KZA24" s="103"/>
      <c r="KZB24" s="103"/>
      <c r="KZC24" s="103"/>
      <c r="KZD24" s="103"/>
      <c r="KZE24" s="103"/>
      <c r="KZF24" s="103"/>
      <c r="KZG24" s="103"/>
      <c r="KZH24" s="103"/>
      <c r="KZI24" s="103"/>
      <c r="KZJ24" s="103"/>
      <c r="KZK24" s="103"/>
      <c r="KZL24" s="103"/>
      <c r="KZM24" s="103"/>
      <c r="KZN24" s="103"/>
      <c r="KZO24" s="103"/>
      <c r="KZP24" s="103"/>
      <c r="KZQ24" s="103"/>
      <c r="KZR24" s="103"/>
      <c r="KZS24" s="103"/>
      <c r="KZT24" s="103"/>
      <c r="KZU24" s="103"/>
      <c r="KZV24" s="103"/>
      <c r="KZW24" s="103"/>
      <c r="KZX24" s="103"/>
      <c r="KZY24" s="103"/>
      <c r="KZZ24" s="103"/>
      <c r="LAA24" s="103"/>
      <c r="LAB24" s="103"/>
      <c r="LAC24" s="103"/>
      <c r="LAD24" s="103"/>
      <c r="LAE24" s="103"/>
      <c r="LAF24" s="103"/>
      <c r="LAG24" s="103"/>
      <c r="LAH24" s="103"/>
      <c r="LAI24" s="103"/>
      <c r="LAJ24" s="103"/>
      <c r="LAK24" s="103"/>
      <c r="LAL24" s="103"/>
      <c r="LAM24" s="103"/>
      <c r="LAN24" s="103"/>
      <c r="LAO24" s="103"/>
      <c r="LAP24" s="103"/>
      <c r="LAQ24" s="103"/>
      <c r="LAR24" s="103"/>
      <c r="LAS24" s="103"/>
      <c r="LAT24" s="103"/>
      <c r="LAU24" s="103"/>
      <c r="LAV24" s="103"/>
      <c r="LAW24" s="103"/>
      <c r="LAX24" s="103"/>
      <c r="LAY24" s="103"/>
      <c r="LAZ24" s="103"/>
      <c r="LBA24" s="103"/>
      <c r="LBB24" s="103"/>
      <c r="LBC24" s="103"/>
      <c r="LBD24" s="103"/>
      <c r="LBE24" s="103"/>
      <c r="LBF24" s="103"/>
      <c r="LBG24" s="103"/>
      <c r="LBH24" s="103"/>
      <c r="LBI24" s="103"/>
      <c r="LBJ24" s="103"/>
      <c r="LBK24" s="103"/>
      <c r="LBL24" s="103"/>
      <c r="LBM24" s="103"/>
      <c r="LBN24" s="103"/>
      <c r="LBO24" s="103"/>
      <c r="LBP24" s="103"/>
      <c r="LBQ24" s="103"/>
      <c r="LBR24" s="103"/>
      <c r="LBS24" s="103"/>
      <c r="LBT24" s="103"/>
      <c r="LBU24" s="103"/>
      <c r="LBV24" s="103"/>
      <c r="LBW24" s="103"/>
      <c r="LBX24" s="103"/>
      <c r="LBY24" s="103"/>
      <c r="LBZ24" s="103"/>
      <c r="LCA24" s="103"/>
      <c r="LCB24" s="103"/>
      <c r="LCC24" s="103"/>
      <c r="LCD24" s="103"/>
      <c r="LCE24" s="103"/>
      <c r="LCF24" s="103"/>
      <c r="LCG24" s="103"/>
      <c r="LCH24" s="103"/>
      <c r="LCI24" s="103"/>
      <c r="LCJ24" s="103"/>
      <c r="LCK24" s="103"/>
      <c r="LCL24" s="103"/>
      <c r="LCM24" s="103"/>
      <c r="LCN24" s="103"/>
      <c r="LCO24" s="103"/>
      <c r="LCP24" s="103"/>
      <c r="LCQ24" s="103"/>
      <c r="LCR24" s="103"/>
      <c r="LCS24" s="103"/>
      <c r="LCT24" s="103"/>
      <c r="LCU24" s="103"/>
      <c r="LCV24" s="103"/>
      <c r="LCW24" s="103"/>
      <c r="LCX24" s="103"/>
      <c r="LCY24" s="103"/>
      <c r="LCZ24" s="103"/>
      <c r="LDA24" s="103"/>
      <c r="LDB24" s="103"/>
      <c r="LDC24" s="103"/>
      <c r="LDD24" s="103"/>
      <c r="LDE24" s="103"/>
      <c r="LDF24" s="103"/>
      <c r="LDG24" s="103"/>
      <c r="LDH24" s="103"/>
      <c r="LDI24" s="103"/>
      <c r="LDJ24" s="103"/>
      <c r="LDK24" s="103"/>
      <c r="LDL24" s="103"/>
      <c r="LDM24" s="103"/>
      <c r="LDN24" s="103"/>
      <c r="LDO24" s="103"/>
      <c r="LDP24" s="103"/>
      <c r="LDQ24" s="103"/>
      <c r="LDR24" s="103"/>
      <c r="LDS24" s="103"/>
      <c r="LDT24" s="103"/>
      <c r="LDU24" s="103"/>
      <c r="LDV24" s="103"/>
      <c r="LDW24" s="103"/>
      <c r="LDX24" s="103"/>
      <c r="LDY24" s="103"/>
      <c r="LDZ24" s="103"/>
      <c r="LEA24" s="103"/>
      <c r="LEB24" s="103"/>
      <c r="LEC24" s="103"/>
      <c r="LED24" s="103"/>
      <c r="LEE24" s="103"/>
      <c r="LEF24" s="103"/>
      <c r="LEG24" s="103"/>
      <c r="LEH24" s="103"/>
      <c r="LEI24" s="103"/>
      <c r="LEJ24" s="103"/>
      <c r="LEK24" s="103"/>
      <c r="LEL24" s="103"/>
      <c r="LEM24" s="103"/>
      <c r="LEN24" s="103"/>
      <c r="LEO24" s="103"/>
      <c r="LEP24" s="103"/>
      <c r="LEQ24" s="103"/>
      <c r="LER24" s="103"/>
      <c r="LES24" s="103"/>
      <c r="LET24" s="103"/>
      <c r="LEU24" s="103"/>
      <c r="LEV24" s="103"/>
      <c r="LEW24" s="103"/>
      <c r="LEX24" s="103"/>
      <c r="LEY24" s="103"/>
      <c r="LEZ24" s="103"/>
      <c r="LFA24" s="103"/>
      <c r="LFB24" s="103"/>
      <c r="LFC24" s="103"/>
      <c r="LFD24" s="103"/>
      <c r="LFE24" s="103"/>
      <c r="LFF24" s="103"/>
      <c r="LFG24" s="103"/>
      <c r="LFH24" s="103"/>
      <c r="LFI24" s="103"/>
      <c r="LFJ24" s="103"/>
      <c r="LFK24" s="103"/>
      <c r="LFL24" s="103"/>
      <c r="LFM24" s="103"/>
      <c r="LFN24" s="103"/>
      <c r="LFO24" s="103"/>
      <c r="LFP24" s="103"/>
      <c r="LFQ24" s="103"/>
      <c r="LFR24" s="103"/>
      <c r="LFS24" s="103"/>
      <c r="LFT24" s="103"/>
      <c r="LFU24" s="103"/>
      <c r="LFV24" s="103"/>
      <c r="LFW24" s="103"/>
      <c r="LFX24" s="103"/>
      <c r="LFY24" s="103"/>
      <c r="LFZ24" s="103"/>
      <c r="LGA24" s="103"/>
      <c r="LGB24" s="103"/>
      <c r="LGC24" s="103"/>
      <c r="LGD24" s="103"/>
      <c r="LGE24" s="103"/>
      <c r="LGF24" s="103"/>
      <c r="LGG24" s="103"/>
      <c r="LGH24" s="103"/>
      <c r="LGI24" s="103"/>
      <c r="LGJ24" s="103"/>
      <c r="LGK24" s="103"/>
      <c r="LGL24" s="103"/>
      <c r="LGM24" s="103"/>
      <c r="LGN24" s="103"/>
      <c r="LGO24" s="103"/>
      <c r="LGP24" s="103"/>
      <c r="LGQ24" s="103"/>
      <c r="LGR24" s="103"/>
      <c r="LGS24" s="103"/>
      <c r="LGT24" s="103"/>
      <c r="LGU24" s="103"/>
      <c r="LGV24" s="103"/>
      <c r="LGW24" s="103"/>
      <c r="LGX24" s="103"/>
      <c r="LGY24" s="103"/>
      <c r="LGZ24" s="103"/>
      <c r="LHA24" s="103"/>
      <c r="LHB24" s="103"/>
      <c r="LHC24" s="103"/>
      <c r="LHD24" s="103"/>
      <c r="LHE24" s="103"/>
      <c r="LHF24" s="103"/>
      <c r="LHG24" s="103"/>
      <c r="LHH24" s="103"/>
      <c r="LHI24" s="103"/>
      <c r="LHJ24" s="103"/>
      <c r="LHK24" s="103"/>
      <c r="LHL24" s="103"/>
      <c r="LHM24" s="103"/>
      <c r="LHN24" s="103"/>
      <c r="LHO24" s="103"/>
      <c r="LHP24" s="103"/>
      <c r="LHQ24" s="103"/>
      <c r="LHR24" s="103"/>
      <c r="LHS24" s="103"/>
      <c r="LHT24" s="103"/>
      <c r="LHU24" s="103"/>
      <c r="LHV24" s="103"/>
      <c r="LHW24" s="103"/>
      <c r="LHX24" s="103"/>
      <c r="LHY24" s="103"/>
      <c r="LHZ24" s="103"/>
      <c r="LIA24" s="103"/>
      <c r="LIB24" s="103"/>
      <c r="LIC24" s="103"/>
      <c r="LID24" s="103"/>
      <c r="LIE24" s="103"/>
      <c r="LIF24" s="103"/>
      <c r="LIG24" s="103"/>
      <c r="LIH24" s="103"/>
      <c r="LII24" s="103"/>
      <c r="LIJ24" s="103"/>
      <c r="LIK24" s="103"/>
      <c r="LIL24" s="103"/>
      <c r="LIM24" s="103"/>
      <c r="LIN24" s="103"/>
      <c r="LIO24" s="103"/>
      <c r="LIP24" s="103"/>
      <c r="LIQ24" s="103"/>
      <c r="LIR24" s="103"/>
      <c r="LIS24" s="103"/>
      <c r="LIT24" s="103"/>
      <c r="LIU24" s="103"/>
      <c r="LIV24" s="103"/>
      <c r="LIW24" s="103"/>
      <c r="LIX24" s="103"/>
      <c r="LIY24" s="103"/>
      <c r="LIZ24" s="103"/>
      <c r="LJA24" s="103"/>
      <c r="LJB24" s="103"/>
      <c r="LJC24" s="103"/>
      <c r="LJD24" s="103"/>
      <c r="LJE24" s="103"/>
      <c r="LJF24" s="103"/>
      <c r="LJG24" s="103"/>
      <c r="LJH24" s="103"/>
      <c r="LJI24" s="103"/>
      <c r="LJJ24" s="103"/>
      <c r="LJK24" s="103"/>
      <c r="LJL24" s="103"/>
      <c r="LJM24" s="103"/>
      <c r="LJN24" s="103"/>
      <c r="LJO24" s="103"/>
      <c r="LJP24" s="103"/>
      <c r="LJQ24" s="103"/>
      <c r="LJR24" s="103"/>
      <c r="LJS24" s="103"/>
      <c r="LJT24" s="103"/>
      <c r="LJU24" s="103"/>
      <c r="LJV24" s="103"/>
      <c r="LJW24" s="103"/>
      <c r="LJX24" s="103"/>
      <c r="LJY24" s="103"/>
      <c r="LJZ24" s="103"/>
      <c r="LKA24" s="103"/>
      <c r="LKB24" s="103"/>
      <c r="LKC24" s="103"/>
      <c r="LKD24" s="103"/>
      <c r="LKE24" s="103"/>
      <c r="LKF24" s="103"/>
      <c r="LKG24" s="103"/>
      <c r="LKH24" s="103"/>
      <c r="LKI24" s="103"/>
      <c r="LKJ24" s="103"/>
      <c r="LKK24" s="103"/>
      <c r="LKL24" s="103"/>
      <c r="LKM24" s="103"/>
      <c r="LKN24" s="103"/>
      <c r="LKO24" s="103"/>
      <c r="LKP24" s="103"/>
      <c r="LKQ24" s="103"/>
      <c r="LKR24" s="103"/>
      <c r="LKS24" s="103"/>
      <c r="LKT24" s="103"/>
      <c r="LKU24" s="103"/>
      <c r="LKV24" s="103"/>
      <c r="LKW24" s="103"/>
      <c r="LKX24" s="103"/>
      <c r="LKY24" s="103"/>
      <c r="LKZ24" s="103"/>
      <c r="LLA24" s="103"/>
      <c r="LLB24" s="103"/>
      <c r="LLC24" s="103"/>
      <c r="LLD24" s="103"/>
      <c r="LLE24" s="103"/>
      <c r="LLF24" s="103"/>
      <c r="LLG24" s="103"/>
      <c r="LLH24" s="103"/>
      <c r="LLI24" s="103"/>
      <c r="LLJ24" s="103"/>
      <c r="LLK24" s="103"/>
      <c r="LLL24" s="103"/>
      <c r="LLM24" s="103"/>
      <c r="LLN24" s="103"/>
      <c r="LLO24" s="103"/>
      <c r="LLP24" s="103"/>
      <c r="LLQ24" s="103"/>
      <c r="LLR24" s="103"/>
      <c r="LLS24" s="103"/>
      <c r="LLT24" s="103"/>
      <c r="LLU24" s="103"/>
      <c r="LLV24" s="103"/>
      <c r="LLW24" s="103"/>
      <c r="LLX24" s="103"/>
      <c r="LLY24" s="103"/>
      <c r="LLZ24" s="103"/>
      <c r="LMA24" s="103"/>
      <c r="LMB24" s="103"/>
      <c r="LMC24" s="103"/>
      <c r="LMD24" s="103"/>
      <c r="LME24" s="103"/>
      <c r="LMF24" s="103"/>
      <c r="LMG24" s="103"/>
      <c r="LMH24" s="103"/>
      <c r="LMI24" s="103"/>
      <c r="LMJ24" s="103"/>
      <c r="LMK24" s="103"/>
      <c r="LML24" s="103"/>
      <c r="LMM24" s="103"/>
      <c r="LMN24" s="103"/>
      <c r="LMO24" s="103"/>
      <c r="LMP24" s="103"/>
      <c r="LMQ24" s="103"/>
      <c r="LMR24" s="103"/>
      <c r="LMS24" s="103"/>
      <c r="LMT24" s="103"/>
      <c r="LMU24" s="103"/>
      <c r="LMV24" s="103"/>
      <c r="LMW24" s="103"/>
      <c r="LMX24" s="103"/>
      <c r="LMY24" s="103"/>
      <c r="LMZ24" s="103"/>
      <c r="LNA24" s="103"/>
      <c r="LNB24" s="103"/>
      <c r="LNC24" s="103"/>
      <c r="LND24" s="103"/>
      <c r="LNE24" s="103"/>
      <c r="LNF24" s="103"/>
      <c r="LNG24" s="103"/>
      <c r="LNH24" s="103"/>
      <c r="LNI24" s="103"/>
      <c r="LNJ24" s="103"/>
      <c r="LNK24" s="103"/>
      <c r="LNL24" s="103"/>
      <c r="LNM24" s="103"/>
      <c r="LNN24" s="103"/>
      <c r="LNO24" s="103"/>
      <c r="LNP24" s="103"/>
      <c r="LNQ24" s="103"/>
      <c r="LNR24" s="103"/>
      <c r="LNS24" s="103"/>
      <c r="LNT24" s="103"/>
      <c r="LNU24" s="103"/>
      <c r="LNV24" s="103"/>
      <c r="LNW24" s="103"/>
      <c r="LNX24" s="103"/>
      <c r="LNY24" s="103"/>
      <c r="LNZ24" s="103"/>
      <c r="LOA24" s="103"/>
      <c r="LOB24" s="103"/>
      <c r="LOC24" s="103"/>
      <c r="LOD24" s="103"/>
      <c r="LOE24" s="103"/>
      <c r="LOF24" s="103"/>
      <c r="LOG24" s="103"/>
      <c r="LOH24" s="103"/>
      <c r="LOI24" s="103"/>
      <c r="LOJ24" s="103"/>
      <c r="LOK24" s="103"/>
      <c r="LOL24" s="103"/>
      <c r="LOM24" s="103"/>
      <c r="LON24" s="103"/>
      <c r="LOO24" s="103"/>
      <c r="LOP24" s="103"/>
      <c r="LOQ24" s="103"/>
      <c r="LOR24" s="103"/>
      <c r="LOS24" s="103"/>
      <c r="LOT24" s="103"/>
      <c r="LOU24" s="103"/>
      <c r="LOV24" s="103"/>
      <c r="LOW24" s="103"/>
      <c r="LOX24" s="103"/>
      <c r="LOY24" s="103"/>
      <c r="LOZ24" s="103"/>
      <c r="LPA24" s="103"/>
      <c r="LPB24" s="103"/>
      <c r="LPC24" s="103"/>
      <c r="LPD24" s="103"/>
      <c r="LPE24" s="103"/>
      <c r="LPF24" s="103"/>
      <c r="LPG24" s="103"/>
      <c r="LPH24" s="103"/>
      <c r="LPI24" s="103"/>
      <c r="LPJ24" s="103"/>
      <c r="LPK24" s="103"/>
      <c r="LPL24" s="103"/>
      <c r="LPM24" s="103"/>
      <c r="LPN24" s="103"/>
      <c r="LPO24" s="103"/>
      <c r="LPP24" s="103"/>
      <c r="LPQ24" s="103"/>
      <c r="LPR24" s="103"/>
      <c r="LPS24" s="103"/>
      <c r="LPT24" s="103"/>
      <c r="LPU24" s="103"/>
      <c r="LPV24" s="103"/>
      <c r="LPW24" s="103"/>
      <c r="LPX24" s="103"/>
      <c r="LPY24" s="103"/>
      <c r="LPZ24" s="103"/>
      <c r="LQA24" s="103"/>
      <c r="LQB24" s="103"/>
      <c r="LQC24" s="103"/>
      <c r="LQD24" s="103"/>
      <c r="LQE24" s="103"/>
      <c r="LQF24" s="103"/>
      <c r="LQG24" s="103"/>
      <c r="LQH24" s="103"/>
      <c r="LQI24" s="103"/>
      <c r="LQJ24" s="103"/>
      <c r="LQK24" s="103"/>
      <c r="LQL24" s="103"/>
      <c r="LQM24" s="103"/>
      <c r="LQN24" s="103"/>
      <c r="LQO24" s="103"/>
      <c r="LQP24" s="103"/>
      <c r="LQQ24" s="103"/>
      <c r="LQR24" s="103"/>
      <c r="LQS24" s="103"/>
      <c r="LQT24" s="103"/>
      <c r="LQU24" s="103"/>
      <c r="LQV24" s="103"/>
      <c r="LQW24" s="103"/>
      <c r="LQX24" s="103"/>
      <c r="LQY24" s="103"/>
      <c r="LQZ24" s="103"/>
      <c r="LRA24" s="103"/>
      <c r="LRB24" s="103"/>
      <c r="LRC24" s="103"/>
      <c r="LRD24" s="103"/>
      <c r="LRE24" s="103"/>
      <c r="LRF24" s="103"/>
      <c r="LRG24" s="103"/>
      <c r="LRH24" s="103"/>
      <c r="LRI24" s="103"/>
      <c r="LRJ24" s="103"/>
      <c r="LRK24" s="103"/>
      <c r="LRL24" s="103"/>
      <c r="LRM24" s="103"/>
      <c r="LRN24" s="103"/>
      <c r="LRO24" s="103"/>
      <c r="LRP24" s="103"/>
      <c r="LRQ24" s="103"/>
      <c r="LRR24" s="103"/>
      <c r="LRS24" s="103"/>
      <c r="LRT24" s="103"/>
      <c r="LRU24" s="103"/>
      <c r="LRV24" s="103"/>
      <c r="LRW24" s="103"/>
      <c r="LRX24" s="103"/>
      <c r="LRY24" s="103"/>
      <c r="LRZ24" s="103"/>
      <c r="LSA24" s="103"/>
      <c r="LSB24" s="103"/>
      <c r="LSC24" s="103"/>
      <c r="LSD24" s="103"/>
      <c r="LSE24" s="103"/>
      <c r="LSF24" s="103"/>
      <c r="LSG24" s="103"/>
      <c r="LSH24" s="103"/>
      <c r="LSI24" s="103"/>
      <c r="LSJ24" s="103"/>
      <c r="LSK24" s="103"/>
      <c r="LSL24" s="103"/>
      <c r="LSM24" s="103"/>
      <c r="LSN24" s="103"/>
      <c r="LSO24" s="103"/>
      <c r="LSP24" s="103"/>
      <c r="LSQ24" s="103"/>
      <c r="LSR24" s="103"/>
      <c r="LSS24" s="103"/>
      <c r="LST24" s="103"/>
      <c r="LSU24" s="103"/>
      <c r="LSV24" s="103"/>
      <c r="LSW24" s="103"/>
      <c r="LSX24" s="103"/>
      <c r="LSY24" s="103"/>
      <c r="LSZ24" s="103"/>
      <c r="LTA24" s="103"/>
      <c r="LTB24" s="103"/>
      <c r="LTC24" s="103"/>
      <c r="LTD24" s="103"/>
      <c r="LTE24" s="103"/>
      <c r="LTF24" s="103"/>
      <c r="LTG24" s="103"/>
      <c r="LTH24" s="103"/>
      <c r="LTI24" s="103"/>
      <c r="LTJ24" s="103"/>
      <c r="LTK24" s="103"/>
      <c r="LTL24" s="103"/>
      <c r="LTM24" s="103"/>
      <c r="LTN24" s="103"/>
      <c r="LTO24" s="103"/>
      <c r="LTP24" s="103"/>
      <c r="LTQ24" s="103"/>
      <c r="LTR24" s="103"/>
      <c r="LTS24" s="103"/>
      <c r="LTT24" s="103"/>
      <c r="LTU24" s="103"/>
      <c r="LTV24" s="103"/>
      <c r="LTW24" s="103"/>
      <c r="LTX24" s="103"/>
      <c r="LTY24" s="103"/>
      <c r="LTZ24" s="103"/>
      <c r="LUA24" s="103"/>
      <c r="LUB24" s="103"/>
      <c r="LUC24" s="103"/>
      <c r="LUD24" s="103"/>
      <c r="LUE24" s="103"/>
      <c r="LUF24" s="103"/>
      <c r="LUG24" s="103"/>
      <c r="LUH24" s="103"/>
      <c r="LUI24" s="103"/>
      <c r="LUJ24" s="103"/>
      <c r="LUK24" s="103"/>
      <c r="LUL24" s="103"/>
      <c r="LUM24" s="103"/>
      <c r="LUN24" s="103"/>
      <c r="LUO24" s="103"/>
      <c r="LUP24" s="103"/>
      <c r="LUQ24" s="103"/>
      <c r="LUR24" s="103"/>
      <c r="LUS24" s="103"/>
      <c r="LUT24" s="103"/>
      <c r="LUU24" s="103"/>
      <c r="LUV24" s="103"/>
      <c r="LUW24" s="103"/>
      <c r="LUX24" s="103"/>
      <c r="LUY24" s="103"/>
      <c r="LUZ24" s="103"/>
      <c r="LVA24" s="103"/>
      <c r="LVB24" s="103"/>
      <c r="LVC24" s="103"/>
      <c r="LVD24" s="103"/>
      <c r="LVE24" s="103"/>
      <c r="LVF24" s="103"/>
      <c r="LVG24" s="103"/>
      <c r="LVH24" s="103"/>
      <c r="LVI24" s="103"/>
      <c r="LVJ24" s="103"/>
      <c r="LVK24" s="103"/>
      <c r="LVL24" s="103"/>
      <c r="LVM24" s="103"/>
      <c r="LVN24" s="103"/>
      <c r="LVO24" s="103"/>
      <c r="LVP24" s="103"/>
      <c r="LVQ24" s="103"/>
      <c r="LVR24" s="103"/>
      <c r="LVS24" s="103"/>
      <c r="LVT24" s="103"/>
      <c r="LVU24" s="103"/>
      <c r="LVV24" s="103"/>
      <c r="LVW24" s="103"/>
      <c r="LVX24" s="103"/>
      <c r="LVY24" s="103"/>
      <c r="LVZ24" s="103"/>
      <c r="LWA24" s="103"/>
      <c r="LWB24" s="103"/>
      <c r="LWC24" s="103"/>
      <c r="LWD24" s="103"/>
      <c r="LWE24" s="103"/>
      <c r="LWF24" s="103"/>
      <c r="LWG24" s="103"/>
      <c r="LWH24" s="103"/>
      <c r="LWI24" s="103"/>
      <c r="LWJ24" s="103"/>
      <c r="LWK24" s="103"/>
      <c r="LWL24" s="103"/>
      <c r="LWM24" s="103"/>
      <c r="LWN24" s="103"/>
      <c r="LWO24" s="103"/>
      <c r="LWP24" s="103"/>
      <c r="LWQ24" s="103"/>
      <c r="LWR24" s="103"/>
      <c r="LWS24" s="103"/>
      <c r="LWT24" s="103"/>
      <c r="LWU24" s="103"/>
      <c r="LWV24" s="103"/>
      <c r="LWW24" s="103"/>
      <c r="LWX24" s="103"/>
      <c r="LWY24" s="103"/>
      <c r="LWZ24" s="103"/>
      <c r="LXA24" s="103"/>
      <c r="LXB24" s="103"/>
      <c r="LXC24" s="103"/>
      <c r="LXD24" s="103"/>
      <c r="LXE24" s="103"/>
      <c r="LXF24" s="103"/>
      <c r="LXG24" s="103"/>
      <c r="LXH24" s="103"/>
      <c r="LXI24" s="103"/>
      <c r="LXJ24" s="103"/>
      <c r="LXK24" s="103"/>
      <c r="LXL24" s="103"/>
      <c r="LXM24" s="103"/>
      <c r="LXN24" s="103"/>
      <c r="LXO24" s="103"/>
      <c r="LXP24" s="103"/>
      <c r="LXQ24" s="103"/>
      <c r="LXR24" s="103"/>
      <c r="LXS24" s="103"/>
      <c r="LXT24" s="103"/>
      <c r="LXU24" s="103"/>
      <c r="LXV24" s="103"/>
      <c r="LXW24" s="103"/>
      <c r="LXX24" s="103"/>
      <c r="LXY24" s="103"/>
      <c r="LXZ24" s="103"/>
      <c r="LYA24" s="103"/>
      <c r="LYB24" s="103"/>
      <c r="LYC24" s="103"/>
      <c r="LYD24" s="103"/>
      <c r="LYE24" s="103"/>
      <c r="LYF24" s="103"/>
      <c r="LYG24" s="103"/>
      <c r="LYH24" s="103"/>
      <c r="LYI24" s="103"/>
      <c r="LYJ24" s="103"/>
      <c r="LYK24" s="103"/>
      <c r="LYL24" s="103"/>
      <c r="LYM24" s="103"/>
      <c r="LYN24" s="103"/>
      <c r="LYO24" s="103"/>
      <c r="LYP24" s="103"/>
      <c r="LYQ24" s="103"/>
      <c r="LYR24" s="103"/>
      <c r="LYS24" s="103"/>
      <c r="LYT24" s="103"/>
      <c r="LYU24" s="103"/>
      <c r="LYV24" s="103"/>
      <c r="LYW24" s="103"/>
      <c r="LYX24" s="103"/>
      <c r="LYY24" s="103"/>
      <c r="LYZ24" s="103"/>
      <c r="LZA24" s="103"/>
      <c r="LZB24" s="103"/>
      <c r="LZC24" s="103"/>
      <c r="LZD24" s="103"/>
      <c r="LZE24" s="103"/>
      <c r="LZF24" s="103"/>
      <c r="LZG24" s="103"/>
      <c r="LZH24" s="103"/>
      <c r="LZI24" s="103"/>
      <c r="LZJ24" s="103"/>
      <c r="LZK24" s="103"/>
      <c r="LZL24" s="103"/>
      <c r="LZM24" s="103"/>
      <c r="LZN24" s="103"/>
      <c r="LZO24" s="103"/>
      <c r="LZP24" s="103"/>
      <c r="LZQ24" s="103"/>
      <c r="LZR24" s="103"/>
      <c r="LZS24" s="103"/>
      <c r="LZT24" s="103"/>
      <c r="LZU24" s="103"/>
      <c r="LZV24" s="103"/>
      <c r="LZW24" s="103"/>
      <c r="LZX24" s="103"/>
      <c r="LZY24" s="103"/>
      <c r="LZZ24" s="103"/>
      <c r="MAA24" s="103"/>
      <c r="MAB24" s="103"/>
      <c r="MAC24" s="103"/>
      <c r="MAD24" s="103"/>
      <c r="MAE24" s="103"/>
      <c r="MAF24" s="103"/>
      <c r="MAG24" s="103"/>
      <c r="MAH24" s="103"/>
      <c r="MAI24" s="103"/>
      <c r="MAJ24" s="103"/>
      <c r="MAK24" s="103"/>
      <c r="MAL24" s="103"/>
      <c r="MAM24" s="103"/>
      <c r="MAN24" s="103"/>
      <c r="MAO24" s="103"/>
      <c r="MAP24" s="103"/>
      <c r="MAQ24" s="103"/>
      <c r="MAR24" s="103"/>
      <c r="MAS24" s="103"/>
      <c r="MAT24" s="103"/>
      <c r="MAU24" s="103"/>
      <c r="MAV24" s="103"/>
      <c r="MAW24" s="103"/>
      <c r="MAX24" s="103"/>
      <c r="MAY24" s="103"/>
      <c r="MAZ24" s="103"/>
      <c r="MBA24" s="103"/>
      <c r="MBB24" s="103"/>
      <c r="MBC24" s="103"/>
      <c r="MBD24" s="103"/>
      <c r="MBE24" s="103"/>
      <c r="MBF24" s="103"/>
      <c r="MBG24" s="103"/>
      <c r="MBH24" s="103"/>
      <c r="MBI24" s="103"/>
      <c r="MBJ24" s="103"/>
      <c r="MBK24" s="103"/>
      <c r="MBL24" s="103"/>
      <c r="MBM24" s="103"/>
      <c r="MBN24" s="103"/>
      <c r="MBO24" s="103"/>
      <c r="MBP24" s="103"/>
      <c r="MBQ24" s="103"/>
      <c r="MBR24" s="103"/>
      <c r="MBS24" s="103"/>
      <c r="MBT24" s="103"/>
      <c r="MBU24" s="103"/>
      <c r="MBV24" s="103"/>
      <c r="MBW24" s="103"/>
      <c r="MBX24" s="103"/>
      <c r="MBY24" s="103"/>
      <c r="MBZ24" s="103"/>
      <c r="MCA24" s="103"/>
      <c r="MCB24" s="103"/>
      <c r="MCC24" s="103"/>
      <c r="MCD24" s="103"/>
      <c r="MCE24" s="103"/>
      <c r="MCF24" s="103"/>
      <c r="MCG24" s="103"/>
      <c r="MCH24" s="103"/>
      <c r="MCI24" s="103"/>
      <c r="MCJ24" s="103"/>
      <c r="MCK24" s="103"/>
      <c r="MCL24" s="103"/>
      <c r="MCM24" s="103"/>
      <c r="MCN24" s="103"/>
      <c r="MCO24" s="103"/>
      <c r="MCP24" s="103"/>
      <c r="MCQ24" s="103"/>
      <c r="MCR24" s="103"/>
      <c r="MCS24" s="103"/>
      <c r="MCT24" s="103"/>
      <c r="MCU24" s="103"/>
      <c r="MCV24" s="103"/>
      <c r="MCW24" s="103"/>
      <c r="MCX24" s="103"/>
      <c r="MCY24" s="103"/>
      <c r="MCZ24" s="103"/>
      <c r="MDA24" s="103"/>
      <c r="MDB24" s="103"/>
      <c r="MDC24" s="103"/>
      <c r="MDD24" s="103"/>
      <c r="MDE24" s="103"/>
      <c r="MDF24" s="103"/>
      <c r="MDG24" s="103"/>
      <c r="MDH24" s="103"/>
      <c r="MDI24" s="103"/>
      <c r="MDJ24" s="103"/>
      <c r="MDK24" s="103"/>
      <c r="MDL24" s="103"/>
      <c r="MDM24" s="103"/>
      <c r="MDN24" s="103"/>
      <c r="MDO24" s="103"/>
      <c r="MDP24" s="103"/>
      <c r="MDQ24" s="103"/>
      <c r="MDR24" s="103"/>
      <c r="MDS24" s="103"/>
      <c r="MDT24" s="103"/>
      <c r="MDU24" s="103"/>
      <c r="MDV24" s="103"/>
      <c r="MDW24" s="103"/>
      <c r="MDX24" s="103"/>
      <c r="MDY24" s="103"/>
      <c r="MDZ24" s="103"/>
      <c r="MEA24" s="103"/>
      <c r="MEB24" s="103"/>
      <c r="MEC24" s="103"/>
      <c r="MED24" s="103"/>
      <c r="MEE24" s="103"/>
      <c r="MEF24" s="103"/>
      <c r="MEG24" s="103"/>
      <c r="MEH24" s="103"/>
      <c r="MEI24" s="103"/>
      <c r="MEJ24" s="103"/>
      <c r="MEK24" s="103"/>
      <c r="MEL24" s="103"/>
      <c r="MEM24" s="103"/>
      <c r="MEN24" s="103"/>
      <c r="MEO24" s="103"/>
      <c r="MEP24" s="103"/>
      <c r="MEQ24" s="103"/>
      <c r="MER24" s="103"/>
      <c r="MES24" s="103"/>
      <c r="MET24" s="103"/>
      <c r="MEU24" s="103"/>
      <c r="MEV24" s="103"/>
      <c r="MEW24" s="103"/>
      <c r="MEX24" s="103"/>
      <c r="MEY24" s="103"/>
      <c r="MEZ24" s="103"/>
      <c r="MFA24" s="103"/>
      <c r="MFB24" s="103"/>
      <c r="MFC24" s="103"/>
      <c r="MFD24" s="103"/>
      <c r="MFE24" s="103"/>
      <c r="MFF24" s="103"/>
      <c r="MFG24" s="103"/>
      <c r="MFH24" s="103"/>
      <c r="MFI24" s="103"/>
      <c r="MFJ24" s="103"/>
      <c r="MFK24" s="103"/>
      <c r="MFL24" s="103"/>
      <c r="MFM24" s="103"/>
      <c r="MFN24" s="103"/>
      <c r="MFO24" s="103"/>
      <c r="MFP24" s="103"/>
      <c r="MFQ24" s="103"/>
      <c r="MFR24" s="103"/>
      <c r="MFS24" s="103"/>
      <c r="MFT24" s="103"/>
      <c r="MFU24" s="103"/>
      <c r="MFV24" s="103"/>
      <c r="MFW24" s="103"/>
      <c r="MFX24" s="103"/>
      <c r="MFY24" s="103"/>
      <c r="MFZ24" s="103"/>
      <c r="MGA24" s="103"/>
      <c r="MGB24" s="103"/>
      <c r="MGC24" s="103"/>
      <c r="MGD24" s="103"/>
      <c r="MGE24" s="103"/>
      <c r="MGF24" s="103"/>
      <c r="MGG24" s="103"/>
      <c r="MGH24" s="103"/>
      <c r="MGI24" s="103"/>
      <c r="MGJ24" s="103"/>
      <c r="MGK24" s="103"/>
      <c r="MGL24" s="103"/>
      <c r="MGM24" s="103"/>
      <c r="MGN24" s="103"/>
      <c r="MGO24" s="103"/>
      <c r="MGP24" s="103"/>
      <c r="MGQ24" s="103"/>
      <c r="MGR24" s="103"/>
      <c r="MGS24" s="103"/>
      <c r="MGT24" s="103"/>
      <c r="MGU24" s="103"/>
      <c r="MGV24" s="103"/>
      <c r="MGW24" s="103"/>
      <c r="MGX24" s="103"/>
      <c r="MGY24" s="103"/>
      <c r="MGZ24" s="103"/>
      <c r="MHA24" s="103"/>
      <c r="MHB24" s="103"/>
      <c r="MHC24" s="103"/>
      <c r="MHD24" s="103"/>
      <c r="MHE24" s="103"/>
      <c r="MHF24" s="103"/>
      <c r="MHG24" s="103"/>
      <c r="MHH24" s="103"/>
      <c r="MHI24" s="103"/>
      <c r="MHJ24" s="103"/>
      <c r="MHK24" s="103"/>
      <c r="MHL24" s="103"/>
      <c r="MHM24" s="103"/>
      <c r="MHN24" s="103"/>
      <c r="MHO24" s="103"/>
      <c r="MHP24" s="103"/>
      <c r="MHQ24" s="103"/>
      <c r="MHR24" s="103"/>
      <c r="MHS24" s="103"/>
      <c r="MHT24" s="103"/>
      <c r="MHU24" s="103"/>
      <c r="MHV24" s="103"/>
      <c r="MHW24" s="103"/>
      <c r="MHX24" s="103"/>
      <c r="MHY24" s="103"/>
      <c r="MHZ24" s="103"/>
      <c r="MIA24" s="103"/>
      <c r="MIB24" s="103"/>
      <c r="MIC24" s="103"/>
      <c r="MID24" s="103"/>
      <c r="MIE24" s="103"/>
      <c r="MIF24" s="103"/>
      <c r="MIG24" s="103"/>
      <c r="MIH24" s="103"/>
      <c r="MII24" s="103"/>
      <c r="MIJ24" s="103"/>
      <c r="MIK24" s="103"/>
      <c r="MIL24" s="103"/>
      <c r="MIM24" s="103"/>
      <c r="MIN24" s="103"/>
      <c r="MIO24" s="103"/>
      <c r="MIP24" s="103"/>
      <c r="MIQ24" s="103"/>
      <c r="MIR24" s="103"/>
      <c r="MIS24" s="103"/>
      <c r="MIT24" s="103"/>
      <c r="MIU24" s="103"/>
      <c r="MIV24" s="103"/>
      <c r="MIW24" s="103"/>
      <c r="MIX24" s="103"/>
      <c r="MIY24" s="103"/>
      <c r="MIZ24" s="103"/>
      <c r="MJA24" s="103"/>
      <c r="MJB24" s="103"/>
      <c r="MJC24" s="103"/>
      <c r="MJD24" s="103"/>
      <c r="MJE24" s="103"/>
      <c r="MJF24" s="103"/>
      <c r="MJG24" s="103"/>
      <c r="MJH24" s="103"/>
      <c r="MJI24" s="103"/>
      <c r="MJJ24" s="103"/>
      <c r="MJK24" s="103"/>
      <c r="MJL24" s="103"/>
      <c r="MJM24" s="103"/>
      <c r="MJN24" s="103"/>
      <c r="MJO24" s="103"/>
      <c r="MJP24" s="103"/>
      <c r="MJQ24" s="103"/>
      <c r="MJR24" s="103"/>
      <c r="MJS24" s="103"/>
      <c r="MJT24" s="103"/>
      <c r="MJU24" s="103"/>
      <c r="MJV24" s="103"/>
      <c r="MJW24" s="103"/>
      <c r="MJX24" s="103"/>
      <c r="MJY24" s="103"/>
      <c r="MJZ24" s="103"/>
      <c r="MKA24" s="103"/>
      <c r="MKB24" s="103"/>
      <c r="MKC24" s="103"/>
      <c r="MKD24" s="103"/>
      <c r="MKE24" s="103"/>
      <c r="MKF24" s="103"/>
      <c r="MKG24" s="103"/>
      <c r="MKH24" s="103"/>
      <c r="MKI24" s="103"/>
      <c r="MKJ24" s="103"/>
      <c r="MKK24" s="103"/>
      <c r="MKL24" s="103"/>
      <c r="MKM24" s="103"/>
      <c r="MKN24" s="103"/>
      <c r="MKO24" s="103"/>
      <c r="MKP24" s="103"/>
      <c r="MKQ24" s="103"/>
      <c r="MKR24" s="103"/>
      <c r="MKS24" s="103"/>
      <c r="MKT24" s="103"/>
      <c r="MKU24" s="103"/>
      <c r="MKV24" s="103"/>
      <c r="MKW24" s="103"/>
      <c r="MKX24" s="103"/>
      <c r="MKY24" s="103"/>
      <c r="MKZ24" s="103"/>
      <c r="MLA24" s="103"/>
      <c r="MLB24" s="103"/>
      <c r="MLC24" s="103"/>
      <c r="MLD24" s="103"/>
      <c r="MLE24" s="103"/>
      <c r="MLF24" s="103"/>
      <c r="MLG24" s="103"/>
      <c r="MLH24" s="103"/>
      <c r="MLI24" s="103"/>
      <c r="MLJ24" s="103"/>
      <c r="MLK24" s="103"/>
      <c r="MLL24" s="103"/>
      <c r="MLM24" s="103"/>
      <c r="MLN24" s="103"/>
      <c r="MLO24" s="103"/>
      <c r="MLP24" s="103"/>
      <c r="MLQ24" s="103"/>
      <c r="MLR24" s="103"/>
      <c r="MLS24" s="103"/>
      <c r="MLT24" s="103"/>
      <c r="MLU24" s="103"/>
      <c r="MLV24" s="103"/>
      <c r="MLW24" s="103"/>
      <c r="MLX24" s="103"/>
      <c r="MLY24" s="103"/>
      <c r="MLZ24" s="103"/>
      <c r="MMA24" s="103"/>
      <c r="MMB24" s="103"/>
      <c r="MMC24" s="103"/>
      <c r="MMD24" s="103"/>
      <c r="MME24" s="103"/>
      <c r="MMF24" s="103"/>
      <c r="MMG24" s="103"/>
      <c r="MMH24" s="103"/>
      <c r="MMI24" s="103"/>
      <c r="MMJ24" s="103"/>
      <c r="MMK24" s="103"/>
      <c r="MML24" s="103"/>
      <c r="MMM24" s="103"/>
      <c r="MMN24" s="103"/>
      <c r="MMO24" s="103"/>
      <c r="MMP24" s="103"/>
      <c r="MMQ24" s="103"/>
      <c r="MMR24" s="103"/>
      <c r="MMS24" s="103"/>
      <c r="MMT24" s="103"/>
      <c r="MMU24" s="103"/>
      <c r="MMV24" s="103"/>
      <c r="MMW24" s="103"/>
      <c r="MMX24" s="103"/>
      <c r="MMY24" s="103"/>
      <c r="MMZ24" s="103"/>
      <c r="MNA24" s="103"/>
      <c r="MNB24" s="103"/>
      <c r="MNC24" s="103"/>
      <c r="MND24" s="103"/>
      <c r="MNE24" s="103"/>
      <c r="MNF24" s="103"/>
      <c r="MNG24" s="103"/>
      <c r="MNH24" s="103"/>
      <c r="MNI24" s="103"/>
      <c r="MNJ24" s="103"/>
      <c r="MNK24" s="103"/>
      <c r="MNL24" s="103"/>
      <c r="MNM24" s="103"/>
      <c r="MNN24" s="103"/>
      <c r="MNO24" s="103"/>
      <c r="MNP24" s="103"/>
      <c r="MNQ24" s="103"/>
      <c r="MNR24" s="103"/>
      <c r="MNS24" s="103"/>
      <c r="MNT24" s="103"/>
      <c r="MNU24" s="103"/>
      <c r="MNV24" s="103"/>
      <c r="MNW24" s="103"/>
      <c r="MNX24" s="103"/>
      <c r="MNY24" s="103"/>
      <c r="MNZ24" s="103"/>
      <c r="MOA24" s="103"/>
      <c r="MOB24" s="103"/>
      <c r="MOC24" s="103"/>
      <c r="MOD24" s="103"/>
      <c r="MOE24" s="103"/>
      <c r="MOF24" s="103"/>
      <c r="MOG24" s="103"/>
      <c r="MOH24" s="103"/>
      <c r="MOI24" s="103"/>
      <c r="MOJ24" s="103"/>
      <c r="MOK24" s="103"/>
      <c r="MOL24" s="103"/>
      <c r="MOM24" s="103"/>
      <c r="MON24" s="103"/>
      <c r="MOO24" s="103"/>
      <c r="MOP24" s="103"/>
      <c r="MOQ24" s="103"/>
      <c r="MOR24" s="103"/>
      <c r="MOS24" s="103"/>
      <c r="MOT24" s="103"/>
      <c r="MOU24" s="103"/>
      <c r="MOV24" s="103"/>
      <c r="MOW24" s="103"/>
      <c r="MOX24" s="103"/>
      <c r="MOY24" s="103"/>
      <c r="MOZ24" s="103"/>
      <c r="MPA24" s="103"/>
      <c r="MPB24" s="103"/>
      <c r="MPC24" s="103"/>
      <c r="MPD24" s="103"/>
      <c r="MPE24" s="103"/>
      <c r="MPF24" s="103"/>
      <c r="MPG24" s="103"/>
      <c r="MPH24" s="103"/>
      <c r="MPI24" s="103"/>
      <c r="MPJ24" s="103"/>
      <c r="MPK24" s="103"/>
      <c r="MPL24" s="103"/>
      <c r="MPM24" s="103"/>
      <c r="MPN24" s="103"/>
      <c r="MPO24" s="103"/>
      <c r="MPP24" s="103"/>
      <c r="MPQ24" s="103"/>
      <c r="MPR24" s="103"/>
      <c r="MPS24" s="103"/>
      <c r="MPT24" s="103"/>
      <c r="MPU24" s="103"/>
      <c r="MPV24" s="103"/>
      <c r="MPW24" s="103"/>
      <c r="MPX24" s="103"/>
      <c r="MPY24" s="103"/>
      <c r="MPZ24" s="103"/>
      <c r="MQA24" s="103"/>
      <c r="MQB24" s="103"/>
      <c r="MQC24" s="103"/>
      <c r="MQD24" s="103"/>
      <c r="MQE24" s="103"/>
      <c r="MQF24" s="103"/>
      <c r="MQG24" s="103"/>
      <c r="MQH24" s="103"/>
      <c r="MQI24" s="103"/>
      <c r="MQJ24" s="103"/>
      <c r="MQK24" s="103"/>
      <c r="MQL24" s="103"/>
      <c r="MQM24" s="103"/>
      <c r="MQN24" s="103"/>
      <c r="MQO24" s="103"/>
      <c r="MQP24" s="103"/>
      <c r="MQQ24" s="103"/>
      <c r="MQR24" s="103"/>
      <c r="MQS24" s="103"/>
      <c r="MQT24" s="103"/>
      <c r="MQU24" s="103"/>
      <c r="MQV24" s="103"/>
      <c r="MQW24" s="103"/>
      <c r="MQX24" s="103"/>
      <c r="MQY24" s="103"/>
      <c r="MQZ24" s="103"/>
      <c r="MRA24" s="103"/>
      <c r="MRB24" s="103"/>
      <c r="MRC24" s="103"/>
      <c r="MRD24" s="103"/>
      <c r="MRE24" s="103"/>
      <c r="MRF24" s="103"/>
      <c r="MRG24" s="103"/>
      <c r="MRH24" s="103"/>
      <c r="MRI24" s="103"/>
      <c r="MRJ24" s="103"/>
      <c r="MRK24" s="103"/>
      <c r="MRL24" s="103"/>
      <c r="MRM24" s="103"/>
      <c r="MRN24" s="103"/>
      <c r="MRO24" s="103"/>
      <c r="MRP24" s="103"/>
      <c r="MRQ24" s="103"/>
      <c r="MRR24" s="103"/>
      <c r="MRS24" s="103"/>
      <c r="MRT24" s="103"/>
      <c r="MRU24" s="103"/>
      <c r="MRV24" s="103"/>
      <c r="MRW24" s="103"/>
      <c r="MRX24" s="103"/>
      <c r="MRY24" s="103"/>
      <c r="MRZ24" s="103"/>
      <c r="MSA24" s="103"/>
      <c r="MSB24" s="103"/>
      <c r="MSC24" s="103"/>
      <c r="MSD24" s="103"/>
      <c r="MSE24" s="103"/>
      <c r="MSF24" s="103"/>
      <c r="MSG24" s="103"/>
      <c r="MSH24" s="103"/>
      <c r="MSI24" s="103"/>
      <c r="MSJ24" s="103"/>
      <c r="MSK24" s="103"/>
      <c r="MSL24" s="103"/>
      <c r="MSM24" s="103"/>
      <c r="MSN24" s="103"/>
      <c r="MSO24" s="103"/>
      <c r="MSP24" s="103"/>
      <c r="MSQ24" s="103"/>
      <c r="MSR24" s="103"/>
      <c r="MSS24" s="103"/>
      <c r="MST24" s="103"/>
      <c r="MSU24" s="103"/>
      <c r="MSV24" s="103"/>
      <c r="MSW24" s="103"/>
      <c r="MSX24" s="103"/>
      <c r="MSY24" s="103"/>
      <c r="MSZ24" s="103"/>
      <c r="MTA24" s="103"/>
      <c r="MTB24" s="103"/>
      <c r="MTC24" s="103"/>
      <c r="MTD24" s="103"/>
      <c r="MTE24" s="103"/>
      <c r="MTF24" s="103"/>
      <c r="MTG24" s="103"/>
      <c r="MTH24" s="103"/>
      <c r="MTI24" s="103"/>
      <c r="MTJ24" s="103"/>
      <c r="MTK24" s="103"/>
      <c r="MTL24" s="103"/>
      <c r="MTM24" s="103"/>
      <c r="MTN24" s="103"/>
      <c r="MTO24" s="103"/>
      <c r="MTP24" s="103"/>
      <c r="MTQ24" s="103"/>
      <c r="MTR24" s="103"/>
      <c r="MTS24" s="103"/>
      <c r="MTT24" s="103"/>
      <c r="MTU24" s="103"/>
      <c r="MTV24" s="103"/>
      <c r="MTW24" s="103"/>
      <c r="MTX24" s="103"/>
      <c r="MTY24" s="103"/>
      <c r="MTZ24" s="103"/>
      <c r="MUA24" s="103"/>
      <c r="MUB24" s="103"/>
      <c r="MUC24" s="103"/>
      <c r="MUD24" s="103"/>
      <c r="MUE24" s="103"/>
      <c r="MUF24" s="103"/>
      <c r="MUG24" s="103"/>
      <c r="MUH24" s="103"/>
      <c r="MUI24" s="103"/>
      <c r="MUJ24" s="103"/>
      <c r="MUK24" s="103"/>
      <c r="MUL24" s="103"/>
      <c r="MUM24" s="103"/>
      <c r="MUN24" s="103"/>
      <c r="MUO24" s="103"/>
      <c r="MUP24" s="103"/>
      <c r="MUQ24" s="103"/>
      <c r="MUR24" s="103"/>
      <c r="MUS24" s="103"/>
      <c r="MUT24" s="103"/>
      <c r="MUU24" s="103"/>
      <c r="MUV24" s="103"/>
      <c r="MUW24" s="103"/>
      <c r="MUX24" s="103"/>
      <c r="MUY24" s="103"/>
      <c r="MUZ24" s="103"/>
      <c r="MVA24" s="103"/>
      <c r="MVB24" s="103"/>
      <c r="MVC24" s="103"/>
      <c r="MVD24" s="103"/>
      <c r="MVE24" s="103"/>
      <c r="MVF24" s="103"/>
      <c r="MVG24" s="103"/>
      <c r="MVH24" s="103"/>
      <c r="MVI24" s="103"/>
      <c r="MVJ24" s="103"/>
      <c r="MVK24" s="103"/>
      <c r="MVL24" s="103"/>
      <c r="MVM24" s="103"/>
      <c r="MVN24" s="103"/>
      <c r="MVO24" s="103"/>
      <c r="MVP24" s="103"/>
      <c r="MVQ24" s="103"/>
      <c r="MVR24" s="103"/>
      <c r="MVS24" s="103"/>
      <c r="MVT24" s="103"/>
      <c r="MVU24" s="103"/>
      <c r="MVV24" s="103"/>
      <c r="MVW24" s="103"/>
      <c r="MVX24" s="103"/>
      <c r="MVY24" s="103"/>
      <c r="MVZ24" s="103"/>
      <c r="MWA24" s="103"/>
      <c r="MWB24" s="103"/>
      <c r="MWC24" s="103"/>
      <c r="MWD24" s="103"/>
      <c r="MWE24" s="103"/>
      <c r="MWF24" s="103"/>
      <c r="MWG24" s="103"/>
      <c r="MWH24" s="103"/>
      <c r="MWI24" s="103"/>
      <c r="MWJ24" s="103"/>
      <c r="MWK24" s="103"/>
      <c r="MWL24" s="103"/>
      <c r="MWM24" s="103"/>
      <c r="MWN24" s="103"/>
      <c r="MWO24" s="103"/>
      <c r="MWP24" s="103"/>
      <c r="MWQ24" s="103"/>
      <c r="MWR24" s="103"/>
      <c r="MWS24" s="103"/>
      <c r="MWT24" s="103"/>
      <c r="MWU24" s="103"/>
      <c r="MWV24" s="103"/>
      <c r="MWW24" s="103"/>
      <c r="MWX24" s="103"/>
      <c r="MWY24" s="103"/>
      <c r="MWZ24" s="103"/>
      <c r="MXA24" s="103"/>
      <c r="MXB24" s="103"/>
      <c r="MXC24" s="103"/>
      <c r="MXD24" s="103"/>
      <c r="MXE24" s="103"/>
      <c r="MXF24" s="103"/>
      <c r="MXG24" s="103"/>
      <c r="MXH24" s="103"/>
      <c r="MXI24" s="103"/>
      <c r="MXJ24" s="103"/>
      <c r="MXK24" s="103"/>
      <c r="MXL24" s="103"/>
      <c r="MXM24" s="103"/>
      <c r="MXN24" s="103"/>
      <c r="MXO24" s="103"/>
      <c r="MXP24" s="103"/>
      <c r="MXQ24" s="103"/>
      <c r="MXR24" s="103"/>
      <c r="MXS24" s="103"/>
      <c r="MXT24" s="103"/>
      <c r="MXU24" s="103"/>
      <c r="MXV24" s="103"/>
      <c r="MXW24" s="103"/>
      <c r="MXX24" s="103"/>
      <c r="MXY24" s="103"/>
      <c r="MXZ24" s="103"/>
      <c r="MYA24" s="103"/>
      <c r="MYB24" s="103"/>
      <c r="MYC24" s="103"/>
      <c r="MYD24" s="103"/>
      <c r="MYE24" s="103"/>
      <c r="MYF24" s="103"/>
      <c r="MYG24" s="103"/>
      <c r="MYH24" s="103"/>
      <c r="MYI24" s="103"/>
      <c r="MYJ24" s="103"/>
      <c r="MYK24" s="103"/>
      <c r="MYL24" s="103"/>
      <c r="MYM24" s="103"/>
      <c r="MYN24" s="103"/>
      <c r="MYO24" s="103"/>
      <c r="MYP24" s="103"/>
      <c r="MYQ24" s="103"/>
      <c r="MYR24" s="103"/>
      <c r="MYS24" s="103"/>
      <c r="MYT24" s="103"/>
      <c r="MYU24" s="103"/>
      <c r="MYV24" s="103"/>
      <c r="MYW24" s="103"/>
      <c r="MYX24" s="103"/>
      <c r="MYY24" s="103"/>
      <c r="MYZ24" s="103"/>
      <c r="MZA24" s="103"/>
      <c r="MZB24" s="103"/>
      <c r="MZC24" s="103"/>
      <c r="MZD24" s="103"/>
      <c r="MZE24" s="103"/>
      <c r="MZF24" s="103"/>
      <c r="MZG24" s="103"/>
      <c r="MZH24" s="103"/>
      <c r="MZI24" s="103"/>
      <c r="MZJ24" s="103"/>
      <c r="MZK24" s="103"/>
      <c r="MZL24" s="103"/>
      <c r="MZM24" s="103"/>
      <c r="MZN24" s="103"/>
      <c r="MZO24" s="103"/>
      <c r="MZP24" s="103"/>
      <c r="MZQ24" s="103"/>
      <c r="MZR24" s="103"/>
      <c r="MZS24" s="103"/>
      <c r="MZT24" s="103"/>
      <c r="MZU24" s="103"/>
      <c r="MZV24" s="103"/>
      <c r="MZW24" s="103"/>
      <c r="MZX24" s="103"/>
      <c r="MZY24" s="103"/>
      <c r="MZZ24" s="103"/>
      <c r="NAA24" s="103"/>
      <c r="NAB24" s="103"/>
      <c r="NAC24" s="103"/>
      <c r="NAD24" s="103"/>
      <c r="NAE24" s="103"/>
      <c r="NAF24" s="103"/>
      <c r="NAG24" s="103"/>
      <c r="NAH24" s="103"/>
      <c r="NAI24" s="103"/>
      <c r="NAJ24" s="103"/>
      <c r="NAK24" s="103"/>
      <c r="NAL24" s="103"/>
      <c r="NAM24" s="103"/>
      <c r="NAN24" s="103"/>
      <c r="NAO24" s="103"/>
      <c r="NAP24" s="103"/>
      <c r="NAQ24" s="103"/>
      <c r="NAR24" s="103"/>
      <c r="NAS24" s="103"/>
      <c r="NAT24" s="103"/>
      <c r="NAU24" s="103"/>
      <c r="NAV24" s="103"/>
      <c r="NAW24" s="103"/>
      <c r="NAX24" s="103"/>
      <c r="NAY24" s="103"/>
      <c r="NAZ24" s="103"/>
      <c r="NBA24" s="103"/>
      <c r="NBB24" s="103"/>
      <c r="NBC24" s="103"/>
      <c r="NBD24" s="103"/>
      <c r="NBE24" s="103"/>
      <c r="NBF24" s="103"/>
      <c r="NBG24" s="103"/>
      <c r="NBH24" s="103"/>
      <c r="NBI24" s="103"/>
      <c r="NBJ24" s="103"/>
      <c r="NBK24" s="103"/>
      <c r="NBL24" s="103"/>
      <c r="NBM24" s="103"/>
      <c r="NBN24" s="103"/>
      <c r="NBO24" s="103"/>
      <c r="NBP24" s="103"/>
      <c r="NBQ24" s="103"/>
      <c r="NBR24" s="103"/>
      <c r="NBS24" s="103"/>
      <c r="NBT24" s="103"/>
      <c r="NBU24" s="103"/>
      <c r="NBV24" s="103"/>
      <c r="NBW24" s="103"/>
      <c r="NBX24" s="103"/>
      <c r="NBY24" s="103"/>
      <c r="NBZ24" s="103"/>
      <c r="NCA24" s="103"/>
      <c r="NCB24" s="103"/>
      <c r="NCC24" s="103"/>
      <c r="NCD24" s="103"/>
      <c r="NCE24" s="103"/>
      <c r="NCF24" s="103"/>
      <c r="NCG24" s="103"/>
      <c r="NCH24" s="103"/>
      <c r="NCI24" s="103"/>
      <c r="NCJ24" s="103"/>
      <c r="NCK24" s="103"/>
      <c r="NCL24" s="103"/>
      <c r="NCM24" s="103"/>
      <c r="NCN24" s="103"/>
      <c r="NCO24" s="103"/>
      <c r="NCP24" s="103"/>
      <c r="NCQ24" s="103"/>
      <c r="NCR24" s="103"/>
      <c r="NCS24" s="103"/>
      <c r="NCT24" s="103"/>
      <c r="NCU24" s="103"/>
      <c r="NCV24" s="103"/>
      <c r="NCW24" s="103"/>
      <c r="NCX24" s="103"/>
      <c r="NCY24" s="103"/>
      <c r="NCZ24" s="103"/>
      <c r="NDA24" s="103"/>
      <c r="NDB24" s="103"/>
      <c r="NDC24" s="103"/>
      <c r="NDD24" s="103"/>
      <c r="NDE24" s="103"/>
      <c r="NDF24" s="103"/>
      <c r="NDG24" s="103"/>
      <c r="NDH24" s="103"/>
      <c r="NDI24" s="103"/>
      <c r="NDJ24" s="103"/>
      <c r="NDK24" s="103"/>
      <c r="NDL24" s="103"/>
      <c r="NDM24" s="103"/>
      <c r="NDN24" s="103"/>
      <c r="NDO24" s="103"/>
      <c r="NDP24" s="103"/>
      <c r="NDQ24" s="103"/>
      <c r="NDR24" s="103"/>
      <c r="NDS24" s="103"/>
      <c r="NDT24" s="103"/>
      <c r="NDU24" s="103"/>
      <c r="NDV24" s="103"/>
      <c r="NDW24" s="103"/>
      <c r="NDX24" s="103"/>
      <c r="NDY24" s="103"/>
      <c r="NDZ24" s="103"/>
      <c r="NEA24" s="103"/>
      <c r="NEB24" s="103"/>
      <c r="NEC24" s="103"/>
      <c r="NED24" s="103"/>
      <c r="NEE24" s="103"/>
      <c r="NEF24" s="103"/>
      <c r="NEG24" s="103"/>
      <c r="NEH24" s="103"/>
      <c r="NEI24" s="103"/>
      <c r="NEJ24" s="103"/>
      <c r="NEK24" s="103"/>
      <c r="NEL24" s="103"/>
      <c r="NEM24" s="103"/>
      <c r="NEN24" s="103"/>
      <c r="NEO24" s="103"/>
      <c r="NEP24" s="103"/>
      <c r="NEQ24" s="103"/>
      <c r="NER24" s="103"/>
      <c r="NES24" s="103"/>
      <c r="NET24" s="103"/>
      <c r="NEU24" s="103"/>
      <c r="NEV24" s="103"/>
      <c r="NEW24" s="103"/>
      <c r="NEX24" s="103"/>
      <c r="NEY24" s="103"/>
      <c r="NEZ24" s="103"/>
      <c r="NFA24" s="103"/>
      <c r="NFB24" s="103"/>
      <c r="NFC24" s="103"/>
      <c r="NFD24" s="103"/>
      <c r="NFE24" s="103"/>
      <c r="NFF24" s="103"/>
      <c r="NFG24" s="103"/>
      <c r="NFH24" s="103"/>
      <c r="NFI24" s="103"/>
      <c r="NFJ24" s="103"/>
      <c r="NFK24" s="103"/>
      <c r="NFL24" s="103"/>
      <c r="NFM24" s="103"/>
      <c r="NFN24" s="103"/>
      <c r="NFO24" s="103"/>
      <c r="NFP24" s="103"/>
      <c r="NFQ24" s="103"/>
      <c r="NFR24" s="103"/>
      <c r="NFS24" s="103"/>
      <c r="NFT24" s="103"/>
      <c r="NFU24" s="103"/>
      <c r="NFV24" s="103"/>
      <c r="NFW24" s="103"/>
      <c r="NFX24" s="103"/>
      <c r="NFY24" s="103"/>
      <c r="NFZ24" s="103"/>
      <c r="NGA24" s="103"/>
      <c r="NGB24" s="103"/>
      <c r="NGC24" s="103"/>
      <c r="NGD24" s="103"/>
      <c r="NGE24" s="103"/>
      <c r="NGF24" s="103"/>
      <c r="NGG24" s="103"/>
      <c r="NGH24" s="103"/>
      <c r="NGI24" s="103"/>
      <c r="NGJ24" s="103"/>
      <c r="NGK24" s="103"/>
      <c r="NGL24" s="103"/>
      <c r="NGM24" s="103"/>
      <c r="NGN24" s="103"/>
      <c r="NGO24" s="103"/>
      <c r="NGP24" s="103"/>
      <c r="NGQ24" s="103"/>
      <c r="NGR24" s="103"/>
      <c r="NGS24" s="103"/>
      <c r="NGT24" s="103"/>
      <c r="NGU24" s="103"/>
      <c r="NGV24" s="103"/>
      <c r="NGW24" s="103"/>
      <c r="NGX24" s="103"/>
      <c r="NGY24" s="103"/>
      <c r="NGZ24" s="103"/>
      <c r="NHA24" s="103"/>
      <c r="NHB24" s="103"/>
      <c r="NHC24" s="103"/>
      <c r="NHD24" s="103"/>
      <c r="NHE24" s="103"/>
      <c r="NHF24" s="103"/>
      <c r="NHG24" s="103"/>
      <c r="NHH24" s="103"/>
      <c r="NHI24" s="103"/>
      <c r="NHJ24" s="103"/>
      <c r="NHK24" s="103"/>
      <c r="NHL24" s="103"/>
      <c r="NHM24" s="103"/>
      <c r="NHN24" s="103"/>
      <c r="NHO24" s="103"/>
      <c r="NHP24" s="103"/>
      <c r="NHQ24" s="103"/>
      <c r="NHR24" s="103"/>
      <c r="NHS24" s="103"/>
      <c r="NHT24" s="103"/>
      <c r="NHU24" s="103"/>
      <c r="NHV24" s="103"/>
      <c r="NHW24" s="103"/>
      <c r="NHX24" s="103"/>
      <c r="NHY24" s="103"/>
      <c r="NHZ24" s="103"/>
      <c r="NIA24" s="103"/>
      <c r="NIB24" s="103"/>
      <c r="NIC24" s="103"/>
      <c r="NID24" s="103"/>
      <c r="NIE24" s="103"/>
      <c r="NIF24" s="103"/>
      <c r="NIG24" s="103"/>
      <c r="NIH24" s="103"/>
      <c r="NII24" s="103"/>
      <c r="NIJ24" s="103"/>
      <c r="NIK24" s="103"/>
      <c r="NIL24" s="103"/>
      <c r="NIM24" s="103"/>
      <c r="NIN24" s="103"/>
      <c r="NIO24" s="103"/>
      <c r="NIP24" s="103"/>
      <c r="NIQ24" s="103"/>
      <c r="NIR24" s="103"/>
      <c r="NIS24" s="103"/>
      <c r="NIT24" s="103"/>
      <c r="NIU24" s="103"/>
      <c r="NIV24" s="103"/>
      <c r="NIW24" s="103"/>
      <c r="NIX24" s="103"/>
      <c r="NIY24" s="103"/>
      <c r="NIZ24" s="103"/>
      <c r="NJA24" s="103"/>
      <c r="NJB24" s="103"/>
      <c r="NJC24" s="103"/>
      <c r="NJD24" s="103"/>
      <c r="NJE24" s="103"/>
      <c r="NJF24" s="103"/>
      <c r="NJG24" s="103"/>
      <c r="NJH24" s="103"/>
      <c r="NJI24" s="103"/>
      <c r="NJJ24" s="103"/>
      <c r="NJK24" s="103"/>
      <c r="NJL24" s="103"/>
      <c r="NJM24" s="103"/>
      <c r="NJN24" s="103"/>
      <c r="NJO24" s="103"/>
      <c r="NJP24" s="103"/>
      <c r="NJQ24" s="103"/>
      <c r="NJR24" s="103"/>
      <c r="NJS24" s="103"/>
      <c r="NJT24" s="103"/>
      <c r="NJU24" s="103"/>
      <c r="NJV24" s="103"/>
      <c r="NJW24" s="103"/>
      <c r="NJX24" s="103"/>
      <c r="NJY24" s="103"/>
      <c r="NJZ24" s="103"/>
      <c r="NKA24" s="103"/>
      <c r="NKB24" s="103"/>
      <c r="NKC24" s="103"/>
      <c r="NKD24" s="103"/>
      <c r="NKE24" s="103"/>
      <c r="NKF24" s="103"/>
      <c r="NKG24" s="103"/>
      <c r="NKH24" s="103"/>
      <c r="NKI24" s="103"/>
      <c r="NKJ24" s="103"/>
      <c r="NKK24" s="103"/>
      <c r="NKL24" s="103"/>
      <c r="NKM24" s="103"/>
      <c r="NKN24" s="103"/>
      <c r="NKO24" s="103"/>
      <c r="NKP24" s="103"/>
      <c r="NKQ24" s="103"/>
      <c r="NKR24" s="103"/>
      <c r="NKS24" s="103"/>
      <c r="NKT24" s="103"/>
      <c r="NKU24" s="103"/>
      <c r="NKV24" s="103"/>
      <c r="NKW24" s="103"/>
      <c r="NKX24" s="103"/>
      <c r="NKY24" s="103"/>
      <c r="NKZ24" s="103"/>
      <c r="NLA24" s="103"/>
      <c r="NLB24" s="103"/>
      <c r="NLC24" s="103"/>
      <c r="NLD24" s="103"/>
      <c r="NLE24" s="103"/>
      <c r="NLF24" s="103"/>
      <c r="NLG24" s="103"/>
      <c r="NLH24" s="103"/>
      <c r="NLI24" s="103"/>
      <c r="NLJ24" s="103"/>
      <c r="NLK24" s="103"/>
      <c r="NLL24" s="103"/>
      <c r="NLM24" s="103"/>
      <c r="NLN24" s="103"/>
      <c r="NLO24" s="103"/>
      <c r="NLP24" s="103"/>
      <c r="NLQ24" s="103"/>
      <c r="NLR24" s="103"/>
      <c r="NLS24" s="103"/>
      <c r="NLT24" s="103"/>
      <c r="NLU24" s="103"/>
      <c r="NLV24" s="103"/>
      <c r="NLW24" s="103"/>
      <c r="NLX24" s="103"/>
      <c r="NLY24" s="103"/>
      <c r="NLZ24" s="103"/>
      <c r="NMA24" s="103"/>
      <c r="NMB24" s="103"/>
      <c r="NMC24" s="103"/>
      <c r="NMD24" s="103"/>
      <c r="NME24" s="103"/>
      <c r="NMF24" s="103"/>
      <c r="NMG24" s="103"/>
      <c r="NMH24" s="103"/>
      <c r="NMI24" s="103"/>
      <c r="NMJ24" s="103"/>
      <c r="NMK24" s="103"/>
      <c r="NML24" s="103"/>
      <c r="NMM24" s="103"/>
      <c r="NMN24" s="103"/>
      <c r="NMO24" s="103"/>
      <c r="NMP24" s="103"/>
      <c r="NMQ24" s="103"/>
      <c r="NMR24" s="103"/>
      <c r="NMS24" s="103"/>
      <c r="NMT24" s="103"/>
      <c r="NMU24" s="103"/>
      <c r="NMV24" s="103"/>
      <c r="NMW24" s="103"/>
      <c r="NMX24" s="103"/>
      <c r="NMY24" s="103"/>
      <c r="NMZ24" s="103"/>
      <c r="NNA24" s="103"/>
      <c r="NNB24" s="103"/>
      <c r="NNC24" s="103"/>
      <c r="NND24" s="103"/>
      <c r="NNE24" s="103"/>
      <c r="NNF24" s="103"/>
      <c r="NNG24" s="103"/>
      <c r="NNH24" s="103"/>
      <c r="NNI24" s="103"/>
      <c r="NNJ24" s="103"/>
      <c r="NNK24" s="103"/>
      <c r="NNL24" s="103"/>
      <c r="NNM24" s="103"/>
      <c r="NNN24" s="103"/>
      <c r="NNO24" s="103"/>
      <c r="NNP24" s="103"/>
      <c r="NNQ24" s="103"/>
      <c r="NNR24" s="103"/>
      <c r="NNS24" s="103"/>
      <c r="NNT24" s="103"/>
      <c r="NNU24" s="103"/>
      <c r="NNV24" s="103"/>
      <c r="NNW24" s="103"/>
      <c r="NNX24" s="103"/>
      <c r="NNY24" s="103"/>
      <c r="NNZ24" s="103"/>
      <c r="NOA24" s="103"/>
      <c r="NOB24" s="103"/>
      <c r="NOC24" s="103"/>
      <c r="NOD24" s="103"/>
      <c r="NOE24" s="103"/>
      <c r="NOF24" s="103"/>
      <c r="NOG24" s="103"/>
      <c r="NOH24" s="103"/>
      <c r="NOI24" s="103"/>
      <c r="NOJ24" s="103"/>
      <c r="NOK24" s="103"/>
      <c r="NOL24" s="103"/>
      <c r="NOM24" s="103"/>
      <c r="NON24" s="103"/>
      <c r="NOO24" s="103"/>
      <c r="NOP24" s="103"/>
      <c r="NOQ24" s="103"/>
      <c r="NOR24" s="103"/>
      <c r="NOS24" s="103"/>
      <c r="NOT24" s="103"/>
      <c r="NOU24" s="103"/>
      <c r="NOV24" s="103"/>
      <c r="NOW24" s="103"/>
      <c r="NOX24" s="103"/>
      <c r="NOY24" s="103"/>
      <c r="NOZ24" s="103"/>
      <c r="NPA24" s="103"/>
      <c r="NPB24" s="103"/>
      <c r="NPC24" s="103"/>
      <c r="NPD24" s="103"/>
      <c r="NPE24" s="103"/>
      <c r="NPF24" s="103"/>
      <c r="NPG24" s="103"/>
      <c r="NPH24" s="103"/>
      <c r="NPI24" s="103"/>
      <c r="NPJ24" s="103"/>
      <c r="NPK24" s="103"/>
      <c r="NPL24" s="103"/>
      <c r="NPM24" s="103"/>
      <c r="NPN24" s="103"/>
      <c r="NPO24" s="103"/>
      <c r="NPP24" s="103"/>
      <c r="NPQ24" s="103"/>
      <c r="NPR24" s="103"/>
      <c r="NPS24" s="103"/>
      <c r="NPT24" s="103"/>
      <c r="NPU24" s="103"/>
      <c r="NPV24" s="103"/>
      <c r="NPW24" s="103"/>
      <c r="NPX24" s="103"/>
      <c r="NPY24" s="103"/>
      <c r="NPZ24" s="103"/>
      <c r="NQA24" s="103"/>
      <c r="NQB24" s="103"/>
      <c r="NQC24" s="103"/>
      <c r="NQD24" s="103"/>
      <c r="NQE24" s="103"/>
      <c r="NQF24" s="103"/>
      <c r="NQG24" s="103"/>
      <c r="NQH24" s="103"/>
      <c r="NQI24" s="103"/>
      <c r="NQJ24" s="103"/>
      <c r="NQK24" s="103"/>
      <c r="NQL24" s="103"/>
      <c r="NQM24" s="103"/>
      <c r="NQN24" s="103"/>
      <c r="NQO24" s="103"/>
      <c r="NQP24" s="103"/>
      <c r="NQQ24" s="103"/>
      <c r="NQR24" s="103"/>
      <c r="NQS24" s="103"/>
      <c r="NQT24" s="103"/>
      <c r="NQU24" s="103"/>
      <c r="NQV24" s="103"/>
      <c r="NQW24" s="103"/>
      <c r="NQX24" s="103"/>
      <c r="NQY24" s="103"/>
      <c r="NQZ24" s="103"/>
      <c r="NRA24" s="103"/>
      <c r="NRB24" s="103"/>
      <c r="NRC24" s="103"/>
      <c r="NRD24" s="103"/>
      <c r="NRE24" s="103"/>
      <c r="NRF24" s="103"/>
      <c r="NRG24" s="103"/>
      <c r="NRH24" s="103"/>
      <c r="NRI24" s="103"/>
      <c r="NRJ24" s="103"/>
      <c r="NRK24" s="103"/>
      <c r="NRL24" s="103"/>
      <c r="NRM24" s="103"/>
      <c r="NRN24" s="103"/>
      <c r="NRO24" s="103"/>
      <c r="NRP24" s="103"/>
      <c r="NRQ24" s="103"/>
      <c r="NRR24" s="103"/>
      <c r="NRS24" s="103"/>
      <c r="NRT24" s="103"/>
      <c r="NRU24" s="103"/>
      <c r="NRV24" s="103"/>
      <c r="NRW24" s="103"/>
      <c r="NRX24" s="103"/>
      <c r="NRY24" s="103"/>
      <c r="NRZ24" s="103"/>
      <c r="NSA24" s="103"/>
      <c r="NSB24" s="103"/>
      <c r="NSC24" s="103"/>
      <c r="NSD24" s="103"/>
      <c r="NSE24" s="103"/>
      <c r="NSF24" s="103"/>
      <c r="NSG24" s="103"/>
      <c r="NSH24" s="103"/>
      <c r="NSI24" s="103"/>
      <c r="NSJ24" s="103"/>
      <c r="NSK24" s="103"/>
      <c r="NSL24" s="103"/>
      <c r="NSM24" s="103"/>
      <c r="NSN24" s="103"/>
      <c r="NSO24" s="103"/>
      <c r="NSP24" s="103"/>
      <c r="NSQ24" s="103"/>
      <c r="NSR24" s="103"/>
      <c r="NSS24" s="103"/>
      <c r="NST24" s="103"/>
      <c r="NSU24" s="103"/>
      <c r="NSV24" s="103"/>
      <c r="NSW24" s="103"/>
      <c r="NSX24" s="103"/>
      <c r="NSY24" s="103"/>
      <c r="NSZ24" s="103"/>
      <c r="NTA24" s="103"/>
      <c r="NTB24" s="103"/>
      <c r="NTC24" s="103"/>
      <c r="NTD24" s="103"/>
      <c r="NTE24" s="103"/>
      <c r="NTF24" s="103"/>
      <c r="NTG24" s="103"/>
      <c r="NTH24" s="103"/>
      <c r="NTI24" s="103"/>
      <c r="NTJ24" s="103"/>
      <c r="NTK24" s="103"/>
      <c r="NTL24" s="103"/>
      <c r="NTM24" s="103"/>
      <c r="NTN24" s="103"/>
      <c r="NTO24" s="103"/>
      <c r="NTP24" s="103"/>
      <c r="NTQ24" s="103"/>
      <c r="NTR24" s="103"/>
      <c r="NTS24" s="103"/>
      <c r="NTT24" s="103"/>
      <c r="NTU24" s="103"/>
      <c r="NTV24" s="103"/>
      <c r="NTW24" s="103"/>
      <c r="NTX24" s="103"/>
      <c r="NTY24" s="103"/>
      <c r="NTZ24" s="103"/>
      <c r="NUA24" s="103"/>
      <c r="NUB24" s="103"/>
      <c r="NUC24" s="103"/>
      <c r="NUD24" s="103"/>
      <c r="NUE24" s="103"/>
      <c r="NUF24" s="103"/>
      <c r="NUG24" s="103"/>
      <c r="NUH24" s="103"/>
      <c r="NUI24" s="103"/>
      <c r="NUJ24" s="103"/>
      <c r="NUK24" s="103"/>
      <c r="NUL24" s="103"/>
      <c r="NUM24" s="103"/>
      <c r="NUN24" s="103"/>
      <c r="NUO24" s="103"/>
      <c r="NUP24" s="103"/>
      <c r="NUQ24" s="103"/>
      <c r="NUR24" s="103"/>
      <c r="NUS24" s="103"/>
      <c r="NUT24" s="103"/>
      <c r="NUU24" s="103"/>
      <c r="NUV24" s="103"/>
      <c r="NUW24" s="103"/>
      <c r="NUX24" s="103"/>
      <c r="NUY24" s="103"/>
      <c r="NUZ24" s="103"/>
      <c r="NVA24" s="103"/>
      <c r="NVB24" s="103"/>
      <c r="NVC24" s="103"/>
      <c r="NVD24" s="103"/>
      <c r="NVE24" s="103"/>
      <c r="NVF24" s="103"/>
      <c r="NVG24" s="103"/>
      <c r="NVH24" s="103"/>
      <c r="NVI24" s="103"/>
      <c r="NVJ24" s="103"/>
      <c r="NVK24" s="103"/>
      <c r="NVL24" s="103"/>
      <c r="NVM24" s="103"/>
      <c r="NVN24" s="103"/>
      <c r="NVO24" s="103"/>
      <c r="NVP24" s="103"/>
      <c r="NVQ24" s="103"/>
      <c r="NVR24" s="103"/>
      <c r="NVS24" s="103"/>
      <c r="NVT24" s="103"/>
      <c r="NVU24" s="103"/>
      <c r="NVV24" s="103"/>
      <c r="NVW24" s="103"/>
      <c r="NVX24" s="103"/>
      <c r="NVY24" s="103"/>
      <c r="NVZ24" s="103"/>
      <c r="NWA24" s="103"/>
      <c r="NWB24" s="103"/>
      <c r="NWC24" s="103"/>
      <c r="NWD24" s="103"/>
      <c r="NWE24" s="103"/>
      <c r="NWF24" s="103"/>
      <c r="NWG24" s="103"/>
      <c r="NWH24" s="103"/>
      <c r="NWI24" s="103"/>
      <c r="NWJ24" s="103"/>
      <c r="NWK24" s="103"/>
      <c r="NWL24" s="103"/>
      <c r="NWM24" s="103"/>
      <c r="NWN24" s="103"/>
      <c r="NWO24" s="103"/>
      <c r="NWP24" s="103"/>
      <c r="NWQ24" s="103"/>
      <c r="NWR24" s="103"/>
      <c r="NWS24" s="103"/>
      <c r="NWT24" s="103"/>
      <c r="NWU24" s="103"/>
      <c r="NWV24" s="103"/>
      <c r="NWW24" s="103"/>
      <c r="NWX24" s="103"/>
      <c r="NWY24" s="103"/>
      <c r="NWZ24" s="103"/>
      <c r="NXA24" s="103"/>
      <c r="NXB24" s="103"/>
      <c r="NXC24" s="103"/>
      <c r="NXD24" s="103"/>
      <c r="NXE24" s="103"/>
      <c r="NXF24" s="103"/>
      <c r="NXG24" s="103"/>
      <c r="NXH24" s="103"/>
      <c r="NXI24" s="103"/>
      <c r="NXJ24" s="103"/>
      <c r="NXK24" s="103"/>
      <c r="NXL24" s="103"/>
      <c r="NXM24" s="103"/>
      <c r="NXN24" s="103"/>
      <c r="NXO24" s="103"/>
      <c r="NXP24" s="103"/>
      <c r="NXQ24" s="103"/>
      <c r="NXR24" s="103"/>
      <c r="NXS24" s="103"/>
      <c r="NXT24" s="103"/>
      <c r="NXU24" s="103"/>
      <c r="NXV24" s="103"/>
      <c r="NXW24" s="103"/>
      <c r="NXX24" s="103"/>
      <c r="NXY24" s="103"/>
      <c r="NXZ24" s="103"/>
      <c r="NYA24" s="103"/>
      <c r="NYB24" s="103"/>
      <c r="NYC24" s="103"/>
      <c r="NYD24" s="103"/>
      <c r="NYE24" s="103"/>
      <c r="NYF24" s="103"/>
      <c r="NYG24" s="103"/>
      <c r="NYH24" s="103"/>
      <c r="NYI24" s="103"/>
      <c r="NYJ24" s="103"/>
      <c r="NYK24" s="103"/>
      <c r="NYL24" s="103"/>
      <c r="NYM24" s="103"/>
      <c r="NYN24" s="103"/>
      <c r="NYO24" s="103"/>
      <c r="NYP24" s="103"/>
      <c r="NYQ24" s="103"/>
      <c r="NYR24" s="103"/>
      <c r="NYS24" s="103"/>
      <c r="NYT24" s="103"/>
      <c r="NYU24" s="103"/>
      <c r="NYV24" s="103"/>
      <c r="NYW24" s="103"/>
      <c r="NYX24" s="103"/>
      <c r="NYY24" s="103"/>
      <c r="NYZ24" s="103"/>
      <c r="NZA24" s="103"/>
      <c r="NZB24" s="103"/>
      <c r="NZC24" s="103"/>
      <c r="NZD24" s="103"/>
      <c r="NZE24" s="103"/>
      <c r="NZF24" s="103"/>
      <c r="NZG24" s="103"/>
      <c r="NZH24" s="103"/>
      <c r="NZI24" s="103"/>
      <c r="NZJ24" s="103"/>
      <c r="NZK24" s="103"/>
      <c r="NZL24" s="103"/>
      <c r="NZM24" s="103"/>
      <c r="NZN24" s="103"/>
      <c r="NZO24" s="103"/>
      <c r="NZP24" s="103"/>
      <c r="NZQ24" s="103"/>
      <c r="NZR24" s="103"/>
      <c r="NZS24" s="103"/>
      <c r="NZT24" s="103"/>
      <c r="NZU24" s="103"/>
      <c r="NZV24" s="103"/>
      <c r="NZW24" s="103"/>
      <c r="NZX24" s="103"/>
      <c r="NZY24" s="103"/>
      <c r="NZZ24" s="103"/>
      <c r="OAA24" s="103"/>
      <c r="OAB24" s="103"/>
      <c r="OAC24" s="103"/>
      <c r="OAD24" s="103"/>
      <c r="OAE24" s="103"/>
      <c r="OAF24" s="103"/>
      <c r="OAG24" s="103"/>
      <c r="OAH24" s="103"/>
      <c r="OAI24" s="103"/>
      <c r="OAJ24" s="103"/>
      <c r="OAK24" s="103"/>
      <c r="OAL24" s="103"/>
      <c r="OAM24" s="103"/>
      <c r="OAN24" s="103"/>
      <c r="OAO24" s="103"/>
      <c r="OAP24" s="103"/>
      <c r="OAQ24" s="103"/>
      <c r="OAR24" s="103"/>
      <c r="OAS24" s="103"/>
      <c r="OAT24" s="103"/>
      <c r="OAU24" s="103"/>
      <c r="OAV24" s="103"/>
      <c r="OAW24" s="103"/>
      <c r="OAX24" s="103"/>
      <c r="OAY24" s="103"/>
      <c r="OAZ24" s="103"/>
      <c r="OBA24" s="103"/>
      <c r="OBB24" s="103"/>
      <c r="OBC24" s="103"/>
      <c r="OBD24" s="103"/>
      <c r="OBE24" s="103"/>
      <c r="OBF24" s="103"/>
      <c r="OBG24" s="103"/>
      <c r="OBH24" s="103"/>
      <c r="OBI24" s="103"/>
      <c r="OBJ24" s="103"/>
      <c r="OBK24" s="103"/>
      <c r="OBL24" s="103"/>
      <c r="OBM24" s="103"/>
      <c r="OBN24" s="103"/>
      <c r="OBO24" s="103"/>
      <c r="OBP24" s="103"/>
      <c r="OBQ24" s="103"/>
      <c r="OBR24" s="103"/>
      <c r="OBS24" s="103"/>
      <c r="OBT24" s="103"/>
      <c r="OBU24" s="103"/>
      <c r="OBV24" s="103"/>
      <c r="OBW24" s="103"/>
      <c r="OBX24" s="103"/>
      <c r="OBY24" s="103"/>
      <c r="OBZ24" s="103"/>
      <c r="OCA24" s="103"/>
      <c r="OCB24" s="103"/>
      <c r="OCC24" s="103"/>
      <c r="OCD24" s="103"/>
      <c r="OCE24" s="103"/>
      <c r="OCF24" s="103"/>
      <c r="OCG24" s="103"/>
      <c r="OCH24" s="103"/>
      <c r="OCI24" s="103"/>
      <c r="OCJ24" s="103"/>
      <c r="OCK24" s="103"/>
      <c r="OCL24" s="103"/>
      <c r="OCM24" s="103"/>
      <c r="OCN24" s="103"/>
      <c r="OCO24" s="103"/>
      <c r="OCP24" s="103"/>
      <c r="OCQ24" s="103"/>
      <c r="OCR24" s="103"/>
      <c r="OCS24" s="103"/>
      <c r="OCT24" s="103"/>
      <c r="OCU24" s="103"/>
      <c r="OCV24" s="103"/>
      <c r="OCW24" s="103"/>
      <c r="OCX24" s="103"/>
      <c r="OCY24" s="103"/>
      <c r="OCZ24" s="103"/>
      <c r="ODA24" s="103"/>
      <c r="ODB24" s="103"/>
      <c r="ODC24" s="103"/>
      <c r="ODD24" s="103"/>
      <c r="ODE24" s="103"/>
      <c r="ODF24" s="103"/>
      <c r="ODG24" s="103"/>
      <c r="ODH24" s="103"/>
      <c r="ODI24" s="103"/>
      <c r="ODJ24" s="103"/>
      <c r="ODK24" s="103"/>
      <c r="ODL24" s="103"/>
      <c r="ODM24" s="103"/>
      <c r="ODN24" s="103"/>
      <c r="ODO24" s="103"/>
      <c r="ODP24" s="103"/>
      <c r="ODQ24" s="103"/>
      <c r="ODR24" s="103"/>
      <c r="ODS24" s="103"/>
      <c r="ODT24" s="103"/>
      <c r="ODU24" s="103"/>
      <c r="ODV24" s="103"/>
      <c r="ODW24" s="103"/>
      <c r="ODX24" s="103"/>
      <c r="ODY24" s="103"/>
      <c r="ODZ24" s="103"/>
      <c r="OEA24" s="103"/>
      <c r="OEB24" s="103"/>
      <c r="OEC24" s="103"/>
      <c r="OED24" s="103"/>
      <c r="OEE24" s="103"/>
      <c r="OEF24" s="103"/>
      <c r="OEG24" s="103"/>
      <c r="OEH24" s="103"/>
      <c r="OEI24" s="103"/>
      <c r="OEJ24" s="103"/>
      <c r="OEK24" s="103"/>
      <c r="OEL24" s="103"/>
      <c r="OEM24" s="103"/>
      <c r="OEN24" s="103"/>
      <c r="OEO24" s="103"/>
      <c r="OEP24" s="103"/>
      <c r="OEQ24" s="103"/>
      <c r="OER24" s="103"/>
      <c r="OES24" s="103"/>
      <c r="OET24" s="103"/>
      <c r="OEU24" s="103"/>
      <c r="OEV24" s="103"/>
      <c r="OEW24" s="103"/>
      <c r="OEX24" s="103"/>
      <c r="OEY24" s="103"/>
      <c r="OEZ24" s="103"/>
      <c r="OFA24" s="103"/>
      <c r="OFB24" s="103"/>
      <c r="OFC24" s="103"/>
      <c r="OFD24" s="103"/>
      <c r="OFE24" s="103"/>
      <c r="OFF24" s="103"/>
      <c r="OFG24" s="103"/>
      <c r="OFH24" s="103"/>
      <c r="OFI24" s="103"/>
      <c r="OFJ24" s="103"/>
      <c r="OFK24" s="103"/>
      <c r="OFL24" s="103"/>
      <c r="OFM24" s="103"/>
      <c r="OFN24" s="103"/>
      <c r="OFO24" s="103"/>
      <c r="OFP24" s="103"/>
      <c r="OFQ24" s="103"/>
      <c r="OFR24" s="103"/>
      <c r="OFS24" s="103"/>
      <c r="OFT24" s="103"/>
      <c r="OFU24" s="103"/>
      <c r="OFV24" s="103"/>
      <c r="OFW24" s="103"/>
      <c r="OFX24" s="103"/>
      <c r="OFY24" s="103"/>
      <c r="OFZ24" s="103"/>
      <c r="OGA24" s="103"/>
      <c r="OGB24" s="103"/>
      <c r="OGC24" s="103"/>
      <c r="OGD24" s="103"/>
      <c r="OGE24" s="103"/>
      <c r="OGF24" s="103"/>
      <c r="OGG24" s="103"/>
      <c r="OGH24" s="103"/>
      <c r="OGI24" s="103"/>
      <c r="OGJ24" s="103"/>
      <c r="OGK24" s="103"/>
      <c r="OGL24" s="103"/>
      <c r="OGM24" s="103"/>
      <c r="OGN24" s="103"/>
      <c r="OGO24" s="103"/>
      <c r="OGP24" s="103"/>
      <c r="OGQ24" s="103"/>
      <c r="OGR24" s="103"/>
      <c r="OGS24" s="103"/>
      <c r="OGT24" s="103"/>
      <c r="OGU24" s="103"/>
      <c r="OGV24" s="103"/>
      <c r="OGW24" s="103"/>
      <c r="OGX24" s="103"/>
      <c r="OGY24" s="103"/>
      <c r="OGZ24" s="103"/>
      <c r="OHA24" s="103"/>
      <c r="OHB24" s="103"/>
      <c r="OHC24" s="103"/>
      <c r="OHD24" s="103"/>
      <c r="OHE24" s="103"/>
      <c r="OHF24" s="103"/>
      <c r="OHG24" s="103"/>
      <c r="OHH24" s="103"/>
      <c r="OHI24" s="103"/>
      <c r="OHJ24" s="103"/>
      <c r="OHK24" s="103"/>
      <c r="OHL24" s="103"/>
      <c r="OHM24" s="103"/>
      <c r="OHN24" s="103"/>
      <c r="OHO24" s="103"/>
      <c r="OHP24" s="103"/>
      <c r="OHQ24" s="103"/>
      <c r="OHR24" s="103"/>
      <c r="OHS24" s="103"/>
      <c r="OHT24" s="103"/>
      <c r="OHU24" s="103"/>
      <c r="OHV24" s="103"/>
      <c r="OHW24" s="103"/>
      <c r="OHX24" s="103"/>
      <c r="OHY24" s="103"/>
      <c r="OHZ24" s="103"/>
      <c r="OIA24" s="103"/>
      <c r="OIB24" s="103"/>
      <c r="OIC24" s="103"/>
      <c r="OID24" s="103"/>
      <c r="OIE24" s="103"/>
      <c r="OIF24" s="103"/>
      <c r="OIG24" s="103"/>
      <c r="OIH24" s="103"/>
      <c r="OII24" s="103"/>
      <c r="OIJ24" s="103"/>
      <c r="OIK24" s="103"/>
      <c r="OIL24" s="103"/>
      <c r="OIM24" s="103"/>
      <c r="OIN24" s="103"/>
      <c r="OIO24" s="103"/>
      <c r="OIP24" s="103"/>
      <c r="OIQ24" s="103"/>
      <c r="OIR24" s="103"/>
      <c r="OIS24" s="103"/>
      <c r="OIT24" s="103"/>
      <c r="OIU24" s="103"/>
      <c r="OIV24" s="103"/>
      <c r="OIW24" s="103"/>
      <c r="OIX24" s="103"/>
      <c r="OIY24" s="103"/>
      <c r="OIZ24" s="103"/>
      <c r="OJA24" s="103"/>
      <c r="OJB24" s="103"/>
      <c r="OJC24" s="103"/>
      <c r="OJD24" s="103"/>
      <c r="OJE24" s="103"/>
      <c r="OJF24" s="103"/>
      <c r="OJG24" s="103"/>
      <c r="OJH24" s="103"/>
      <c r="OJI24" s="103"/>
      <c r="OJJ24" s="103"/>
      <c r="OJK24" s="103"/>
      <c r="OJL24" s="103"/>
      <c r="OJM24" s="103"/>
      <c r="OJN24" s="103"/>
      <c r="OJO24" s="103"/>
      <c r="OJP24" s="103"/>
      <c r="OJQ24" s="103"/>
      <c r="OJR24" s="103"/>
      <c r="OJS24" s="103"/>
      <c r="OJT24" s="103"/>
      <c r="OJU24" s="103"/>
      <c r="OJV24" s="103"/>
      <c r="OJW24" s="103"/>
      <c r="OJX24" s="103"/>
      <c r="OJY24" s="103"/>
      <c r="OJZ24" s="103"/>
      <c r="OKA24" s="103"/>
      <c r="OKB24" s="103"/>
      <c r="OKC24" s="103"/>
      <c r="OKD24" s="103"/>
      <c r="OKE24" s="103"/>
      <c r="OKF24" s="103"/>
      <c r="OKG24" s="103"/>
      <c r="OKH24" s="103"/>
      <c r="OKI24" s="103"/>
      <c r="OKJ24" s="103"/>
      <c r="OKK24" s="103"/>
      <c r="OKL24" s="103"/>
      <c r="OKM24" s="103"/>
      <c r="OKN24" s="103"/>
      <c r="OKO24" s="103"/>
      <c r="OKP24" s="103"/>
      <c r="OKQ24" s="103"/>
      <c r="OKR24" s="103"/>
      <c r="OKS24" s="103"/>
      <c r="OKT24" s="103"/>
      <c r="OKU24" s="103"/>
      <c r="OKV24" s="103"/>
      <c r="OKW24" s="103"/>
      <c r="OKX24" s="103"/>
      <c r="OKY24" s="103"/>
      <c r="OKZ24" s="103"/>
      <c r="OLA24" s="103"/>
      <c r="OLB24" s="103"/>
      <c r="OLC24" s="103"/>
      <c r="OLD24" s="103"/>
      <c r="OLE24" s="103"/>
      <c r="OLF24" s="103"/>
      <c r="OLG24" s="103"/>
      <c r="OLH24" s="103"/>
      <c r="OLI24" s="103"/>
      <c r="OLJ24" s="103"/>
      <c r="OLK24" s="103"/>
      <c r="OLL24" s="103"/>
      <c r="OLM24" s="103"/>
      <c r="OLN24" s="103"/>
      <c r="OLO24" s="103"/>
      <c r="OLP24" s="103"/>
      <c r="OLQ24" s="103"/>
      <c r="OLR24" s="103"/>
      <c r="OLS24" s="103"/>
      <c r="OLT24" s="103"/>
      <c r="OLU24" s="103"/>
      <c r="OLV24" s="103"/>
      <c r="OLW24" s="103"/>
      <c r="OLX24" s="103"/>
      <c r="OLY24" s="103"/>
      <c r="OLZ24" s="103"/>
      <c r="OMA24" s="103"/>
      <c r="OMB24" s="103"/>
      <c r="OMC24" s="103"/>
      <c r="OMD24" s="103"/>
      <c r="OME24" s="103"/>
      <c r="OMF24" s="103"/>
      <c r="OMG24" s="103"/>
      <c r="OMH24" s="103"/>
      <c r="OMI24" s="103"/>
      <c r="OMJ24" s="103"/>
      <c r="OMK24" s="103"/>
      <c r="OML24" s="103"/>
      <c r="OMM24" s="103"/>
      <c r="OMN24" s="103"/>
      <c r="OMO24" s="103"/>
      <c r="OMP24" s="103"/>
      <c r="OMQ24" s="103"/>
      <c r="OMR24" s="103"/>
      <c r="OMS24" s="103"/>
      <c r="OMT24" s="103"/>
      <c r="OMU24" s="103"/>
      <c r="OMV24" s="103"/>
      <c r="OMW24" s="103"/>
      <c r="OMX24" s="103"/>
      <c r="OMY24" s="103"/>
      <c r="OMZ24" s="103"/>
      <c r="ONA24" s="103"/>
      <c r="ONB24" s="103"/>
      <c r="ONC24" s="103"/>
      <c r="OND24" s="103"/>
      <c r="ONE24" s="103"/>
      <c r="ONF24" s="103"/>
      <c r="ONG24" s="103"/>
      <c r="ONH24" s="103"/>
      <c r="ONI24" s="103"/>
      <c r="ONJ24" s="103"/>
      <c r="ONK24" s="103"/>
      <c r="ONL24" s="103"/>
      <c r="ONM24" s="103"/>
      <c r="ONN24" s="103"/>
      <c r="ONO24" s="103"/>
      <c r="ONP24" s="103"/>
      <c r="ONQ24" s="103"/>
      <c r="ONR24" s="103"/>
      <c r="ONS24" s="103"/>
      <c r="ONT24" s="103"/>
      <c r="ONU24" s="103"/>
      <c r="ONV24" s="103"/>
      <c r="ONW24" s="103"/>
      <c r="ONX24" s="103"/>
      <c r="ONY24" s="103"/>
      <c r="ONZ24" s="103"/>
      <c r="OOA24" s="103"/>
      <c r="OOB24" s="103"/>
      <c r="OOC24" s="103"/>
      <c r="OOD24" s="103"/>
      <c r="OOE24" s="103"/>
      <c r="OOF24" s="103"/>
      <c r="OOG24" s="103"/>
      <c r="OOH24" s="103"/>
      <c r="OOI24" s="103"/>
      <c r="OOJ24" s="103"/>
      <c r="OOK24" s="103"/>
      <c r="OOL24" s="103"/>
      <c r="OOM24" s="103"/>
      <c r="OON24" s="103"/>
      <c r="OOO24" s="103"/>
      <c r="OOP24" s="103"/>
      <c r="OOQ24" s="103"/>
      <c r="OOR24" s="103"/>
      <c r="OOS24" s="103"/>
      <c r="OOT24" s="103"/>
      <c r="OOU24" s="103"/>
      <c r="OOV24" s="103"/>
      <c r="OOW24" s="103"/>
      <c r="OOX24" s="103"/>
      <c r="OOY24" s="103"/>
      <c r="OOZ24" s="103"/>
      <c r="OPA24" s="103"/>
      <c r="OPB24" s="103"/>
      <c r="OPC24" s="103"/>
      <c r="OPD24" s="103"/>
      <c r="OPE24" s="103"/>
      <c r="OPF24" s="103"/>
      <c r="OPG24" s="103"/>
      <c r="OPH24" s="103"/>
      <c r="OPI24" s="103"/>
      <c r="OPJ24" s="103"/>
      <c r="OPK24" s="103"/>
      <c r="OPL24" s="103"/>
      <c r="OPM24" s="103"/>
      <c r="OPN24" s="103"/>
      <c r="OPO24" s="103"/>
      <c r="OPP24" s="103"/>
      <c r="OPQ24" s="103"/>
      <c r="OPR24" s="103"/>
      <c r="OPS24" s="103"/>
      <c r="OPT24" s="103"/>
      <c r="OPU24" s="103"/>
      <c r="OPV24" s="103"/>
      <c r="OPW24" s="103"/>
      <c r="OPX24" s="103"/>
      <c r="OPY24" s="103"/>
      <c r="OPZ24" s="103"/>
      <c r="OQA24" s="103"/>
      <c r="OQB24" s="103"/>
      <c r="OQC24" s="103"/>
      <c r="OQD24" s="103"/>
      <c r="OQE24" s="103"/>
      <c r="OQF24" s="103"/>
      <c r="OQG24" s="103"/>
      <c r="OQH24" s="103"/>
      <c r="OQI24" s="103"/>
      <c r="OQJ24" s="103"/>
      <c r="OQK24" s="103"/>
      <c r="OQL24" s="103"/>
      <c r="OQM24" s="103"/>
      <c r="OQN24" s="103"/>
      <c r="OQO24" s="103"/>
      <c r="OQP24" s="103"/>
      <c r="OQQ24" s="103"/>
      <c r="OQR24" s="103"/>
      <c r="OQS24" s="103"/>
      <c r="OQT24" s="103"/>
      <c r="OQU24" s="103"/>
      <c r="OQV24" s="103"/>
      <c r="OQW24" s="103"/>
      <c r="OQX24" s="103"/>
      <c r="OQY24" s="103"/>
      <c r="OQZ24" s="103"/>
      <c r="ORA24" s="103"/>
      <c r="ORB24" s="103"/>
      <c r="ORC24" s="103"/>
      <c r="ORD24" s="103"/>
      <c r="ORE24" s="103"/>
      <c r="ORF24" s="103"/>
      <c r="ORG24" s="103"/>
      <c r="ORH24" s="103"/>
      <c r="ORI24" s="103"/>
      <c r="ORJ24" s="103"/>
      <c r="ORK24" s="103"/>
      <c r="ORL24" s="103"/>
      <c r="ORM24" s="103"/>
      <c r="ORN24" s="103"/>
      <c r="ORO24" s="103"/>
      <c r="ORP24" s="103"/>
      <c r="ORQ24" s="103"/>
      <c r="ORR24" s="103"/>
      <c r="ORS24" s="103"/>
      <c r="ORT24" s="103"/>
      <c r="ORU24" s="103"/>
      <c r="ORV24" s="103"/>
      <c r="ORW24" s="103"/>
      <c r="ORX24" s="103"/>
      <c r="ORY24" s="103"/>
      <c r="ORZ24" s="103"/>
      <c r="OSA24" s="103"/>
      <c r="OSB24" s="103"/>
      <c r="OSC24" s="103"/>
      <c r="OSD24" s="103"/>
      <c r="OSE24" s="103"/>
      <c r="OSF24" s="103"/>
      <c r="OSG24" s="103"/>
      <c r="OSH24" s="103"/>
      <c r="OSI24" s="103"/>
      <c r="OSJ24" s="103"/>
      <c r="OSK24" s="103"/>
      <c r="OSL24" s="103"/>
      <c r="OSM24" s="103"/>
      <c r="OSN24" s="103"/>
      <c r="OSO24" s="103"/>
      <c r="OSP24" s="103"/>
      <c r="OSQ24" s="103"/>
      <c r="OSR24" s="103"/>
      <c r="OSS24" s="103"/>
      <c r="OST24" s="103"/>
      <c r="OSU24" s="103"/>
      <c r="OSV24" s="103"/>
      <c r="OSW24" s="103"/>
      <c r="OSX24" s="103"/>
      <c r="OSY24" s="103"/>
      <c r="OSZ24" s="103"/>
      <c r="OTA24" s="103"/>
      <c r="OTB24" s="103"/>
      <c r="OTC24" s="103"/>
      <c r="OTD24" s="103"/>
      <c r="OTE24" s="103"/>
      <c r="OTF24" s="103"/>
      <c r="OTG24" s="103"/>
      <c r="OTH24" s="103"/>
      <c r="OTI24" s="103"/>
      <c r="OTJ24" s="103"/>
      <c r="OTK24" s="103"/>
      <c r="OTL24" s="103"/>
      <c r="OTM24" s="103"/>
      <c r="OTN24" s="103"/>
      <c r="OTO24" s="103"/>
      <c r="OTP24" s="103"/>
      <c r="OTQ24" s="103"/>
      <c r="OTR24" s="103"/>
      <c r="OTS24" s="103"/>
      <c r="OTT24" s="103"/>
      <c r="OTU24" s="103"/>
      <c r="OTV24" s="103"/>
      <c r="OTW24" s="103"/>
      <c r="OTX24" s="103"/>
      <c r="OTY24" s="103"/>
      <c r="OTZ24" s="103"/>
      <c r="OUA24" s="103"/>
      <c r="OUB24" s="103"/>
      <c r="OUC24" s="103"/>
      <c r="OUD24" s="103"/>
      <c r="OUE24" s="103"/>
      <c r="OUF24" s="103"/>
      <c r="OUG24" s="103"/>
      <c r="OUH24" s="103"/>
      <c r="OUI24" s="103"/>
      <c r="OUJ24" s="103"/>
      <c r="OUK24" s="103"/>
      <c r="OUL24" s="103"/>
      <c r="OUM24" s="103"/>
      <c r="OUN24" s="103"/>
      <c r="OUO24" s="103"/>
      <c r="OUP24" s="103"/>
      <c r="OUQ24" s="103"/>
      <c r="OUR24" s="103"/>
      <c r="OUS24" s="103"/>
      <c r="OUT24" s="103"/>
      <c r="OUU24" s="103"/>
      <c r="OUV24" s="103"/>
      <c r="OUW24" s="103"/>
      <c r="OUX24" s="103"/>
      <c r="OUY24" s="103"/>
      <c r="OUZ24" s="103"/>
      <c r="OVA24" s="103"/>
      <c r="OVB24" s="103"/>
      <c r="OVC24" s="103"/>
      <c r="OVD24" s="103"/>
      <c r="OVE24" s="103"/>
      <c r="OVF24" s="103"/>
      <c r="OVG24" s="103"/>
      <c r="OVH24" s="103"/>
      <c r="OVI24" s="103"/>
      <c r="OVJ24" s="103"/>
      <c r="OVK24" s="103"/>
      <c r="OVL24" s="103"/>
      <c r="OVM24" s="103"/>
      <c r="OVN24" s="103"/>
      <c r="OVO24" s="103"/>
      <c r="OVP24" s="103"/>
      <c r="OVQ24" s="103"/>
      <c r="OVR24" s="103"/>
      <c r="OVS24" s="103"/>
      <c r="OVT24" s="103"/>
      <c r="OVU24" s="103"/>
      <c r="OVV24" s="103"/>
      <c r="OVW24" s="103"/>
      <c r="OVX24" s="103"/>
      <c r="OVY24" s="103"/>
      <c r="OVZ24" s="103"/>
      <c r="OWA24" s="103"/>
      <c r="OWB24" s="103"/>
      <c r="OWC24" s="103"/>
      <c r="OWD24" s="103"/>
      <c r="OWE24" s="103"/>
      <c r="OWF24" s="103"/>
      <c r="OWG24" s="103"/>
      <c r="OWH24" s="103"/>
      <c r="OWI24" s="103"/>
      <c r="OWJ24" s="103"/>
      <c r="OWK24" s="103"/>
      <c r="OWL24" s="103"/>
      <c r="OWM24" s="103"/>
      <c r="OWN24" s="103"/>
      <c r="OWO24" s="103"/>
      <c r="OWP24" s="103"/>
      <c r="OWQ24" s="103"/>
      <c r="OWR24" s="103"/>
      <c r="OWS24" s="103"/>
      <c r="OWT24" s="103"/>
      <c r="OWU24" s="103"/>
      <c r="OWV24" s="103"/>
      <c r="OWW24" s="103"/>
      <c r="OWX24" s="103"/>
      <c r="OWY24" s="103"/>
      <c r="OWZ24" s="103"/>
      <c r="OXA24" s="103"/>
      <c r="OXB24" s="103"/>
      <c r="OXC24" s="103"/>
      <c r="OXD24" s="103"/>
      <c r="OXE24" s="103"/>
      <c r="OXF24" s="103"/>
      <c r="OXG24" s="103"/>
      <c r="OXH24" s="103"/>
      <c r="OXI24" s="103"/>
      <c r="OXJ24" s="103"/>
      <c r="OXK24" s="103"/>
      <c r="OXL24" s="103"/>
      <c r="OXM24" s="103"/>
      <c r="OXN24" s="103"/>
      <c r="OXO24" s="103"/>
      <c r="OXP24" s="103"/>
      <c r="OXQ24" s="103"/>
      <c r="OXR24" s="103"/>
      <c r="OXS24" s="103"/>
      <c r="OXT24" s="103"/>
      <c r="OXU24" s="103"/>
      <c r="OXV24" s="103"/>
      <c r="OXW24" s="103"/>
      <c r="OXX24" s="103"/>
      <c r="OXY24" s="103"/>
      <c r="OXZ24" s="103"/>
      <c r="OYA24" s="103"/>
      <c r="OYB24" s="103"/>
      <c r="OYC24" s="103"/>
      <c r="OYD24" s="103"/>
      <c r="OYE24" s="103"/>
      <c r="OYF24" s="103"/>
      <c r="OYG24" s="103"/>
      <c r="OYH24" s="103"/>
      <c r="OYI24" s="103"/>
      <c r="OYJ24" s="103"/>
      <c r="OYK24" s="103"/>
      <c r="OYL24" s="103"/>
      <c r="OYM24" s="103"/>
      <c r="OYN24" s="103"/>
      <c r="OYO24" s="103"/>
      <c r="OYP24" s="103"/>
      <c r="OYQ24" s="103"/>
      <c r="OYR24" s="103"/>
      <c r="OYS24" s="103"/>
      <c r="OYT24" s="103"/>
      <c r="OYU24" s="103"/>
      <c r="OYV24" s="103"/>
      <c r="OYW24" s="103"/>
      <c r="OYX24" s="103"/>
      <c r="OYY24" s="103"/>
      <c r="OYZ24" s="103"/>
      <c r="OZA24" s="103"/>
      <c r="OZB24" s="103"/>
      <c r="OZC24" s="103"/>
      <c r="OZD24" s="103"/>
      <c r="OZE24" s="103"/>
      <c r="OZF24" s="103"/>
      <c r="OZG24" s="103"/>
      <c r="OZH24" s="103"/>
      <c r="OZI24" s="103"/>
      <c r="OZJ24" s="103"/>
      <c r="OZK24" s="103"/>
      <c r="OZL24" s="103"/>
      <c r="OZM24" s="103"/>
      <c r="OZN24" s="103"/>
      <c r="OZO24" s="103"/>
      <c r="OZP24" s="103"/>
      <c r="OZQ24" s="103"/>
      <c r="OZR24" s="103"/>
      <c r="OZS24" s="103"/>
      <c r="OZT24" s="103"/>
      <c r="OZU24" s="103"/>
      <c r="OZV24" s="103"/>
      <c r="OZW24" s="103"/>
      <c r="OZX24" s="103"/>
      <c r="OZY24" s="103"/>
      <c r="OZZ24" s="103"/>
      <c r="PAA24" s="103"/>
      <c r="PAB24" s="103"/>
      <c r="PAC24" s="103"/>
      <c r="PAD24" s="103"/>
      <c r="PAE24" s="103"/>
      <c r="PAF24" s="103"/>
      <c r="PAG24" s="103"/>
      <c r="PAH24" s="103"/>
      <c r="PAI24" s="103"/>
      <c r="PAJ24" s="103"/>
      <c r="PAK24" s="103"/>
      <c r="PAL24" s="103"/>
      <c r="PAM24" s="103"/>
      <c r="PAN24" s="103"/>
      <c r="PAO24" s="103"/>
      <c r="PAP24" s="103"/>
      <c r="PAQ24" s="103"/>
      <c r="PAR24" s="103"/>
      <c r="PAS24" s="103"/>
      <c r="PAT24" s="103"/>
      <c r="PAU24" s="103"/>
      <c r="PAV24" s="103"/>
      <c r="PAW24" s="103"/>
      <c r="PAX24" s="103"/>
      <c r="PAY24" s="103"/>
      <c r="PAZ24" s="103"/>
      <c r="PBA24" s="103"/>
      <c r="PBB24" s="103"/>
      <c r="PBC24" s="103"/>
      <c r="PBD24" s="103"/>
      <c r="PBE24" s="103"/>
      <c r="PBF24" s="103"/>
      <c r="PBG24" s="103"/>
      <c r="PBH24" s="103"/>
      <c r="PBI24" s="103"/>
      <c r="PBJ24" s="103"/>
      <c r="PBK24" s="103"/>
      <c r="PBL24" s="103"/>
      <c r="PBM24" s="103"/>
      <c r="PBN24" s="103"/>
      <c r="PBO24" s="103"/>
      <c r="PBP24" s="103"/>
      <c r="PBQ24" s="103"/>
      <c r="PBR24" s="103"/>
      <c r="PBS24" s="103"/>
      <c r="PBT24" s="103"/>
      <c r="PBU24" s="103"/>
      <c r="PBV24" s="103"/>
      <c r="PBW24" s="103"/>
      <c r="PBX24" s="103"/>
      <c r="PBY24" s="103"/>
      <c r="PBZ24" s="103"/>
      <c r="PCA24" s="103"/>
      <c r="PCB24" s="103"/>
      <c r="PCC24" s="103"/>
      <c r="PCD24" s="103"/>
      <c r="PCE24" s="103"/>
      <c r="PCF24" s="103"/>
      <c r="PCG24" s="103"/>
      <c r="PCH24" s="103"/>
      <c r="PCI24" s="103"/>
      <c r="PCJ24" s="103"/>
      <c r="PCK24" s="103"/>
      <c r="PCL24" s="103"/>
      <c r="PCM24" s="103"/>
      <c r="PCN24" s="103"/>
      <c r="PCO24" s="103"/>
      <c r="PCP24" s="103"/>
      <c r="PCQ24" s="103"/>
      <c r="PCR24" s="103"/>
      <c r="PCS24" s="103"/>
      <c r="PCT24" s="103"/>
      <c r="PCU24" s="103"/>
      <c r="PCV24" s="103"/>
      <c r="PCW24" s="103"/>
      <c r="PCX24" s="103"/>
      <c r="PCY24" s="103"/>
      <c r="PCZ24" s="103"/>
      <c r="PDA24" s="103"/>
      <c r="PDB24" s="103"/>
      <c r="PDC24" s="103"/>
      <c r="PDD24" s="103"/>
      <c r="PDE24" s="103"/>
      <c r="PDF24" s="103"/>
      <c r="PDG24" s="103"/>
      <c r="PDH24" s="103"/>
      <c r="PDI24" s="103"/>
      <c r="PDJ24" s="103"/>
      <c r="PDK24" s="103"/>
      <c r="PDL24" s="103"/>
      <c r="PDM24" s="103"/>
      <c r="PDN24" s="103"/>
      <c r="PDO24" s="103"/>
      <c r="PDP24" s="103"/>
      <c r="PDQ24" s="103"/>
      <c r="PDR24" s="103"/>
      <c r="PDS24" s="103"/>
      <c r="PDT24" s="103"/>
      <c r="PDU24" s="103"/>
      <c r="PDV24" s="103"/>
      <c r="PDW24" s="103"/>
      <c r="PDX24" s="103"/>
      <c r="PDY24" s="103"/>
      <c r="PDZ24" s="103"/>
      <c r="PEA24" s="103"/>
      <c r="PEB24" s="103"/>
      <c r="PEC24" s="103"/>
      <c r="PED24" s="103"/>
      <c r="PEE24" s="103"/>
      <c r="PEF24" s="103"/>
      <c r="PEG24" s="103"/>
      <c r="PEH24" s="103"/>
      <c r="PEI24" s="103"/>
      <c r="PEJ24" s="103"/>
      <c r="PEK24" s="103"/>
      <c r="PEL24" s="103"/>
      <c r="PEM24" s="103"/>
      <c r="PEN24" s="103"/>
      <c r="PEO24" s="103"/>
      <c r="PEP24" s="103"/>
      <c r="PEQ24" s="103"/>
      <c r="PER24" s="103"/>
      <c r="PES24" s="103"/>
      <c r="PET24" s="103"/>
      <c r="PEU24" s="103"/>
      <c r="PEV24" s="103"/>
      <c r="PEW24" s="103"/>
      <c r="PEX24" s="103"/>
      <c r="PEY24" s="103"/>
      <c r="PEZ24" s="103"/>
      <c r="PFA24" s="103"/>
      <c r="PFB24" s="103"/>
      <c r="PFC24" s="103"/>
      <c r="PFD24" s="103"/>
      <c r="PFE24" s="103"/>
      <c r="PFF24" s="103"/>
      <c r="PFG24" s="103"/>
      <c r="PFH24" s="103"/>
      <c r="PFI24" s="103"/>
      <c r="PFJ24" s="103"/>
      <c r="PFK24" s="103"/>
      <c r="PFL24" s="103"/>
      <c r="PFM24" s="103"/>
      <c r="PFN24" s="103"/>
      <c r="PFO24" s="103"/>
      <c r="PFP24" s="103"/>
      <c r="PFQ24" s="103"/>
      <c r="PFR24" s="103"/>
      <c r="PFS24" s="103"/>
      <c r="PFT24" s="103"/>
      <c r="PFU24" s="103"/>
      <c r="PFV24" s="103"/>
      <c r="PFW24" s="103"/>
      <c r="PFX24" s="103"/>
      <c r="PFY24" s="103"/>
      <c r="PFZ24" s="103"/>
      <c r="PGA24" s="103"/>
      <c r="PGB24" s="103"/>
      <c r="PGC24" s="103"/>
      <c r="PGD24" s="103"/>
      <c r="PGE24" s="103"/>
      <c r="PGF24" s="103"/>
      <c r="PGG24" s="103"/>
      <c r="PGH24" s="103"/>
      <c r="PGI24" s="103"/>
      <c r="PGJ24" s="103"/>
      <c r="PGK24" s="103"/>
      <c r="PGL24" s="103"/>
      <c r="PGM24" s="103"/>
      <c r="PGN24" s="103"/>
      <c r="PGO24" s="103"/>
      <c r="PGP24" s="103"/>
      <c r="PGQ24" s="103"/>
      <c r="PGR24" s="103"/>
      <c r="PGS24" s="103"/>
      <c r="PGT24" s="103"/>
      <c r="PGU24" s="103"/>
      <c r="PGV24" s="103"/>
      <c r="PGW24" s="103"/>
      <c r="PGX24" s="103"/>
      <c r="PGY24" s="103"/>
      <c r="PGZ24" s="103"/>
      <c r="PHA24" s="103"/>
      <c r="PHB24" s="103"/>
      <c r="PHC24" s="103"/>
      <c r="PHD24" s="103"/>
      <c r="PHE24" s="103"/>
      <c r="PHF24" s="103"/>
      <c r="PHG24" s="103"/>
      <c r="PHH24" s="103"/>
      <c r="PHI24" s="103"/>
      <c r="PHJ24" s="103"/>
      <c r="PHK24" s="103"/>
      <c r="PHL24" s="103"/>
      <c r="PHM24" s="103"/>
      <c r="PHN24" s="103"/>
      <c r="PHO24" s="103"/>
      <c r="PHP24" s="103"/>
      <c r="PHQ24" s="103"/>
      <c r="PHR24" s="103"/>
      <c r="PHS24" s="103"/>
      <c r="PHT24" s="103"/>
      <c r="PHU24" s="103"/>
      <c r="PHV24" s="103"/>
      <c r="PHW24" s="103"/>
      <c r="PHX24" s="103"/>
      <c r="PHY24" s="103"/>
      <c r="PHZ24" s="103"/>
      <c r="PIA24" s="103"/>
      <c r="PIB24" s="103"/>
      <c r="PIC24" s="103"/>
      <c r="PID24" s="103"/>
      <c r="PIE24" s="103"/>
      <c r="PIF24" s="103"/>
      <c r="PIG24" s="103"/>
      <c r="PIH24" s="103"/>
      <c r="PII24" s="103"/>
      <c r="PIJ24" s="103"/>
      <c r="PIK24" s="103"/>
      <c r="PIL24" s="103"/>
      <c r="PIM24" s="103"/>
      <c r="PIN24" s="103"/>
      <c r="PIO24" s="103"/>
      <c r="PIP24" s="103"/>
      <c r="PIQ24" s="103"/>
      <c r="PIR24" s="103"/>
      <c r="PIS24" s="103"/>
      <c r="PIT24" s="103"/>
      <c r="PIU24" s="103"/>
      <c r="PIV24" s="103"/>
      <c r="PIW24" s="103"/>
      <c r="PIX24" s="103"/>
      <c r="PIY24" s="103"/>
      <c r="PIZ24" s="103"/>
      <c r="PJA24" s="103"/>
      <c r="PJB24" s="103"/>
      <c r="PJC24" s="103"/>
      <c r="PJD24" s="103"/>
      <c r="PJE24" s="103"/>
      <c r="PJF24" s="103"/>
      <c r="PJG24" s="103"/>
      <c r="PJH24" s="103"/>
      <c r="PJI24" s="103"/>
      <c r="PJJ24" s="103"/>
      <c r="PJK24" s="103"/>
      <c r="PJL24" s="103"/>
      <c r="PJM24" s="103"/>
      <c r="PJN24" s="103"/>
      <c r="PJO24" s="103"/>
      <c r="PJP24" s="103"/>
      <c r="PJQ24" s="103"/>
      <c r="PJR24" s="103"/>
      <c r="PJS24" s="103"/>
      <c r="PJT24" s="103"/>
      <c r="PJU24" s="103"/>
      <c r="PJV24" s="103"/>
      <c r="PJW24" s="103"/>
      <c r="PJX24" s="103"/>
      <c r="PJY24" s="103"/>
      <c r="PJZ24" s="103"/>
      <c r="PKA24" s="103"/>
      <c r="PKB24" s="103"/>
      <c r="PKC24" s="103"/>
      <c r="PKD24" s="103"/>
      <c r="PKE24" s="103"/>
      <c r="PKF24" s="103"/>
      <c r="PKG24" s="103"/>
      <c r="PKH24" s="103"/>
      <c r="PKI24" s="103"/>
      <c r="PKJ24" s="103"/>
      <c r="PKK24" s="103"/>
      <c r="PKL24" s="103"/>
      <c r="PKM24" s="103"/>
      <c r="PKN24" s="103"/>
      <c r="PKO24" s="103"/>
      <c r="PKP24" s="103"/>
      <c r="PKQ24" s="103"/>
      <c r="PKR24" s="103"/>
      <c r="PKS24" s="103"/>
      <c r="PKT24" s="103"/>
      <c r="PKU24" s="103"/>
      <c r="PKV24" s="103"/>
      <c r="PKW24" s="103"/>
      <c r="PKX24" s="103"/>
      <c r="PKY24" s="103"/>
      <c r="PKZ24" s="103"/>
      <c r="PLA24" s="103"/>
      <c r="PLB24" s="103"/>
      <c r="PLC24" s="103"/>
      <c r="PLD24" s="103"/>
      <c r="PLE24" s="103"/>
      <c r="PLF24" s="103"/>
      <c r="PLG24" s="103"/>
      <c r="PLH24" s="103"/>
      <c r="PLI24" s="103"/>
      <c r="PLJ24" s="103"/>
      <c r="PLK24" s="103"/>
      <c r="PLL24" s="103"/>
      <c r="PLM24" s="103"/>
      <c r="PLN24" s="103"/>
      <c r="PLO24" s="103"/>
      <c r="PLP24" s="103"/>
      <c r="PLQ24" s="103"/>
      <c r="PLR24" s="103"/>
      <c r="PLS24" s="103"/>
      <c r="PLT24" s="103"/>
      <c r="PLU24" s="103"/>
      <c r="PLV24" s="103"/>
      <c r="PLW24" s="103"/>
      <c r="PLX24" s="103"/>
      <c r="PLY24" s="103"/>
      <c r="PLZ24" s="103"/>
      <c r="PMA24" s="103"/>
      <c r="PMB24" s="103"/>
      <c r="PMC24" s="103"/>
      <c r="PMD24" s="103"/>
      <c r="PME24" s="103"/>
      <c r="PMF24" s="103"/>
      <c r="PMG24" s="103"/>
      <c r="PMH24" s="103"/>
      <c r="PMI24" s="103"/>
      <c r="PMJ24" s="103"/>
      <c r="PMK24" s="103"/>
      <c r="PML24" s="103"/>
      <c r="PMM24" s="103"/>
      <c r="PMN24" s="103"/>
      <c r="PMO24" s="103"/>
      <c r="PMP24" s="103"/>
      <c r="PMQ24" s="103"/>
      <c r="PMR24" s="103"/>
      <c r="PMS24" s="103"/>
      <c r="PMT24" s="103"/>
      <c r="PMU24" s="103"/>
      <c r="PMV24" s="103"/>
      <c r="PMW24" s="103"/>
      <c r="PMX24" s="103"/>
      <c r="PMY24" s="103"/>
      <c r="PMZ24" s="103"/>
      <c r="PNA24" s="103"/>
      <c r="PNB24" s="103"/>
      <c r="PNC24" s="103"/>
      <c r="PND24" s="103"/>
      <c r="PNE24" s="103"/>
      <c r="PNF24" s="103"/>
      <c r="PNG24" s="103"/>
      <c r="PNH24" s="103"/>
      <c r="PNI24" s="103"/>
      <c r="PNJ24" s="103"/>
      <c r="PNK24" s="103"/>
      <c r="PNL24" s="103"/>
      <c r="PNM24" s="103"/>
      <c r="PNN24" s="103"/>
      <c r="PNO24" s="103"/>
      <c r="PNP24" s="103"/>
      <c r="PNQ24" s="103"/>
      <c r="PNR24" s="103"/>
      <c r="PNS24" s="103"/>
      <c r="PNT24" s="103"/>
      <c r="PNU24" s="103"/>
      <c r="PNV24" s="103"/>
      <c r="PNW24" s="103"/>
      <c r="PNX24" s="103"/>
      <c r="PNY24" s="103"/>
      <c r="PNZ24" s="103"/>
      <c r="POA24" s="103"/>
      <c r="POB24" s="103"/>
      <c r="POC24" s="103"/>
      <c r="POD24" s="103"/>
      <c r="POE24" s="103"/>
      <c r="POF24" s="103"/>
      <c r="POG24" s="103"/>
      <c r="POH24" s="103"/>
      <c r="POI24" s="103"/>
      <c r="POJ24" s="103"/>
      <c r="POK24" s="103"/>
      <c r="POL24" s="103"/>
      <c r="POM24" s="103"/>
      <c r="PON24" s="103"/>
      <c r="POO24" s="103"/>
      <c r="POP24" s="103"/>
      <c r="POQ24" s="103"/>
      <c r="POR24" s="103"/>
      <c r="POS24" s="103"/>
      <c r="POT24" s="103"/>
      <c r="POU24" s="103"/>
      <c r="POV24" s="103"/>
      <c r="POW24" s="103"/>
      <c r="POX24" s="103"/>
      <c r="POY24" s="103"/>
      <c r="POZ24" s="103"/>
      <c r="PPA24" s="103"/>
      <c r="PPB24" s="103"/>
      <c r="PPC24" s="103"/>
      <c r="PPD24" s="103"/>
      <c r="PPE24" s="103"/>
      <c r="PPF24" s="103"/>
      <c r="PPG24" s="103"/>
      <c r="PPH24" s="103"/>
      <c r="PPI24" s="103"/>
      <c r="PPJ24" s="103"/>
      <c r="PPK24" s="103"/>
      <c r="PPL24" s="103"/>
      <c r="PPM24" s="103"/>
      <c r="PPN24" s="103"/>
      <c r="PPO24" s="103"/>
      <c r="PPP24" s="103"/>
      <c r="PPQ24" s="103"/>
      <c r="PPR24" s="103"/>
      <c r="PPS24" s="103"/>
      <c r="PPT24" s="103"/>
      <c r="PPU24" s="103"/>
      <c r="PPV24" s="103"/>
      <c r="PPW24" s="103"/>
      <c r="PPX24" s="103"/>
      <c r="PPY24" s="103"/>
      <c r="PPZ24" s="103"/>
      <c r="PQA24" s="103"/>
      <c r="PQB24" s="103"/>
      <c r="PQC24" s="103"/>
      <c r="PQD24" s="103"/>
      <c r="PQE24" s="103"/>
      <c r="PQF24" s="103"/>
      <c r="PQG24" s="103"/>
      <c r="PQH24" s="103"/>
      <c r="PQI24" s="103"/>
      <c r="PQJ24" s="103"/>
      <c r="PQK24" s="103"/>
      <c r="PQL24" s="103"/>
      <c r="PQM24" s="103"/>
      <c r="PQN24" s="103"/>
      <c r="PQO24" s="103"/>
      <c r="PQP24" s="103"/>
      <c r="PQQ24" s="103"/>
      <c r="PQR24" s="103"/>
      <c r="PQS24" s="103"/>
      <c r="PQT24" s="103"/>
      <c r="PQU24" s="103"/>
      <c r="PQV24" s="103"/>
      <c r="PQW24" s="103"/>
      <c r="PQX24" s="103"/>
      <c r="PQY24" s="103"/>
      <c r="PQZ24" s="103"/>
      <c r="PRA24" s="103"/>
      <c r="PRB24" s="103"/>
      <c r="PRC24" s="103"/>
      <c r="PRD24" s="103"/>
      <c r="PRE24" s="103"/>
      <c r="PRF24" s="103"/>
      <c r="PRG24" s="103"/>
      <c r="PRH24" s="103"/>
      <c r="PRI24" s="103"/>
      <c r="PRJ24" s="103"/>
      <c r="PRK24" s="103"/>
      <c r="PRL24" s="103"/>
      <c r="PRM24" s="103"/>
      <c r="PRN24" s="103"/>
      <c r="PRO24" s="103"/>
      <c r="PRP24" s="103"/>
      <c r="PRQ24" s="103"/>
      <c r="PRR24" s="103"/>
      <c r="PRS24" s="103"/>
      <c r="PRT24" s="103"/>
      <c r="PRU24" s="103"/>
      <c r="PRV24" s="103"/>
      <c r="PRW24" s="103"/>
      <c r="PRX24" s="103"/>
      <c r="PRY24" s="103"/>
      <c r="PRZ24" s="103"/>
      <c r="PSA24" s="103"/>
      <c r="PSB24" s="103"/>
      <c r="PSC24" s="103"/>
      <c r="PSD24" s="103"/>
      <c r="PSE24" s="103"/>
      <c r="PSF24" s="103"/>
      <c r="PSG24" s="103"/>
      <c r="PSH24" s="103"/>
      <c r="PSI24" s="103"/>
      <c r="PSJ24" s="103"/>
      <c r="PSK24" s="103"/>
      <c r="PSL24" s="103"/>
      <c r="PSM24" s="103"/>
      <c r="PSN24" s="103"/>
      <c r="PSO24" s="103"/>
      <c r="PSP24" s="103"/>
      <c r="PSQ24" s="103"/>
      <c r="PSR24" s="103"/>
      <c r="PSS24" s="103"/>
      <c r="PST24" s="103"/>
      <c r="PSU24" s="103"/>
      <c r="PSV24" s="103"/>
      <c r="PSW24" s="103"/>
      <c r="PSX24" s="103"/>
      <c r="PSY24" s="103"/>
      <c r="PSZ24" s="103"/>
      <c r="PTA24" s="103"/>
      <c r="PTB24" s="103"/>
      <c r="PTC24" s="103"/>
      <c r="PTD24" s="103"/>
      <c r="PTE24" s="103"/>
      <c r="PTF24" s="103"/>
      <c r="PTG24" s="103"/>
      <c r="PTH24" s="103"/>
      <c r="PTI24" s="103"/>
      <c r="PTJ24" s="103"/>
      <c r="PTK24" s="103"/>
      <c r="PTL24" s="103"/>
      <c r="PTM24" s="103"/>
      <c r="PTN24" s="103"/>
      <c r="PTO24" s="103"/>
      <c r="PTP24" s="103"/>
      <c r="PTQ24" s="103"/>
      <c r="PTR24" s="103"/>
      <c r="PTS24" s="103"/>
      <c r="PTT24" s="103"/>
      <c r="PTU24" s="103"/>
      <c r="PTV24" s="103"/>
      <c r="PTW24" s="103"/>
      <c r="PTX24" s="103"/>
      <c r="PTY24" s="103"/>
      <c r="PTZ24" s="103"/>
      <c r="PUA24" s="103"/>
      <c r="PUB24" s="103"/>
      <c r="PUC24" s="103"/>
      <c r="PUD24" s="103"/>
      <c r="PUE24" s="103"/>
      <c r="PUF24" s="103"/>
      <c r="PUG24" s="103"/>
      <c r="PUH24" s="103"/>
      <c r="PUI24" s="103"/>
      <c r="PUJ24" s="103"/>
      <c r="PUK24" s="103"/>
      <c r="PUL24" s="103"/>
      <c r="PUM24" s="103"/>
      <c r="PUN24" s="103"/>
      <c r="PUO24" s="103"/>
      <c r="PUP24" s="103"/>
      <c r="PUQ24" s="103"/>
      <c r="PUR24" s="103"/>
      <c r="PUS24" s="103"/>
      <c r="PUT24" s="103"/>
      <c r="PUU24" s="103"/>
      <c r="PUV24" s="103"/>
      <c r="PUW24" s="103"/>
      <c r="PUX24" s="103"/>
      <c r="PUY24" s="103"/>
      <c r="PUZ24" s="103"/>
      <c r="PVA24" s="103"/>
      <c r="PVB24" s="103"/>
      <c r="PVC24" s="103"/>
      <c r="PVD24" s="103"/>
      <c r="PVE24" s="103"/>
      <c r="PVF24" s="103"/>
      <c r="PVG24" s="103"/>
      <c r="PVH24" s="103"/>
      <c r="PVI24" s="103"/>
      <c r="PVJ24" s="103"/>
      <c r="PVK24" s="103"/>
      <c r="PVL24" s="103"/>
      <c r="PVM24" s="103"/>
      <c r="PVN24" s="103"/>
      <c r="PVO24" s="103"/>
      <c r="PVP24" s="103"/>
      <c r="PVQ24" s="103"/>
      <c r="PVR24" s="103"/>
      <c r="PVS24" s="103"/>
      <c r="PVT24" s="103"/>
      <c r="PVU24" s="103"/>
      <c r="PVV24" s="103"/>
      <c r="PVW24" s="103"/>
      <c r="PVX24" s="103"/>
      <c r="PVY24" s="103"/>
      <c r="PVZ24" s="103"/>
      <c r="PWA24" s="103"/>
      <c r="PWB24" s="103"/>
      <c r="PWC24" s="103"/>
      <c r="PWD24" s="103"/>
      <c r="PWE24" s="103"/>
      <c r="PWF24" s="103"/>
      <c r="PWG24" s="103"/>
      <c r="PWH24" s="103"/>
      <c r="PWI24" s="103"/>
      <c r="PWJ24" s="103"/>
      <c r="PWK24" s="103"/>
      <c r="PWL24" s="103"/>
      <c r="PWM24" s="103"/>
      <c r="PWN24" s="103"/>
      <c r="PWO24" s="103"/>
      <c r="PWP24" s="103"/>
      <c r="PWQ24" s="103"/>
      <c r="PWR24" s="103"/>
      <c r="PWS24" s="103"/>
      <c r="PWT24" s="103"/>
      <c r="PWU24" s="103"/>
      <c r="PWV24" s="103"/>
      <c r="PWW24" s="103"/>
      <c r="PWX24" s="103"/>
      <c r="PWY24" s="103"/>
      <c r="PWZ24" s="103"/>
      <c r="PXA24" s="103"/>
      <c r="PXB24" s="103"/>
      <c r="PXC24" s="103"/>
      <c r="PXD24" s="103"/>
      <c r="PXE24" s="103"/>
      <c r="PXF24" s="103"/>
      <c r="PXG24" s="103"/>
      <c r="PXH24" s="103"/>
      <c r="PXI24" s="103"/>
      <c r="PXJ24" s="103"/>
      <c r="PXK24" s="103"/>
      <c r="PXL24" s="103"/>
      <c r="PXM24" s="103"/>
      <c r="PXN24" s="103"/>
      <c r="PXO24" s="103"/>
      <c r="PXP24" s="103"/>
      <c r="PXQ24" s="103"/>
      <c r="PXR24" s="103"/>
      <c r="PXS24" s="103"/>
      <c r="PXT24" s="103"/>
      <c r="PXU24" s="103"/>
      <c r="PXV24" s="103"/>
      <c r="PXW24" s="103"/>
      <c r="PXX24" s="103"/>
      <c r="PXY24" s="103"/>
      <c r="PXZ24" s="103"/>
      <c r="PYA24" s="103"/>
      <c r="PYB24" s="103"/>
      <c r="PYC24" s="103"/>
      <c r="PYD24" s="103"/>
      <c r="PYE24" s="103"/>
      <c r="PYF24" s="103"/>
      <c r="PYG24" s="103"/>
      <c r="PYH24" s="103"/>
      <c r="PYI24" s="103"/>
      <c r="PYJ24" s="103"/>
      <c r="PYK24" s="103"/>
      <c r="PYL24" s="103"/>
      <c r="PYM24" s="103"/>
      <c r="PYN24" s="103"/>
      <c r="PYO24" s="103"/>
      <c r="PYP24" s="103"/>
      <c r="PYQ24" s="103"/>
      <c r="PYR24" s="103"/>
      <c r="PYS24" s="103"/>
      <c r="PYT24" s="103"/>
      <c r="PYU24" s="103"/>
      <c r="PYV24" s="103"/>
      <c r="PYW24" s="103"/>
      <c r="PYX24" s="103"/>
      <c r="PYY24" s="103"/>
      <c r="PYZ24" s="103"/>
      <c r="PZA24" s="103"/>
      <c r="PZB24" s="103"/>
      <c r="PZC24" s="103"/>
      <c r="PZD24" s="103"/>
      <c r="PZE24" s="103"/>
      <c r="PZF24" s="103"/>
      <c r="PZG24" s="103"/>
      <c r="PZH24" s="103"/>
      <c r="PZI24" s="103"/>
      <c r="PZJ24" s="103"/>
      <c r="PZK24" s="103"/>
      <c r="PZL24" s="103"/>
      <c r="PZM24" s="103"/>
      <c r="PZN24" s="103"/>
      <c r="PZO24" s="103"/>
      <c r="PZP24" s="103"/>
      <c r="PZQ24" s="103"/>
      <c r="PZR24" s="103"/>
      <c r="PZS24" s="103"/>
      <c r="PZT24" s="103"/>
      <c r="PZU24" s="103"/>
      <c r="PZV24" s="103"/>
      <c r="PZW24" s="103"/>
      <c r="PZX24" s="103"/>
      <c r="PZY24" s="103"/>
      <c r="PZZ24" s="103"/>
      <c r="QAA24" s="103"/>
      <c r="QAB24" s="103"/>
      <c r="QAC24" s="103"/>
      <c r="QAD24" s="103"/>
      <c r="QAE24" s="103"/>
      <c r="QAF24" s="103"/>
      <c r="QAG24" s="103"/>
      <c r="QAH24" s="103"/>
      <c r="QAI24" s="103"/>
      <c r="QAJ24" s="103"/>
      <c r="QAK24" s="103"/>
      <c r="QAL24" s="103"/>
      <c r="QAM24" s="103"/>
      <c r="QAN24" s="103"/>
      <c r="QAO24" s="103"/>
      <c r="QAP24" s="103"/>
      <c r="QAQ24" s="103"/>
      <c r="QAR24" s="103"/>
      <c r="QAS24" s="103"/>
      <c r="QAT24" s="103"/>
      <c r="QAU24" s="103"/>
      <c r="QAV24" s="103"/>
      <c r="QAW24" s="103"/>
      <c r="QAX24" s="103"/>
      <c r="QAY24" s="103"/>
      <c r="QAZ24" s="103"/>
      <c r="QBA24" s="103"/>
      <c r="QBB24" s="103"/>
      <c r="QBC24" s="103"/>
      <c r="QBD24" s="103"/>
      <c r="QBE24" s="103"/>
      <c r="QBF24" s="103"/>
      <c r="QBG24" s="103"/>
      <c r="QBH24" s="103"/>
      <c r="QBI24" s="103"/>
      <c r="QBJ24" s="103"/>
      <c r="QBK24" s="103"/>
      <c r="QBL24" s="103"/>
      <c r="QBM24" s="103"/>
      <c r="QBN24" s="103"/>
      <c r="QBO24" s="103"/>
      <c r="QBP24" s="103"/>
      <c r="QBQ24" s="103"/>
      <c r="QBR24" s="103"/>
      <c r="QBS24" s="103"/>
      <c r="QBT24" s="103"/>
      <c r="QBU24" s="103"/>
      <c r="QBV24" s="103"/>
      <c r="QBW24" s="103"/>
      <c r="QBX24" s="103"/>
      <c r="QBY24" s="103"/>
      <c r="QBZ24" s="103"/>
      <c r="QCA24" s="103"/>
      <c r="QCB24" s="103"/>
      <c r="QCC24" s="103"/>
      <c r="QCD24" s="103"/>
      <c r="QCE24" s="103"/>
      <c r="QCF24" s="103"/>
      <c r="QCG24" s="103"/>
      <c r="QCH24" s="103"/>
      <c r="QCI24" s="103"/>
      <c r="QCJ24" s="103"/>
      <c r="QCK24" s="103"/>
      <c r="QCL24" s="103"/>
      <c r="QCM24" s="103"/>
      <c r="QCN24" s="103"/>
      <c r="QCO24" s="103"/>
      <c r="QCP24" s="103"/>
      <c r="QCQ24" s="103"/>
      <c r="QCR24" s="103"/>
      <c r="QCS24" s="103"/>
      <c r="QCT24" s="103"/>
      <c r="QCU24" s="103"/>
      <c r="QCV24" s="103"/>
      <c r="QCW24" s="103"/>
      <c r="QCX24" s="103"/>
      <c r="QCY24" s="103"/>
      <c r="QCZ24" s="103"/>
      <c r="QDA24" s="103"/>
      <c r="QDB24" s="103"/>
      <c r="QDC24" s="103"/>
      <c r="QDD24" s="103"/>
      <c r="QDE24" s="103"/>
      <c r="QDF24" s="103"/>
      <c r="QDG24" s="103"/>
      <c r="QDH24" s="103"/>
      <c r="QDI24" s="103"/>
      <c r="QDJ24" s="103"/>
      <c r="QDK24" s="103"/>
      <c r="QDL24" s="103"/>
      <c r="QDM24" s="103"/>
      <c r="QDN24" s="103"/>
      <c r="QDO24" s="103"/>
      <c r="QDP24" s="103"/>
      <c r="QDQ24" s="103"/>
      <c r="QDR24" s="103"/>
      <c r="QDS24" s="103"/>
      <c r="QDT24" s="103"/>
      <c r="QDU24" s="103"/>
      <c r="QDV24" s="103"/>
      <c r="QDW24" s="103"/>
      <c r="QDX24" s="103"/>
      <c r="QDY24" s="103"/>
      <c r="QDZ24" s="103"/>
      <c r="QEA24" s="103"/>
      <c r="QEB24" s="103"/>
      <c r="QEC24" s="103"/>
      <c r="QED24" s="103"/>
      <c r="QEE24" s="103"/>
      <c r="QEF24" s="103"/>
      <c r="QEG24" s="103"/>
      <c r="QEH24" s="103"/>
      <c r="QEI24" s="103"/>
      <c r="QEJ24" s="103"/>
      <c r="QEK24" s="103"/>
      <c r="QEL24" s="103"/>
      <c r="QEM24" s="103"/>
      <c r="QEN24" s="103"/>
      <c r="QEO24" s="103"/>
      <c r="QEP24" s="103"/>
      <c r="QEQ24" s="103"/>
      <c r="QER24" s="103"/>
      <c r="QES24" s="103"/>
      <c r="QET24" s="103"/>
      <c r="QEU24" s="103"/>
      <c r="QEV24" s="103"/>
      <c r="QEW24" s="103"/>
      <c r="QEX24" s="103"/>
      <c r="QEY24" s="103"/>
      <c r="QEZ24" s="103"/>
      <c r="QFA24" s="103"/>
      <c r="QFB24" s="103"/>
      <c r="QFC24" s="103"/>
      <c r="QFD24" s="103"/>
      <c r="QFE24" s="103"/>
      <c r="QFF24" s="103"/>
      <c r="QFG24" s="103"/>
      <c r="QFH24" s="103"/>
      <c r="QFI24" s="103"/>
      <c r="QFJ24" s="103"/>
      <c r="QFK24" s="103"/>
      <c r="QFL24" s="103"/>
      <c r="QFM24" s="103"/>
      <c r="QFN24" s="103"/>
      <c r="QFO24" s="103"/>
      <c r="QFP24" s="103"/>
      <c r="QFQ24" s="103"/>
      <c r="QFR24" s="103"/>
      <c r="QFS24" s="103"/>
      <c r="QFT24" s="103"/>
      <c r="QFU24" s="103"/>
      <c r="QFV24" s="103"/>
      <c r="QFW24" s="103"/>
      <c r="QFX24" s="103"/>
      <c r="QFY24" s="103"/>
      <c r="QFZ24" s="103"/>
      <c r="QGA24" s="103"/>
      <c r="QGB24" s="103"/>
      <c r="QGC24" s="103"/>
      <c r="QGD24" s="103"/>
      <c r="QGE24" s="103"/>
      <c r="QGF24" s="103"/>
      <c r="QGG24" s="103"/>
      <c r="QGH24" s="103"/>
      <c r="QGI24" s="103"/>
      <c r="QGJ24" s="103"/>
      <c r="QGK24" s="103"/>
      <c r="QGL24" s="103"/>
      <c r="QGM24" s="103"/>
      <c r="QGN24" s="103"/>
      <c r="QGO24" s="103"/>
      <c r="QGP24" s="103"/>
      <c r="QGQ24" s="103"/>
      <c r="QGR24" s="103"/>
      <c r="QGS24" s="103"/>
      <c r="QGT24" s="103"/>
      <c r="QGU24" s="103"/>
      <c r="QGV24" s="103"/>
      <c r="QGW24" s="103"/>
      <c r="QGX24" s="103"/>
      <c r="QGY24" s="103"/>
      <c r="QGZ24" s="103"/>
      <c r="QHA24" s="103"/>
      <c r="QHB24" s="103"/>
      <c r="QHC24" s="103"/>
      <c r="QHD24" s="103"/>
      <c r="QHE24" s="103"/>
      <c r="QHF24" s="103"/>
      <c r="QHG24" s="103"/>
      <c r="QHH24" s="103"/>
      <c r="QHI24" s="103"/>
      <c r="QHJ24" s="103"/>
      <c r="QHK24" s="103"/>
      <c r="QHL24" s="103"/>
      <c r="QHM24" s="103"/>
      <c r="QHN24" s="103"/>
      <c r="QHO24" s="103"/>
      <c r="QHP24" s="103"/>
      <c r="QHQ24" s="103"/>
      <c r="QHR24" s="103"/>
      <c r="QHS24" s="103"/>
      <c r="QHT24" s="103"/>
      <c r="QHU24" s="103"/>
      <c r="QHV24" s="103"/>
      <c r="QHW24" s="103"/>
      <c r="QHX24" s="103"/>
      <c r="QHY24" s="103"/>
      <c r="QHZ24" s="103"/>
      <c r="QIA24" s="103"/>
      <c r="QIB24" s="103"/>
      <c r="QIC24" s="103"/>
      <c r="QID24" s="103"/>
      <c r="QIE24" s="103"/>
      <c r="QIF24" s="103"/>
      <c r="QIG24" s="103"/>
      <c r="QIH24" s="103"/>
      <c r="QII24" s="103"/>
      <c r="QIJ24" s="103"/>
      <c r="QIK24" s="103"/>
      <c r="QIL24" s="103"/>
      <c r="QIM24" s="103"/>
      <c r="QIN24" s="103"/>
      <c r="QIO24" s="103"/>
      <c r="QIP24" s="103"/>
      <c r="QIQ24" s="103"/>
      <c r="QIR24" s="103"/>
      <c r="QIS24" s="103"/>
      <c r="QIT24" s="103"/>
      <c r="QIU24" s="103"/>
      <c r="QIV24" s="103"/>
      <c r="QIW24" s="103"/>
      <c r="QIX24" s="103"/>
      <c r="QIY24" s="103"/>
      <c r="QIZ24" s="103"/>
      <c r="QJA24" s="103"/>
      <c r="QJB24" s="103"/>
      <c r="QJC24" s="103"/>
      <c r="QJD24" s="103"/>
      <c r="QJE24" s="103"/>
      <c r="QJF24" s="103"/>
      <c r="QJG24" s="103"/>
      <c r="QJH24" s="103"/>
      <c r="QJI24" s="103"/>
      <c r="QJJ24" s="103"/>
      <c r="QJK24" s="103"/>
      <c r="QJL24" s="103"/>
      <c r="QJM24" s="103"/>
      <c r="QJN24" s="103"/>
      <c r="QJO24" s="103"/>
      <c r="QJP24" s="103"/>
      <c r="QJQ24" s="103"/>
      <c r="QJR24" s="103"/>
      <c r="QJS24" s="103"/>
      <c r="QJT24" s="103"/>
      <c r="QJU24" s="103"/>
      <c r="QJV24" s="103"/>
      <c r="QJW24" s="103"/>
      <c r="QJX24" s="103"/>
      <c r="QJY24" s="103"/>
      <c r="QJZ24" s="103"/>
      <c r="QKA24" s="103"/>
      <c r="QKB24" s="103"/>
      <c r="QKC24" s="103"/>
      <c r="QKD24" s="103"/>
      <c r="QKE24" s="103"/>
      <c r="QKF24" s="103"/>
      <c r="QKG24" s="103"/>
      <c r="QKH24" s="103"/>
      <c r="QKI24" s="103"/>
      <c r="QKJ24" s="103"/>
      <c r="QKK24" s="103"/>
      <c r="QKL24" s="103"/>
      <c r="QKM24" s="103"/>
      <c r="QKN24" s="103"/>
      <c r="QKO24" s="103"/>
      <c r="QKP24" s="103"/>
      <c r="QKQ24" s="103"/>
      <c r="QKR24" s="103"/>
      <c r="QKS24" s="103"/>
      <c r="QKT24" s="103"/>
      <c r="QKU24" s="103"/>
      <c r="QKV24" s="103"/>
      <c r="QKW24" s="103"/>
      <c r="QKX24" s="103"/>
      <c r="QKY24" s="103"/>
      <c r="QKZ24" s="103"/>
      <c r="QLA24" s="103"/>
      <c r="QLB24" s="103"/>
      <c r="QLC24" s="103"/>
      <c r="QLD24" s="103"/>
      <c r="QLE24" s="103"/>
      <c r="QLF24" s="103"/>
      <c r="QLG24" s="103"/>
      <c r="QLH24" s="103"/>
      <c r="QLI24" s="103"/>
      <c r="QLJ24" s="103"/>
      <c r="QLK24" s="103"/>
      <c r="QLL24" s="103"/>
      <c r="QLM24" s="103"/>
      <c r="QLN24" s="103"/>
      <c r="QLO24" s="103"/>
      <c r="QLP24" s="103"/>
      <c r="QLQ24" s="103"/>
      <c r="QLR24" s="103"/>
      <c r="QLS24" s="103"/>
      <c r="QLT24" s="103"/>
      <c r="QLU24" s="103"/>
      <c r="QLV24" s="103"/>
      <c r="QLW24" s="103"/>
      <c r="QLX24" s="103"/>
      <c r="QLY24" s="103"/>
      <c r="QLZ24" s="103"/>
      <c r="QMA24" s="103"/>
      <c r="QMB24" s="103"/>
      <c r="QMC24" s="103"/>
      <c r="QMD24" s="103"/>
      <c r="QME24" s="103"/>
      <c r="QMF24" s="103"/>
      <c r="QMG24" s="103"/>
      <c r="QMH24" s="103"/>
      <c r="QMI24" s="103"/>
      <c r="QMJ24" s="103"/>
      <c r="QMK24" s="103"/>
      <c r="QML24" s="103"/>
      <c r="QMM24" s="103"/>
      <c r="QMN24" s="103"/>
      <c r="QMO24" s="103"/>
      <c r="QMP24" s="103"/>
      <c r="QMQ24" s="103"/>
      <c r="QMR24" s="103"/>
      <c r="QMS24" s="103"/>
      <c r="QMT24" s="103"/>
      <c r="QMU24" s="103"/>
      <c r="QMV24" s="103"/>
      <c r="QMW24" s="103"/>
      <c r="QMX24" s="103"/>
      <c r="QMY24" s="103"/>
      <c r="QMZ24" s="103"/>
      <c r="QNA24" s="103"/>
      <c r="QNB24" s="103"/>
      <c r="QNC24" s="103"/>
      <c r="QND24" s="103"/>
      <c r="QNE24" s="103"/>
      <c r="QNF24" s="103"/>
      <c r="QNG24" s="103"/>
      <c r="QNH24" s="103"/>
      <c r="QNI24" s="103"/>
      <c r="QNJ24" s="103"/>
      <c r="QNK24" s="103"/>
      <c r="QNL24" s="103"/>
      <c r="QNM24" s="103"/>
      <c r="QNN24" s="103"/>
      <c r="QNO24" s="103"/>
      <c r="QNP24" s="103"/>
      <c r="QNQ24" s="103"/>
      <c r="QNR24" s="103"/>
      <c r="QNS24" s="103"/>
      <c r="QNT24" s="103"/>
      <c r="QNU24" s="103"/>
      <c r="QNV24" s="103"/>
      <c r="QNW24" s="103"/>
      <c r="QNX24" s="103"/>
      <c r="QNY24" s="103"/>
      <c r="QNZ24" s="103"/>
      <c r="QOA24" s="103"/>
      <c r="QOB24" s="103"/>
      <c r="QOC24" s="103"/>
      <c r="QOD24" s="103"/>
      <c r="QOE24" s="103"/>
      <c r="QOF24" s="103"/>
      <c r="QOG24" s="103"/>
      <c r="QOH24" s="103"/>
      <c r="QOI24" s="103"/>
      <c r="QOJ24" s="103"/>
      <c r="QOK24" s="103"/>
      <c r="QOL24" s="103"/>
      <c r="QOM24" s="103"/>
      <c r="QON24" s="103"/>
      <c r="QOO24" s="103"/>
      <c r="QOP24" s="103"/>
      <c r="QOQ24" s="103"/>
      <c r="QOR24" s="103"/>
      <c r="QOS24" s="103"/>
      <c r="QOT24" s="103"/>
      <c r="QOU24" s="103"/>
      <c r="QOV24" s="103"/>
      <c r="QOW24" s="103"/>
      <c r="QOX24" s="103"/>
      <c r="QOY24" s="103"/>
      <c r="QOZ24" s="103"/>
      <c r="QPA24" s="103"/>
      <c r="QPB24" s="103"/>
      <c r="QPC24" s="103"/>
      <c r="QPD24" s="103"/>
      <c r="QPE24" s="103"/>
      <c r="QPF24" s="103"/>
      <c r="QPG24" s="103"/>
      <c r="QPH24" s="103"/>
      <c r="QPI24" s="103"/>
      <c r="QPJ24" s="103"/>
      <c r="QPK24" s="103"/>
      <c r="QPL24" s="103"/>
      <c r="QPM24" s="103"/>
      <c r="QPN24" s="103"/>
      <c r="QPO24" s="103"/>
      <c r="QPP24" s="103"/>
      <c r="QPQ24" s="103"/>
      <c r="QPR24" s="103"/>
      <c r="QPS24" s="103"/>
      <c r="QPT24" s="103"/>
      <c r="QPU24" s="103"/>
      <c r="QPV24" s="103"/>
      <c r="QPW24" s="103"/>
      <c r="QPX24" s="103"/>
      <c r="QPY24" s="103"/>
      <c r="QPZ24" s="103"/>
      <c r="QQA24" s="103"/>
      <c r="QQB24" s="103"/>
      <c r="QQC24" s="103"/>
      <c r="QQD24" s="103"/>
      <c r="QQE24" s="103"/>
      <c r="QQF24" s="103"/>
      <c r="QQG24" s="103"/>
      <c r="QQH24" s="103"/>
      <c r="QQI24" s="103"/>
      <c r="QQJ24" s="103"/>
      <c r="QQK24" s="103"/>
      <c r="QQL24" s="103"/>
      <c r="QQM24" s="103"/>
      <c r="QQN24" s="103"/>
      <c r="QQO24" s="103"/>
      <c r="QQP24" s="103"/>
      <c r="QQQ24" s="103"/>
      <c r="QQR24" s="103"/>
      <c r="QQS24" s="103"/>
      <c r="QQT24" s="103"/>
      <c r="QQU24" s="103"/>
      <c r="QQV24" s="103"/>
      <c r="QQW24" s="103"/>
      <c r="QQX24" s="103"/>
      <c r="QQY24" s="103"/>
      <c r="QQZ24" s="103"/>
      <c r="QRA24" s="103"/>
      <c r="QRB24" s="103"/>
      <c r="QRC24" s="103"/>
      <c r="QRD24" s="103"/>
      <c r="QRE24" s="103"/>
      <c r="QRF24" s="103"/>
      <c r="QRG24" s="103"/>
      <c r="QRH24" s="103"/>
      <c r="QRI24" s="103"/>
      <c r="QRJ24" s="103"/>
      <c r="QRK24" s="103"/>
      <c r="QRL24" s="103"/>
      <c r="QRM24" s="103"/>
      <c r="QRN24" s="103"/>
      <c r="QRO24" s="103"/>
      <c r="QRP24" s="103"/>
      <c r="QRQ24" s="103"/>
      <c r="QRR24" s="103"/>
      <c r="QRS24" s="103"/>
      <c r="QRT24" s="103"/>
      <c r="QRU24" s="103"/>
      <c r="QRV24" s="103"/>
      <c r="QRW24" s="103"/>
      <c r="QRX24" s="103"/>
      <c r="QRY24" s="103"/>
      <c r="QRZ24" s="103"/>
      <c r="QSA24" s="103"/>
      <c r="QSB24" s="103"/>
      <c r="QSC24" s="103"/>
      <c r="QSD24" s="103"/>
      <c r="QSE24" s="103"/>
      <c r="QSF24" s="103"/>
      <c r="QSG24" s="103"/>
      <c r="QSH24" s="103"/>
      <c r="QSI24" s="103"/>
      <c r="QSJ24" s="103"/>
      <c r="QSK24" s="103"/>
      <c r="QSL24" s="103"/>
      <c r="QSM24" s="103"/>
      <c r="QSN24" s="103"/>
      <c r="QSO24" s="103"/>
      <c r="QSP24" s="103"/>
      <c r="QSQ24" s="103"/>
      <c r="QSR24" s="103"/>
      <c r="QSS24" s="103"/>
      <c r="QST24" s="103"/>
      <c r="QSU24" s="103"/>
      <c r="QSV24" s="103"/>
      <c r="QSW24" s="103"/>
      <c r="QSX24" s="103"/>
      <c r="QSY24" s="103"/>
      <c r="QSZ24" s="103"/>
      <c r="QTA24" s="103"/>
      <c r="QTB24" s="103"/>
      <c r="QTC24" s="103"/>
      <c r="QTD24" s="103"/>
      <c r="QTE24" s="103"/>
      <c r="QTF24" s="103"/>
      <c r="QTG24" s="103"/>
      <c r="QTH24" s="103"/>
      <c r="QTI24" s="103"/>
      <c r="QTJ24" s="103"/>
      <c r="QTK24" s="103"/>
      <c r="QTL24" s="103"/>
      <c r="QTM24" s="103"/>
      <c r="QTN24" s="103"/>
      <c r="QTO24" s="103"/>
      <c r="QTP24" s="103"/>
      <c r="QTQ24" s="103"/>
      <c r="QTR24" s="103"/>
      <c r="QTS24" s="103"/>
      <c r="QTT24" s="103"/>
      <c r="QTU24" s="103"/>
      <c r="QTV24" s="103"/>
      <c r="QTW24" s="103"/>
      <c r="QTX24" s="103"/>
      <c r="QTY24" s="103"/>
      <c r="QTZ24" s="103"/>
      <c r="QUA24" s="103"/>
      <c r="QUB24" s="103"/>
      <c r="QUC24" s="103"/>
      <c r="QUD24" s="103"/>
      <c r="QUE24" s="103"/>
      <c r="QUF24" s="103"/>
      <c r="QUG24" s="103"/>
      <c r="QUH24" s="103"/>
      <c r="QUI24" s="103"/>
      <c r="QUJ24" s="103"/>
      <c r="QUK24" s="103"/>
      <c r="QUL24" s="103"/>
      <c r="QUM24" s="103"/>
      <c r="QUN24" s="103"/>
      <c r="QUO24" s="103"/>
      <c r="QUP24" s="103"/>
      <c r="QUQ24" s="103"/>
      <c r="QUR24" s="103"/>
      <c r="QUS24" s="103"/>
      <c r="QUT24" s="103"/>
      <c r="QUU24" s="103"/>
      <c r="QUV24" s="103"/>
      <c r="QUW24" s="103"/>
      <c r="QUX24" s="103"/>
      <c r="QUY24" s="103"/>
      <c r="QUZ24" s="103"/>
      <c r="QVA24" s="103"/>
      <c r="QVB24" s="103"/>
      <c r="QVC24" s="103"/>
      <c r="QVD24" s="103"/>
      <c r="QVE24" s="103"/>
      <c r="QVF24" s="103"/>
      <c r="QVG24" s="103"/>
      <c r="QVH24" s="103"/>
      <c r="QVI24" s="103"/>
      <c r="QVJ24" s="103"/>
      <c r="QVK24" s="103"/>
      <c r="QVL24" s="103"/>
      <c r="QVM24" s="103"/>
      <c r="QVN24" s="103"/>
      <c r="QVO24" s="103"/>
      <c r="QVP24" s="103"/>
      <c r="QVQ24" s="103"/>
      <c r="QVR24" s="103"/>
      <c r="QVS24" s="103"/>
      <c r="QVT24" s="103"/>
      <c r="QVU24" s="103"/>
      <c r="QVV24" s="103"/>
      <c r="QVW24" s="103"/>
      <c r="QVX24" s="103"/>
      <c r="QVY24" s="103"/>
      <c r="QVZ24" s="103"/>
      <c r="QWA24" s="103"/>
      <c r="QWB24" s="103"/>
      <c r="QWC24" s="103"/>
      <c r="QWD24" s="103"/>
      <c r="QWE24" s="103"/>
      <c r="QWF24" s="103"/>
      <c r="QWG24" s="103"/>
      <c r="QWH24" s="103"/>
      <c r="QWI24" s="103"/>
      <c r="QWJ24" s="103"/>
      <c r="QWK24" s="103"/>
      <c r="QWL24" s="103"/>
      <c r="QWM24" s="103"/>
      <c r="QWN24" s="103"/>
      <c r="QWO24" s="103"/>
      <c r="QWP24" s="103"/>
      <c r="QWQ24" s="103"/>
      <c r="QWR24" s="103"/>
      <c r="QWS24" s="103"/>
      <c r="QWT24" s="103"/>
      <c r="QWU24" s="103"/>
      <c r="QWV24" s="103"/>
      <c r="QWW24" s="103"/>
      <c r="QWX24" s="103"/>
      <c r="QWY24" s="103"/>
      <c r="QWZ24" s="103"/>
      <c r="QXA24" s="103"/>
      <c r="QXB24" s="103"/>
      <c r="QXC24" s="103"/>
      <c r="QXD24" s="103"/>
      <c r="QXE24" s="103"/>
      <c r="QXF24" s="103"/>
      <c r="QXG24" s="103"/>
      <c r="QXH24" s="103"/>
      <c r="QXI24" s="103"/>
      <c r="QXJ24" s="103"/>
      <c r="QXK24" s="103"/>
      <c r="QXL24" s="103"/>
      <c r="QXM24" s="103"/>
      <c r="QXN24" s="103"/>
      <c r="QXO24" s="103"/>
      <c r="QXP24" s="103"/>
      <c r="QXQ24" s="103"/>
      <c r="QXR24" s="103"/>
      <c r="QXS24" s="103"/>
      <c r="QXT24" s="103"/>
      <c r="QXU24" s="103"/>
      <c r="QXV24" s="103"/>
      <c r="QXW24" s="103"/>
      <c r="QXX24" s="103"/>
      <c r="QXY24" s="103"/>
      <c r="QXZ24" s="103"/>
      <c r="QYA24" s="103"/>
      <c r="QYB24" s="103"/>
      <c r="QYC24" s="103"/>
      <c r="QYD24" s="103"/>
      <c r="QYE24" s="103"/>
      <c r="QYF24" s="103"/>
      <c r="QYG24" s="103"/>
      <c r="QYH24" s="103"/>
      <c r="QYI24" s="103"/>
      <c r="QYJ24" s="103"/>
      <c r="QYK24" s="103"/>
      <c r="QYL24" s="103"/>
      <c r="QYM24" s="103"/>
      <c r="QYN24" s="103"/>
      <c r="QYO24" s="103"/>
      <c r="QYP24" s="103"/>
      <c r="QYQ24" s="103"/>
      <c r="QYR24" s="103"/>
      <c r="QYS24" s="103"/>
      <c r="QYT24" s="103"/>
      <c r="QYU24" s="103"/>
      <c r="QYV24" s="103"/>
      <c r="QYW24" s="103"/>
      <c r="QYX24" s="103"/>
      <c r="QYY24" s="103"/>
      <c r="QYZ24" s="103"/>
      <c r="QZA24" s="103"/>
      <c r="QZB24" s="103"/>
      <c r="QZC24" s="103"/>
      <c r="QZD24" s="103"/>
      <c r="QZE24" s="103"/>
      <c r="QZF24" s="103"/>
      <c r="QZG24" s="103"/>
      <c r="QZH24" s="103"/>
      <c r="QZI24" s="103"/>
      <c r="QZJ24" s="103"/>
      <c r="QZK24" s="103"/>
      <c r="QZL24" s="103"/>
      <c r="QZM24" s="103"/>
      <c r="QZN24" s="103"/>
      <c r="QZO24" s="103"/>
      <c r="QZP24" s="103"/>
      <c r="QZQ24" s="103"/>
      <c r="QZR24" s="103"/>
      <c r="QZS24" s="103"/>
      <c r="QZT24" s="103"/>
      <c r="QZU24" s="103"/>
      <c r="QZV24" s="103"/>
      <c r="QZW24" s="103"/>
      <c r="QZX24" s="103"/>
      <c r="QZY24" s="103"/>
      <c r="QZZ24" s="103"/>
      <c r="RAA24" s="103"/>
      <c r="RAB24" s="103"/>
      <c r="RAC24" s="103"/>
      <c r="RAD24" s="103"/>
      <c r="RAE24" s="103"/>
      <c r="RAF24" s="103"/>
      <c r="RAG24" s="103"/>
      <c r="RAH24" s="103"/>
      <c r="RAI24" s="103"/>
      <c r="RAJ24" s="103"/>
      <c r="RAK24" s="103"/>
      <c r="RAL24" s="103"/>
      <c r="RAM24" s="103"/>
      <c r="RAN24" s="103"/>
      <c r="RAO24" s="103"/>
      <c r="RAP24" s="103"/>
      <c r="RAQ24" s="103"/>
      <c r="RAR24" s="103"/>
      <c r="RAS24" s="103"/>
      <c r="RAT24" s="103"/>
      <c r="RAU24" s="103"/>
      <c r="RAV24" s="103"/>
      <c r="RAW24" s="103"/>
      <c r="RAX24" s="103"/>
      <c r="RAY24" s="103"/>
      <c r="RAZ24" s="103"/>
      <c r="RBA24" s="103"/>
      <c r="RBB24" s="103"/>
      <c r="RBC24" s="103"/>
      <c r="RBD24" s="103"/>
      <c r="RBE24" s="103"/>
      <c r="RBF24" s="103"/>
      <c r="RBG24" s="103"/>
      <c r="RBH24" s="103"/>
      <c r="RBI24" s="103"/>
      <c r="RBJ24" s="103"/>
      <c r="RBK24" s="103"/>
      <c r="RBL24" s="103"/>
      <c r="RBM24" s="103"/>
      <c r="RBN24" s="103"/>
      <c r="RBO24" s="103"/>
      <c r="RBP24" s="103"/>
      <c r="RBQ24" s="103"/>
      <c r="RBR24" s="103"/>
      <c r="RBS24" s="103"/>
      <c r="RBT24" s="103"/>
      <c r="RBU24" s="103"/>
      <c r="RBV24" s="103"/>
      <c r="RBW24" s="103"/>
      <c r="RBX24" s="103"/>
      <c r="RBY24" s="103"/>
      <c r="RBZ24" s="103"/>
      <c r="RCA24" s="103"/>
      <c r="RCB24" s="103"/>
      <c r="RCC24" s="103"/>
      <c r="RCD24" s="103"/>
      <c r="RCE24" s="103"/>
      <c r="RCF24" s="103"/>
      <c r="RCG24" s="103"/>
      <c r="RCH24" s="103"/>
      <c r="RCI24" s="103"/>
      <c r="RCJ24" s="103"/>
      <c r="RCK24" s="103"/>
      <c r="RCL24" s="103"/>
      <c r="RCM24" s="103"/>
      <c r="RCN24" s="103"/>
      <c r="RCO24" s="103"/>
      <c r="RCP24" s="103"/>
      <c r="RCQ24" s="103"/>
      <c r="RCR24" s="103"/>
      <c r="RCS24" s="103"/>
      <c r="RCT24" s="103"/>
      <c r="RCU24" s="103"/>
      <c r="RCV24" s="103"/>
      <c r="RCW24" s="103"/>
      <c r="RCX24" s="103"/>
      <c r="RCY24" s="103"/>
      <c r="RCZ24" s="103"/>
      <c r="RDA24" s="103"/>
      <c r="RDB24" s="103"/>
      <c r="RDC24" s="103"/>
      <c r="RDD24" s="103"/>
      <c r="RDE24" s="103"/>
      <c r="RDF24" s="103"/>
      <c r="RDG24" s="103"/>
      <c r="RDH24" s="103"/>
      <c r="RDI24" s="103"/>
      <c r="RDJ24" s="103"/>
      <c r="RDK24" s="103"/>
      <c r="RDL24" s="103"/>
      <c r="RDM24" s="103"/>
      <c r="RDN24" s="103"/>
      <c r="RDO24" s="103"/>
      <c r="RDP24" s="103"/>
      <c r="RDQ24" s="103"/>
      <c r="RDR24" s="103"/>
      <c r="RDS24" s="103"/>
      <c r="RDT24" s="103"/>
      <c r="RDU24" s="103"/>
      <c r="RDV24" s="103"/>
      <c r="RDW24" s="103"/>
      <c r="RDX24" s="103"/>
      <c r="RDY24" s="103"/>
      <c r="RDZ24" s="103"/>
      <c r="REA24" s="103"/>
      <c r="REB24" s="103"/>
      <c r="REC24" s="103"/>
      <c r="RED24" s="103"/>
      <c r="REE24" s="103"/>
      <c r="REF24" s="103"/>
      <c r="REG24" s="103"/>
      <c r="REH24" s="103"/>
      <c r="REI24" s="103"/>
      <c r="REJ24" s="103"/>
      <c r="REK24" s="103"/>
      <c r="REL24" s="103"/>
      <c r="REM24" s="103"/>
      <c r="REN24" s="103"/>
      <c r="REO24" s="103"/>
      <c r="REP24" s="103"/>
      <c r="REQ24" s="103"/>
      <c r="RER24" s="103"/>
      <c r="RES24" s="103"/>
      <c r="RET24" s="103"/>
      <c r="REU24" s="103"/>
      <c r="REV24" s="103"/>
      <c r="REW24" s="103"/>
      <c r="REX24" s="103"/>
      <c r="REY24" s="103"/>
      <c r="REZ24" s="103"/>
      <c r="RFA24" s="103"/>
      <c r="RFB24" s="103"/>
      <c r="RFC24" s="103"/>
      <c r="RFD24" s="103"/>
      <c r="RFE24" s="103"/>
      <c r="RFF24" s="103"/>
      <c r="RFG24" s="103"/>
      <c r="RFH24" s="103"/>
      <c r="RFI24" s="103"/>
      <c r="RFJ24" s="103"/>
      <c r="RFK24" s="103"/>
      <c r="RFL24" s="103"/>
      <c r="RFM24" s="103"/>
      <c r="RFN24" s="103"/>
      <c r="RFO24" s="103"/>
      <c r="RFP24" s="103"/>
      <c r="RFQ24" s="103"/>
      <c r="RFR24" s="103"/>
      <c r="RFS24" s="103"/>
      <c r="RFT24" s="103"/>
      <c r="RFU24" s="103"/>
      <c r="RFV24" s="103"/>
      <c r="RFW24" s="103"/>
      <c r="RFX24" s="103"/>
      <c r="RFY24" s="103"/>
      <c r="RFZ24" s="103"/>
      <c r="RGA24" s="103"/>
      <c r="RGB24" s="103"/>
      <c r="RGC24" s="103"/>
      <c r="RGD24" s="103"/>
      <c r="RGE24" s="103"/>
      <c r="RGF24" s="103"/>
      <c r="RGG24" s="103"/>
      <c r="RGH24" s="103"/>
      <c r="RGI24" s="103"/>
      <c r="RGJ24" s="103"/>
      <c r="RGK24" s="103"/>
      <c r="RGL24" s="103"/>
      <c r="RGM24" s="103"/>
      <c r="RGN24" s="103"/>
      <c r="RGO24" s="103"/>
      <c r="RGP24" s="103"/>
      <c r="RGQ24" s="103"/>
      <c r="RGR24" s="103"/>
      <c r="RGS24" s="103"/>
      <c r="RGT24" s="103"/>
      <c r="RGU24" s="103"/>
      <c r="RGV24" s="103"/>
      <c r="RGW24" s="103"/>
      <c r="RGX24" s="103"/>
      <c r="RGY24" s="103"/>
      <c r="RGZ24" s="103"/>
      <c r="RHA24" s="103"/>
      <c r="RHB24" s="103"/>
      <c r="RHC24" s="103"/>
      <c r="RHD24" s="103"/>
      <c r="RHE24" s="103"/>
      <c r="RHF24" s="103"/>
      <c r="RHG24" s="103"/>
      <c r="RHH24" s="103"/>
      <c r="RHI24" s="103"/>
      <c r="RHJ24" s="103"/>
      <c r="RHK24" s="103"/>
      <c r="RHL24" s="103"/>
      <c r="RHM24" s="103"/>
      <c r="RHN24" s="103"/>
      <c r="RHO24" s="103"/>
      <c r="RHP24" s="103"/>
      <c r="RHQ24" s="103"/>
      <c r="RHR24" s="103"/>
      <c r="RHS24" s="103"/>
      <c r="RHT24" s="103"/>
      <c r="RHU24" s="103"/>
      <c r="RHV24" s="103"/>
      <c r="RHW24" s="103"/>
      <c r="RHX24" s="103"/>
      <c r="RHY24" s="103"/>
      <c r="RHZ24" s="103"/>
      <c r="RIA24" s="103"/>
      <c r="RIB24" s="103"/>
      <c r="RIC24" s="103"/>
      <c r="RID24" s="103"/>
      <c r="RIE24" s="103"/>
      <c r="RIF24" s="103"/>
      <c r="RIG24" s="103"/>
      <c r="RIH24" s="103"/>
      <c r="RII24" s="103"/>
      <c r="RIJ24" s="103"/>
      <c r="RIK24" s="103"/>
      <c r="RIL24" s="103"/>
      <c r="RIM24" s="103"/>
      <c r="RIN24" s="103"/>
      <c r="RIO24" s="103"/>
      <c r="RIP24" s="103"/>
      <c r="RIQ24" s="103"/>
      <c r="RIR24" s="103"/>
      <c r="RIS24" s="103"/>
      <c r="RIT24" s="103"/>
      <c r="RIU24" s="103"/>
      <c r="RIV24" s="103"/>
      <c r="RIW24" s="103"/>
      <c r="RIX24" s="103"/>
      <c r="RIY24" s="103"/>
      <c r="RIZ24" s="103"/>
      <c r="RJA24" s="103"/>
      <c r="RJB24" s="103"/>
      <c r="RJC24" s="103"/>
      <c r="RJD24" s="103"/>
      <c r="RJE24" s="103"/>
      <c r="RJF24" s="103"/>
      <c r="RJG24" s="103"/>
      <c r="RJH24" s="103"/>
      <c r="RJI24" s="103"/>
      <c r="RJJ24" s="103"/>
      <c r="RJK24" s="103"/>
      <c r="RJL24" s="103"/>
      <c r="RJM24" s="103"/>
      <c r="RJN24" s="103"/>
      <c r="RJO24" s="103"/>
      <c r="RJP24" s="103"/>
      <c r="RJQ24" s="103"/>
      <c r="RJR24" s="103"/>
      <c r="RJS24" s="103"/>
      <c r="RJT24" s="103"/>
      <c r="RJU24" s="103"/>
      <c r="RJV24" s="103"/>
      <c r="RJW24" s="103"/>
      <c r="RJX24" s="103"/>
      <c r="RJY24" s="103"/>
      <c r="RJZ24" s="103"/>
      <c r="RKA24" s="103"/>
      <c r="RKB24" s="103"/>
      <c r="RKC24" s="103"/>
      <c r="RKD24" s="103"/>
      <c r="RKE24" s="103"/>
      <c r="RKF24" s="103"/>
      <c r="RKG24" s="103"/>
      <c r="RKH24" s="103"/>
      <c r="RKI24" s="103"/>
      <c r="RKJ24" s="103"/>
      <c r="RKK24" s="103"/>
      <c r="RKL24" s="103"/>
      <c r="RKM24" s="103"/>
      <c r="RKN24" s="103"/>
      <c r="RKO24" s="103"/>
      <c r="RKP24" s="103"/>
      <c r="RKQ24" s="103"/>
      <c r="RKR24" s="103"/>
      <c r="RKS24" s="103"/>
      <c r="RKT24" s="103"/>
      <c r="RKU24" s="103"/>
      <c r="RKV24" s="103"/>
      <c r="RKW24" s="103"/>
      <c r="RKX24" s="103"/>
      <c r="RKY24" s="103"/>
      <c r="RKZ24" s="103"/>
      <c r="RLA24" s="103"/>
      <c r="RLB24" s="103"/>
      <c r="RLC24" s="103"/>
      <c r="RLD24" s="103"/>
      <c r="RLE24" s="103"/>
      <c r="RLF24" s="103"/>
      <c r="RLG24" s="103"/>
      <c r="RLH24" s="103"/>
      <c r="RLI24" s="103"/>
      <c r="RLJ24" s="103"/>
      <c r="RLK24" s="103"/>
      <c r="RLL24" s="103"/>
      <c r="RLM24" s="103"/>
      <c r="RLN24" s="103"/>
      <c r="RLO24" s="103"/>
      <c r="RLP24" s="103"/>
      <c r="RLQ24" s="103"/>
      <c r="RLR24" s="103"/>
      <c r="RLS24" s="103"/>
      <c r="RLT24" s="103"/>
      <c r="RLU24" s="103"/>
      <c r="RLV24" s="103"/>
      <c r="RLW24" s="103"/>
      <c r="RLX24" s="103"/>
      <c r="RLY24" s="103"/>
      <c r="RLZ24" s="103"/>
      <c r="RMA24" s="103"/>
      <c r="RMB24" s="103"/>
      <c r="RMC24" s="103"/>
      <c r="RMD24" s="103"/>
      <c r="RME24" s="103"/>
      <c r="RMF24" s="103"/>
      <c r="RMG24" s="103"/>
      <c r="RMH24" s="103"/>
      <c r="RMI24" s="103"/>
      <c r="RMJ24" s="103"/>
      <c r="RMK24" s="103"/>
      <c r="RML24" s="103"/>
      <c r="RMM24" s="103"/>
      <c r="RMN24" s="103"/>
      <c r="RMO24" s="103"/>
      <c r="RMP24" s="103"/>
      <c r="RMQ24" s="103"/>
      <c r="RMR24" s="103"/>
      <c r="RMS24" s="103"/>
      <c r="RMT24" s="103"/>
      <c r="RMU24" s="103"/>
      <c r="RMV24" s="103"/>
      <c r="RMW24" s="103"/>
      <c r="RMX24" s="103"/>
      <c r="RMY24" s="103"/>
      <c r="RMZ24" s="103"/>
      <c r="RNA24" s="103"/>
      <c r="RNB24" s="103"/>
      <c r="RNC24" s="103"/>
      <c r="RND24" s="103"/>
      <c r="RNE24" s="103"/>
      <c r="RNF24" s="103"/>
      <c r="RNG24" s="103"/>
      <c r="RNH24" s="103"/>
      <c r="RNI24" s="103"/>
      <c r="RNJ24" s="103"/>
      <c r="RNK24" s="103"/>
      <c r="RNL24" s="103"/>
      <c r="RNM24" s="103"/>
      <c r="RNN24" s="103"/>
      <c r="RNO24" s="103"/>
      <c r="RNP24" s="103"/>
      <c r="RNQ24" s="103"/>
      <c r="RNR24" s="103"/>
      <c r="RNS24" s="103"/>
      <c r="RNT24" s="103"/>
      <c r="RNU24" s="103"/>
      <c r="RNV24" s="103"/>
      <c r="RNW24" s="103"/>
      <c r="RNX24" s="103"/>
      <c r="RNY24" s="103"/>
      <c r="RNZ24" s="103"/>
      <c r="ROA24" s="103"/>
      <c r="ROB24" s="103"/>
      <c r="ROC24" s="103"/>
      <c r="ROD24" s="103"/>
      <c r="ROE24" s="103"/>
      <c r="ROF24" s="103"/>
      <c r="ROG24" s="103"/>
      <c r="ROH24" s="103"/>
      <c r="ROI24" s="103"/>
      <c r="ROJ24" s="103"/>
      <c r="ROK24" s="103"/>
      <c r="ROL24" s="103"/>
      <c r="ROM24" s="103"/>
      <c r="RON24" s="103"/>
      <c r="ROO24" s="103"/>
      <c r="ROP24" s="103"/>
      <c r="ROQ24" s="103"/>
      <c r="ROR24" s="103"/>
      <c r="ROS24" s="103"/>
      <c r="ROT24" s="103"/>
      <c r="ROU24" s="103"/>
      <c r="ROV24" s="103"/>
      <c r="ROW24" s="103"/>
      <c r="ROX24" s="103"/>
      <c r="ROY24" s="103"/>
      <c r="ROZ24" s="103"/>
      <c r="RPA24" s="103"/>
      <c r="RPB24" s="103"/>
      <c r="RPC24" s="103"/>
      <c r="RPD24" s="103"/>
      <c r="RPE24" s="103"/>
      <c r="RPF24" s="103"/>
      <c r="RPG24" s="103"/>
      <c r="RPH24" s="103"/>
      <c r="RPI24" s="103"/>
      <c r="RPJ24" s="103"/>
      <c r="RPK24" s="103"/>
      <c r="RPL24" s="103"/>
      <c r="RPM24" s="103"/>
      <c r="RPN24" s="103"/>
      <c r="RPO24" s="103"/>
      <c r="RPP24" s="103"/>
      <c r="RPQ24" s="103"/>
      <c r="RPR24" s="103"/>
      <c r="RPS24" s="103"/>
      <c r="RPT24" s="103"/>
      <c r="RPU24" s="103"/>
      <c r="RPV24" s="103"/>
      <c r="RPW24" s="103"/>
      <c r="RPX24" s="103"/>
      <c r="RPY24" s="103"/>
      <c r="RPZ24" s="103"/>
      <c r="RQA24" s="103"/>
      <c r="RQB24" s="103"/>
      <c r="RQC24" s="103"/>
      <c r="RQD24" s="103"/>
      <c r="RQE24" s="103"/>
      <c r="RQF24" s="103"/>
      <c r="RQG24" s="103"/>
      <c r="RQH24" s="103"/>
      <c r="RQI24" s="103"/>
      <c r="RQJ24" s="103"/>
      <c r="RQK24" s="103"/>
      <c r="RQL24" s="103"/>
      <c r="RQM24" s="103"/>
      <c r="RQN24" s="103"/>
      <c r="RQO24" s="103"/>
      <c r="RQP24" s="103"/>
      <c r="RQQ24" s="103"/>
      <c r="RQR24" s="103"/>
      <c r="RQS24" s="103"/>
      <c r="RQT24" s="103"/>
      <c r="RQU24" s="103"/>
      <c r="RQV24" s="103"/>
      <c r="RQW24" s="103"/>
      <c r="RQX24" s="103"/>
      <c r="RQY24" s="103"/>
      <c r="RQZ24" s="103"/>
      <c r="RRA24" s="103"/>
      <c r="RRB24" s="103"/>
      <c r="RRC24" s="103"/>
      <c r="RRD24" s="103"/>
      <c r="RRE24" s="103"/>
      <c r="RRF24" s="103"/>
      <c r="RRG24" s="103"/>
      <c r="RRH24" s="103"/>
      <c r="RRI24" s="103"/>
      <c r="RRJ24" s="103"/>
      <c r="RRK24" s="103"/>
      <c r="RRL24" s="103"/>
      <c r="RRM24" s="103"/>
      <c r="RRN24" s="103"/>
      <c r="RRO24" s="103"/>
      <c r="RRP24" s="103"/>
      <c r="RRQ24" s="103"/>
      <c r="RRR24" s="103"/>
      <c r="RRS24" s="103"/>
      <c r="RRT24" s="103"/>
      <c r="RRU24" s="103"/>
      <c r="RRV24" s="103"/>
      <c r="RRW24" s="103"/>
      <c r="RRX24" s="103"/>
      <c r="RRY24" s="103"/>
      <c r="RRZ24" s="103"/>
      <c r="RSA24" s="103"/>
      <c r="RSB24" s="103"/>
      <c r="RSC24" s="103"/>
      <c r="RSD24" s="103"/>
      <c r="RSE24" s="103"/>
      <c r="RSF24" s="103"/>
      <c r="RSG24" s="103"/>
      <c r="RSH24" s="103"/>
      <c r="RSI24" s="103"/>
      <c r="RSJ24" s="103"/>
      <c r="RSK24" s="103"/>
      <c r="RSL24" s="103"/>
      <c r="RSM24" s="103"/>
      <c r="RSN24" s="103"/>
      <c r="RSO24" s="103"/>
      <c r="RSP24" s="103"/>
      <c r="RSQ24" s="103"/>
      <c r="RSR24" s="103"/>
      <c r="RSS24" s="103"/>
      <c r="RST24" s="103"/>
      <c r="RSU24" s="103"/>
      <c r="RSV24" s="103"/>
      <c r="RSW24" s="103"/>
      <c r="RSX24" s="103"/>
      <c r="RSY24" s="103"/>
      <c r="RSZ24" s="103"/>
      <c r="RTA24" s="103"/>
      <c r="RTB24" s="103"/>
      <c r="RTC24" s="103"/>
      <c r="RTD24" s="103"/>
      <c r="RTE24" s="103"/>
      <c r="RTF24" s="103"/>
      <c r="RTG24" s="103"/>
      <c r="RTH24" s="103"/>
      <c r="RTI24" s="103"/>
      <c r="RTJ24" s="103"/>
      <c r="RTK24" s="103"/>
      <c r="RTL24" s="103"/>
      <c r="RTM24" s="103"/>
      <c r="RTN24" s="103"/>
      <c r="RTO24" s="103"/>
      <c r="RTP24" s="103"/>
      <c r="RTQ24" s="103"/>
      <c r="RTR24" s="103"/>
      <c r="RTS24" s="103"/>
      <c r="RTT24" s="103"/>
      <c r="RTU24" s="103"/>
      <c r="RTV24" s="103"/>
      <c r="RTW24" s="103"/>
      <c r="RTX24" s="103"/>
      <c r="RTY24" s="103"/>
      <c r="RTZ24" s="103"/>
      <c r="RUA24" s="103"/>
      <c r="RUB24" s="103"/>
      <c r="RUC24" s="103"/>
      <c r="RUD24" s="103"/>
      <c r="RUE24" s="103"/>
      <c r="RUF24" s="103"/>
      <c r="RUG24" s="103"/>
      <c r="RUH24" s="103"/>
      <c r="RUI24" s="103"/>
      <c r="RUJ24" s="103"/>
      <c r="RUK24" s="103"/>
      <c r="RUL24" s="103"/>
      <c r="RUM24" s="103"/>
      <c r="RUN24" s="103"/>
      <c r="RUO24" s="103"/>
      <c r="RUP24" s="103"/>
      <c r="RUQ24" s="103"/>
      <c r="RUR24" s="103"/>
      <c r="RUS24" s="103"/>
      <c r="RUT24" s="103"/>
      <c r="RUU24" s="103"/>
      <c r="RUV24" s="103"/>
      <c r="RUW24" s="103"/>
      <c r="RUX24" s="103"/>
      <c r="RUY24" s="103"/>
      <c r="RUZ24" s="103"/>
      <c r="RVA24" s="103"/>
      <c r="RVB24" s="103"/>
      <c r="RVC24" s="103"/>
      <c r="RVD24" s="103"/>
      <c r="RVE24" s="103"/>
      <c r="RVF24" s="103"/>
      <c r="RVG24" s="103"/>
      <c r="RVH24" s="103"/>
      <c r="RVI24" s="103"/>
      <c r="RVJ24" s="103"/>
      <c r="RVK24" s="103"/>
      <c r="RVL24" s="103"/>
      <c r="RVM24" s="103"/>
      <c r="RVN24" s="103"/>
      <c r="RVO24" s="103"/>
      <c r="RVP24" s="103"/>
      <c r="RVQ24" s="103"/>
      <c r="RVR24" s="103"/>
      <c r="RVS24" s="103"/>
      <c r="RVT24" s="103"/>
      <c r="RVU24" s="103"/>
      <c r="RVV24" s="103"/>
      <c r="RVW24" s="103"/>
      <c r="RVX24" s="103"/>
      <c r="RVY24" s="103"/>
      <c r="RVZ24" s="103"/>
      <c r="RWA24" s="103"/>
      <c r="RWB24" s="103"/>
      <c r="RWC24" s="103"/>
      <c r="RWD24" s="103"/>
      <c r="RWE24" s="103"/>
      <c r="RWF24" s="103"/>
      <c r="RWG24" s="103"/>
      <c r="RWH24" s="103"/>
      <c r="RWI24" s="103"/>
      <c r="RWJ24" s="103"/>
      <c r="RWK24" s="103"/>
      <c r="RWL24" s="103"/>
      <c r="RWM24" s="103"/>
      <c r="RWN24" s="103"/>
      <c r="RWO24" s="103"/>
      <c r="RWP24" s="103"/>
      <c r="RWQ24" s="103"/>
      <c r="RWR24" s="103"/>
      <c r="RWS24" s="103"/>
      <c r="RWT24" s="103"/>
      <c r="RWU24" s="103"/>
      <c r="RWV24" s="103"/>
      <c r="RWW24" s="103"/>
      <c r="RWX24" s="103"/>
      <c r="RWY24" s="103"/>
      <c r="RWZ24" s="103"/>
      <c r="RXA24" s="103"/>
      <c r="RXB24" s="103"/>
      <c r="RXC24" s="103"/>
      <c r="RXD24" s="103"/>
      <c r="RXE24" s="103"/>
      <c r="RXF24" s="103"/>
      <c r="RXG24" s="103"/>
      <c r="RXH24" s="103"/>
      <c r="RXI24" s="103"/>
      <c r="RXJ24" s="103"/>
      <c r="RXK24" s="103"/>
      <c r="RXL24" s="103"/>
      <c r="RXM24" s="103"/>
      <c r="RXN24" s="103"/>
      <c r="RXO24" s="103"/>
      <c r="RXP24" s="103"/>
      <c r="RXQ24" s="103"/>
      <c r="RXR24" s="103"/>
      <c r="RXS24" s="103"/>
      <c r="RXT24" s="103"/>
      <c r="RXU24" s="103"/>
      <c r="RXV24" s="103"/>
      <c r="RXW24" s="103"/>
      <c r="RXX24" s="103"/>
      <c r="RXY24" s="103"/>
      <c r="RXZ24" s="103"/>
      <c r="RYA24" s="103"/>
      <c r="RYB24" s="103"/>
      <c r="RYC24" s="103"/>
      <c r="RYD24" s="103"/>
      <c r="RYE24" s="103"/>
      <c r="RYF24" s="103"/>
      <c r="RYG24" s="103"/>
      <c r="RYH24" s="103"/>
      <c r="RYI24" s="103"/>
      <c r="RYJ24" s="103"/>
      <c r="RYK24" s="103"/>
      <c r="RYL24" s="103"/>
      <c r="RYM24" s="103"/>
      <c r="RYN24" s="103"/>
      <c r="RYO24" s="103"/>
      <c r="RYP24" s="103"/>
      <c r="RYQ24" s="103"/>
      <c r="RYR24" s="103"/>
      <c r="RYS24" s="103"/>
      <c r="RYT24" s="103"/>
      <c r="RYU24" s="103"/>
      <c r="RYV24" s="103"/>
      <c r="RYW24" s="103"/>
      <c r="RYX24" s="103"/>
      <c r="RYY24" s="103"/>
      <c r="RYZ24" s="103"/>
      <c r="RZA24" s="103"/>
      <c r="RZB24" s="103"/>
      <c r="RZC24" s="103"/>
      <c r="RZD24" s="103"/>
      <c r="RZE24" s="103"/>
      <c r="RZF24" s="103"/>
      <c r="RZG24" s="103"/>
      <c r="RZH24" s="103"/>
      <c r="RZI24" s="103"/>
      <c r="RZJ24" s="103"/>
      <c r="RZK24" s="103"/>
      <c r="RZL24" s="103"/>
      <c r="RZM24" s="103"/>
      <c r="RZN24" s="103"/>
      <c r="RZO24" s="103"/>
      <c r="RZP24" s="103"/>
      <c r="RZQ24" s="103"/>
      <c r="RZR24" s="103"/>
      <c r="RZS24" s="103"/>
      <c r="RZT24" s="103"/>
      <c r="RZU24" s="103"/>
      <c r="RZV24" s="103"/>
      <c r="RZW24" s="103"/>
      <c r="RZX24" s="103"/>
      <c r="RZY24" s="103"/>
      <c r="RZZ24" s="103"/>
      <c r="SAA24" s="103"/>
      <c r="SAB24" s="103"/>
      <c r="SAC24" s="103"/>
      <c r="SAD24" s="103"/>
      <c r="SAE24" s="103"/>
      <c r="SAF24" s="103"/>
      <c r="SAG24" s="103"/>
      <c r="SAH24" s="103"/>
      <c r="SAI24" s="103"/>
      <c r="SAJ24" s="103"/>
      <c r="SAK24" s="103"/>
      <c r="SAL24" s="103"/>
      <c r="SAM24" s="103"/>
      <c r="SAN24" s="103"/>
      <c r="SAO24" s="103"/>
      <c r="SAP24" s="103"/>
      <c r="SAQ24" s="103"/>
      <c r="SAR24" s="103"/>
      <c r="SAS24" s="103"/>
      <c r="SAT24" s="103"/>
      <c r="SAU24" s="103"/>
      <c r="SAV24" s="103"/>
      <c r="SAW24" s="103"/>
      <c r="SAX24" s="103"/>
      <c r="SAY24" s="103"/>
      <c r="SAZ24" s="103"/>
      <c r="SBA24" s="103"/>
      <c r="SBB24" s="103"/>
      <c r="SBC24" s="103"/>
      <c r="SBD24" s="103"/>
      <c r="SBE24" s="103"/>
      <c r="SBF24" s="103"/>
      <c r="SBG24" s="103"/>
      <c r="SBH24" s="103"/>
      <c r="SBI24" s="103"/>
      <c r="SBJ24" s="103"/>
      <c r="SBK24" s="103"/>
      <c r="SBL24" s="103"/>
      <c r="SBM24" s="103"/>
      <c r="SBN24" s="103"/>
      <c r="SBO24" s="103"/>
      <c r="SBP24" s="103"/>
      <c r="SBQ24" s="103"/>
      <c r="SBR24" s="103"/>
      <c r="SBS24" s="103"/>
      <c r="SBT24" s="103"/>
      <c r="SBU24" s="103"/>
      <c r="SBV24" s="103"/>
      <c r="SBW24" s="103"/>
      <c r="SBX24" s="103"/>
      <c r="SBY24" s="103"/>
      <c r="SBZ24" s="103"/>
      <c r="SCA24" s="103"/>
      <c r="SCB24" s="103"/>
      <c r="SCC24" s="103"/>
      <c r="SCD24" s="103"/>
      <c r="SCE24" s="103"/>
      <c r="SCF24" s="103"/>
      <c r="SCG24" s="103"/>
      <c r="SCH24" s="103"/>
      <c r="SCI24" s="103"/>
      <c r="SCJ24" s="103"/>
      <c r="SCK24" s="103"/>
      <c r="SCL24" s="103"/>
      <c r="SCM24" s="103"/>
      <c r="SCN24" s="103"/>
      <c r="SCO24" s="103"/>
      <c r="SCP24" s="103"/>
      <c r="SCQ24" s="103"/>
      <c r="SCR24" s="103"/>
      <c r="SCS24" s="103"/>
      <c r="SCT24" s="103"/>
      <c r="SCU24" s="103"/>
      <c r="SCV24" s="103"/>
      <c r="SCW24" s="103"/>
      <c r="SCX24" s="103"/>
      <c r="SCY24" s="103"/>
      <c r="SCZ24" s="103"/>
      <c r="SDA24" s="103"/>
      <c r="SDB24" s="103"/>
      <c r="SDC24" s="103"/>
      <c r="SDD24" s="103"/>
      <c r="SDE24" s="103"/>
      <c r="SDF24" s="103"/>
      <c r="SDG24" s="103"/>
      <c r="SDH24" s="103"/>
      <c r="SDI24" s="103"/>
      <c r="SDJ24" s="103"/>
      <c r="SDK24" s="103"/>
      <c r="SDL24" s="103"/>
      <c r="SDM24" s="103"/>
      <c r="SDN24" s="103"/>
      <c r="SDO24" s="103"/>
      <c r="SDP24" s="103"/>
      <c r="SDQ24" s="103"/>
      <c r="SDR24" s="103"/>
      <c r="SDS24" s="103"/>
      <c r="SDT24" s="103"/>
      <c r="SDU24" s="103"/>
      <c r="SDV24" s="103"/>
      <c r="SDW24" s="103"/>
      <c r="SDX24" s="103"/>
      <c r="SDY24" s="103"/>
      <c r="SDZ24" s="103"/>
      <c r="SEA24" s="103"/>
      <c r="SEB24" s="103"/>
      <c r="SEC24" s="103"/>
      <c r="SED24" s="103"/>
      <c r="SEE24" s="103"/>
      <c r="SEF24" s="103"/>
      <c r="SEG24" s="103"/>
      <c r="SEH24" s="103"/>
      <c r="SEI24" s="103"/>
      <c r="SEJ24" s="103"/>
      <c r="SEK24" s="103"/>
      <c r="SEL24" s="103"/>
      <c r="SEM24" s="103"/>
      <c r="SEN24" s="103"/>
      <c r="SEO24" s="103"/>
      <c r="SEP24" s="103"/>
      <c r="SEQ24" s="103"/>
      <c r="SER24" s="103"/>
      <c r="SES24" s="103"/>
      <c r="SET24" s="103"/>
      <c r="SEU24" s="103"/>
      <c r="SEV24" s="103"/>
      <c r="SEW24" s="103"/>
      <c r="SEX24" s="103"/>
      <c r="SEY24" s="103"/>
      <c r="SEZ24" s="103"/>
      <c r="SFA24" s="103"/>
      <c r="SFB24" s="103"/>
      <c r="SFC24" s="103"/>
      <c r="SFD24" s="103"/>
      <c r="SFE24" s="103"/>
      <c r="SFF24" s="103"/>
      <c r="SFG24" s="103"/>
      <c r="SFH24" s="103"/>
      <c r="SFI24" s="103"/>
      <c r="SFJ24" s="103"/>
      <c r="SFK24" s="103"/>
      <c r="SFL24" s="103"/>
      <c r="SFM24" s="103"/>
      <c r="SFN24" s="103"/>
      <c r="SFO24" s="103"/>
      <c r="SFP24" s="103"/>
      <c r="SFQ24" s="103"/>
      <c r="SFR24" s="103"/>
      <c r="SFS24" s="103"/>
      <c r="SFT24" s="103"/>
      <c r="SFU24" s="103"/>
      <c r="SFV24" s="103"/>
      <c r="SFW24" s="103"/>
      <c r="SFX24" s="103"/>
      <c r="SFY24" s="103"/>
      <c r="SFZ24" s="103"/>
      <c r="SGA24" s="103"/>
      <c r="SGB24" s="103"/>
      <c r="SGC24" s="103"/>
      <c r="SGD24" s="103"/>
      <c r="SGE24" s="103"/>
      <c r="SGF24" s="103"/>
      <c r="SGG24" s="103"/>
      <c r="SGH24" s="103"/>
      <c r="SGI24" s="103"/>
      <c r="SGJ24" s="103"/>
      <c r="SGK24" s="103"/>
      <c r="SGL24" s="103"/>
      <c r="SGM24" s="103"/>
      <c r="SGN24" s="103"/>
      <c r="SGO24" s="103"/>
      <c r="SGP24" s="103"/>
      <c r="SGQ24" s="103"/>
      <c r="SGR24" s="103"/>
      <c r="SGS24" s="103"/>
      <c r="SGT24" s="103"/>
      <c r="SGU24" s="103"/>
      <c r="SGV24" s="103"/>
      <c r="SGW24" s="103"/>
      <c r="SGX24" s="103"/>
      <c r="SGY24" s="103"/>
      <c r="SGZ24" s="103"/>
      <c r="SHA24" s="103"/>
      <c r="SHB24" s="103"/>
      <c r="SHC24" s="103"/>
      <c r="SHD24" s="103"/>
      <c r="SHE24" s="103"/>
      <c r="SHF24" s="103"/>
      <c r="SHG24" s="103"/>
      <c r="SHH24" s="103"/>
      <c r="SHI24" s="103"/>
      <c r="SHJ24" s="103"/>
      <c r="SHK24" s="103"/>
      <c r="SHL24" s="103"/>
      <c r="SHM24" s="103"/>
      <c r="SHN24" s="103"/>
      <c r="SHO24" s="103"/>
      <c r="SHP24" s="103"/>
      <c r="SHQ24" s="103"/>
      <c r="SHR24" s="103"/>
      <c r="SHS24" s="103"/>
      <c r="SHT24" s="103"/>
      <c r="SHU24" s="103"/>
      <c r="SHV24" s="103"/>
      <c r="SHW24" s="103"/>
      <c r="SHX24" s="103"/>
      <c r="SHY24" s="103"/>
      <c r="SHZ24" s="103"/>
      <c r="SIA24" s="103"/>
      <c r="SIB24" s="103"/>
      <c r="SIC24" s="103"/>
      <c r="SID24" s="103"/>
      <c r="SIE24" s="103"/>
      <c r="SIF24" s="103"/>
      <c r="SIG24" s="103"/>
      <c r="SIH24" s="103"/>
      <c r="SII24" s="103"/>
      <c r="SIJ24" s="103"/>
      <c r="SIK24" s="103"/>
      <c r="SIL24" s="103"/>
      <c r="SIM24" s="103"/>
      <c r="SIN24" s="103"/>
      <c r="SIO24" s="103"/>
      <c r="SIP24" s="103"/>
      <c r="SIQ24" s="103"/>
      <c r="SIR24" s="103"/>
      <c r="SIS24" s="103"/>
      <c r="SIT24" s="103"/>
      <c r="SIU24" s="103"/>
      <c r="SIV24" s="103"/>
      <c r="SIW24" s="103"/>
      <c r="SIX24" s="103"/>
      <c r="SIY24" s="103"/>
      <c r="SIZ24" s="103"/>
      <c r="SJA24" s="103"/>
      <c r="SJB24" s="103"/>
      <c r="SJC24" s="103"/>
      <c r="SJD24" s="103"/>
      <c r="SJE24" s="103"/>
      <c r="SJF24" s="103"/>
      <c r="SJG24" s="103"/>
      <c r="SJH24" s="103"/>
      <c r="SJI24" s="103"/>
      <c r="SJJ24" s="103"/>
      <c r="SJK24" s="103"/>
      <c r="SJL24" s="103"/>
      <c r="SJM24" s="103"/>
      <c r="SJN24" s="103"/>
      <c r="SJO24" s="103"/>
      <c r="SJP24" s="103"/>
      <c r="SJQ24" s="103"/>
      <c r="SJR24" s="103"/>
      <c r="SJS24" s="103"/>
      <c r="SJT24" s="103"/>
      <c r="SJU24" s="103"/>
      <c r="SJV24" s="103"/>
      <c r="SJW24" s="103"/>
      <c r="SJX24" s="103"/>
      <c r="SJY24" s="103"/>
      <c r="SJZ24" s="103"/>
      <c r="SKA24" s="103"/>
      <c r="SKB24" s="103"/>
      <c r="SKC24" s="103"/>
      <c r="SKD24" s="103"/>
      <c r="SKE24" s="103"/>
      <c r="SKF24" s="103"/>
      <c r="SKG24" s="103"/>
      <c r="SKH24" s="103"/>
      <c r="SKI24" s="103"/>
      <c r="SKJ24" s="103"/>
      <c r="SKK24" s="103"/>
      <c r="SKL24" s="103"/>
      <c r="SKM24" s="103"/>
      <c r="SKN24" s="103"/>
      <c r="SKO24" s="103"/>
      <c r="SKP24" s="103"/>
      <c r="SKQ24" s="103"/>
      <c r="SKR24" s="103"/>
      <c r="SKS24" s="103"/>
      <c r="SKT24" s="103"/>
      <c r="SKU24" s="103"/>
      <c r="SKV24" s="103"/>
      <c r="SKW24" s="103"/>
      <c r="SKX24" s="103"/>
      <c r="SKY24" s="103"/>
      <c r="SKZ24" s="103"/>
      <c r="SLA24" s="103"/>
      <c r="SLB24" s="103"/>
      <c r="SLC24" s="103"/>
      <c r="SLD24" s="103"/>
      <c r="SLE24" s="103"/>
      <c r="SLF24" s="103"/>
      <c r="SLG24" s="103"/>
      <c r="SLH24" s="103"/>
      <c r="SLI24" s="103"/>
      <c r="SLJ24" s="103"/>
      <c r="SLK24" s="103"/>
      <c r="SLL24" s="103"/>
      <c r="SLM24" s="103"/>
      <c r="SLN24" s="103"/>
      <c r="SLO24" s="103"/>
      <c r="SLP24" s="103"/>
      <c r="SLQ24" s="103"/>
      <c r="SLR24" s="103"/>
      <c r="SLS24" s="103"/>
      <c r="SLT24" s="103"/>
      <c r="SLU24" s="103"/>
      <c r="SLV24" s="103"/>
      <c r="SLW24" s="103"/>
      <c r="SLX24" s="103"/>
      <c r="SLY24" s="103"/>
      <c r="SLZ24" s="103"/>
      <c r="SMA24" s="103"/>
      <c r="SMB24" s="103"/>
      <c r="SMC24" s="103"/>
      <c r="SMD24" s="103"/>
      <c r="SME24" s="103"/>
      <c r="SMF24" s="103"/>
      <c r="SMG24" s="103"/>
      <c r="SMH24" s="103"/>
      <c r="SMI24" s="103"/>
      <c r="SMJ24" s="103"/>
      <c r="SMK24" s="103"/>
      <c r="SML24" s="103"/>
      <c r="SMM24" s="103"/>
      <c r="SMN24" s="103"/>
      <c r="SMO24" s="103"/>
      <c r="SMP24" s="103"/>
      <c r="SMQ24" s="103"/>
      <c r="SMR24" s="103"/>
      <c r="SMS24" s="103"/>
      <c r="SMT24" s="103"/>
      <c r="SMU24" s="103"/>
      <c r="SMV24" s="103"/>
      <c r="SMW24" s="103"/>
      <c r="SMX24" s="103"/>
      <c r="SMY24" s="103"/>
      <c r="SMZ24" s="103"/>
      <c r="SNA24" s="103"/>
      <c r="SNB24" s="103"/>
      <c r="SNC24" s="103"/>
      <c r="SND24" s="103"/>
      <c r="SNE24" s="103"/>
      <c r="SNF24" s="103"/>
      <c r="SNG24" s="103"/>
      <c r="SNH24" s="103"/>
      <c r="SNI24" s="103"/>
      <c r="SNJ24" s="103"/>
      <c r="SNK24" s="103"/>
      <c r="SNL24" s="103"/>
      <c r="SNM24" s="103"/>
      <c r="SNN24" s="103"/>
      <c r="SNO24" s="103"/>
      <c r="SNP24" s="103"/>
      <c r="SNQ24" s="103"/>
      <c r="SNR24" s="103"/>
      <c r="SNS24" s="103"/>
      <c r="SNT24" s="103"/>
      <c r="SNU24" s="103"/>
      <c r="SNV24" s="103"/>
      <c r="SNW24" s="103"/>
      <c r="SNX24" s="103"/>
      <c r="SNY24" s="103"/>
      <c r="SNZ24" s="103"/>
      <c r="SOA24" s="103"/>
      <c r="SOB24" s="103"/>
      <c r="SOC24" s="103"/>
      <c r="SOD24" s="103"/>
      <c r="SOE24" s="103"/>
      <c r="SOF24" s="103"/>
      <c r="SOG24" s="103"/>
      <c r="SOH24" s="103"/>
      <c r="SOI24" s="103"/>
      <c r="SOJ24" s="103"/>
      <c r="SOK24" s="103"/>
      <c r="SOL24" s="103"/>
      <c r="SOM24" s="103"/>
      <c r="SON24" s="103"/>
      <c r="SOO24" s="103"/>
      <c r="SOP24" s="103"/>
      <c r="SOQ24" s="103"/>
      <c r="SOR24" s="103"/>
      <c r="SOS24" s="103"/>
      <c r="SOT24" s="103"/>
      <c r="SOU24" s="103"/>
      <c r="SOV24" s="103"/>
      <c r="SOW24" s="103"/>
      <c r="SOX24" s="103"/>
      <c r="SOY24" s="103"/>
      <c r="SOZ24" s="103"/>
      <c r="SPA24" s="103"/>
      <c r="SPB24" s="103"/>
      <c r="SPC24" s="103"/>
      <c r="SPD24" s="103"/>
      <c r="SPE24" s="103"/>
      <c r="SPF24" s="103"/>
      <c r="SPG24" s="103"/>
      <c r="SPH24" s="103"/>
      <c r="SPI24" s="103"/>
      <c r="SPJ24" s="103"/>
      <c r="SPK24" s="103"/>
      <c r="SPL24" s="103"/>
      <c r="SPM24" s="103"/>
      <c r="SPN24" s="103"/>
      <c r="SPO24" s="103"/>
      <c r="SPP24" s="103"/>
      <c r="SPQ24" s="103"/>
      <c r="SPR24" s="103"/>
      <c r="SPS24" s="103"/>
      <c r="SPT24" s="103"/>
      <c r="SPU24" s="103"/>
      <c r="SPV24" s="103"/>
      <c r="SPW24" s="103"/>
      <c r="SPX24" s="103"/>
      <c r="SPY24" s="103"/>
      <c r="SPZ24" s="103"/>
      <c r="SQA24" s="103"/>
      <c r="SQB24" s="103"/>
      <c r="SQC24" s="103"/>
      <c r="SQD24" s="103"/>
      <c r="SQE24" s="103"/>
      <c r="SQF24" s="103"/>
      <c r="SQG24" s="103"/>
      <c r="SQH24" s="103"/>
      <c r="SQI24" s="103"/>
      <c r="SQJ24" s="103"/>
      <c r="SQK24" s="103"/>
      <c r="SQL24" s="103"/>
      <c r="SQM24" s="103"/>
      <c r="SQN24" s="103"/>
      <c r="SQO24" s="103"/>
      <c r="SQP24" s="103"/>
      <c r="SQQ24" s="103"/>
      <c r="SQR24" s="103"/>
      <c r="SQS24" s="103"/>
      <c r="SQT24" s="103"/>
      <c r="SQU24" s="103"/>
      <c r="SQV24" s="103"/>
      <c r="SQW24" s="103"/>
      <c r="SQX24" s="103"/>
      <c r="SQY24" s="103"/>
      <c r="SQZ24" s="103"/>
      <c r="SRA24" s="103"/>
      <c r="SRB24" s="103"/>
      <c r="SRC24" s="103"/>
      <c r="SRD24" s="103"/>
      <c r="SRE24" s="103"/>
      <c r="SRF24" s="103"/>
      <c r="SRG24" s="103"/>
      <c r="SRH24" s="103"/>
      <c r="SRI24" s="103"/>
      <c r="SRJ24" s="103"/>
      <c r="SRK24" s="103"/>
      <c r="SRL24" s="103"/>
      <c r="SRM24" s="103"/>
      <c r="SRN24" s="103"/>
      <c r="SRO24" s="103"/>
      <c r="SRP24" s="103"/>
      <c r="SRQ24" s="103"/>
      <c r="SRR24" s="103"/>
      <c r="SRS24" s="103"/>
      <c r="SRT24" s="103"/>
      <c r="SRU24" s="103"/>
      <c r="SRV24" s="103"/>
      <c r="SRW24" s="103"/>
      <c r="SRX24" s="103"/>
      <c r="SRY24" s="103"/>
      <c r="SRZ24" s="103"/>
      <c r="SSA24" s="103"/>
      <c r="SSB24" s="103"/>
      <c r="SSC24" s="103"/>
      <c r="SSD24" s="103"/>
      <c r="SSE24" s="103"/>
      <c r="SSF24" s="103"/>
      <c r="SSG24" s="103"/>
      <c r="SSH24" s="103"/>
      <c r="SSI24" s="103"/>
      <c r="SSJ24" s="103"/>
      <c r="SSK24" s="103"/>
      <c r="SSL24" s="103"/>
      <c r="SSM24" s="103"/>
      <c r="SSN24" s="103"/>
      <c r="SSO24" s="103"/>
      <c r="SSP24" s="103"/>
      <c r="SSQ24" s="103"/>
      <c r="SSR24" s="103"/>
      <c r="SSS24" s="103"/>
      <c r="SST24" s="103"/>
      <c r="SSU24" s="103"/>
      <c r="SSV24" s="103"/>
      <c r="SSW24" s="103"/>
      <c r="SSX24" s="103"/>
      <c r="SSY24" s="103"/>
      <c r="SSZ24" s="103"/>
      <c r="STA24" s="103"/>
      <c r="STB24" s="103"/>
      <c r="STC24" s="103"/>
      <c r="STD24" s="103"/>
      <c r="STE24" s="103"/>
      <c r="STF24" s="103"/>
      <c r="STG24" s="103"/>
      <c r="STH24" s="103"/>
      <c r="STI24" s="103"/>
      <c r="STJ24" s="103"/>
      <c r="STK24" s="103"/>
      <c r="STL24" s="103"/>
      <c r="STM24" s="103"/>
      <c r="STN24" s="103"/>
      <c r="STO24" s="103"/>
      <c r="STP24" s="103"/>
      <c r="STQ24" s="103"/>
      <c r="STR24" s="103"/>
      <c r="STS24" s="103"/>
      <c r="STT24" s="103"/>
      <c r="STU24" s="103"/>
      <c r="STV24" s="103"/>
      <c r="STW24" s="103"/>
      <c r="STX24" s="103"/>
      <c r="STY24" s="103"/>
      <c r="STZ24" s="103"/>
      <c r="SUA24" s="103"/>
      <c r="SUB24" s="103"/>
      <c r="SUC24" s="103"/>
      <c r="SUD24" s="103"/>
      <c r="SUE24" s="103"/>
      <c r="SUF24" s="103"/>
      <c r="SUG24" s="103"/>
      <c r="SUH24" s="103"/>
      <c r="SUI24" s="103"/>
      <c r="SUJ24" s="103"/>
      <c r="SUK24" s="103"/>
      <c r="SUL24" s="103"/>
      <c r="SUM24" s="103"/>
      <c r="SUN24" s="103"/>
      <c r="SUO24" s="103"/>
      <c r="SUP24" s="103"/>
      <c r="SUQ24" s="103"/>
      <c r="SUR24" s="103"/>
      <c r="SUS24" s="103"/>
      <c r="SUT24" s="103"/>
      <c r="SUU24" s="103"/>
      <c r="SUV24" s="103"/>
      <c r="SUW24" s="103"/>
      <c r="SUX24" s="103"/>
      <c r="SUY24" s="103"/>
      <c r="SUZ24" s="103"/>
      <c r="SVA24" s="103"/>
      <c r="SVB24" s="103"/>
      <c r="SVC24" s="103"/>
      <c r="SVD24" s="103"/>
      <c r="SVE24" s="103"/>
      <c r="SVF24" s="103"/>
      <c r="SVG24" s="103"/>
      <c r="SVH24" s="103"/>
      <c r="SVI24" s="103"/>
      <c r="SVJ24" s="103"/>
      <c r="SVK24" s="103"/>
      <c r="SVL24" s="103"/>
      <c r="SVM24" s="103"/>
      <c r="SVN24" s="103"/>
      <c r="SVO24" s="103"/>
      <c r="SVP24" s="103"/>
      <c r="SVQ24" s="103"/>
      <c r="SVR24" s="103"/>
      <c r="SVS24" s="103"/>
      <c r="SVT24" s="103"/>
      <c r="SVU24" s="103"/>
      <c r="SVV24" s="103"/>
      <c r="SVW24" s="103"/>
      <c r="SVX24" s="103"/>
      <c r="SVY24" s="103"/>
      <c r="SVZ24" s="103"/>
      <c r="SWA24" s="103"/>
      <c r="SWB24" s="103"/>
      <c r="SWC24" s="103"/>
      <c r="SWD24" s="103"/>
      <c r="SWE24" s="103"/>
      <c r="SWF24" s="103"/>
      <c r="SWG24" s="103"/>
      <c r="SWH24" s="103"/>
      <c r="SWI24" s="103"/>
      <c r="SWJ24" s="103"/>
      <c r="SWK24" s="103"/>
      <c r="SWL24" s="103"/>
      <c r="SWM24" s="103"/>
      <c r="SWN24" s="103"/>
      <c r="SWO24" s="103"/>
      <c r="SWP24" s="103"/>
      <c r="SWQ24" s="103"/>
      <c r="SWR24" s="103"/>
      <c r="SWS24" s="103"/>
      <c r="SWT24" s="103"/>
      <c r="SWU24" s="103"/>
      <c r="SWV24" s="103"/>
      <c r="SWW24" s="103"/>
      <c r="SWX24" s="103"/>
      <c r="SWY24" s="103"/>
      <c r="SWZ24" s="103"/>
      <c r="SXA24" s="103"/>
      <c r="SXB24" s="103"/>
      <c r="SXC24" s="103"/>
      <c r="SXD24" s="103"/>
      <c r="SXE24" s="103"/>
      <c r="SXF24" s="103"/>
      <c r="SXG24" s="103"/>
      <c r="SXH24" s="103"/>
      <c r="SXI24" s="103"/>
      <c r="SXJ24" s="103"/>
      <c r="SXK24" s="103"/>
      <c r="SXL24" s="103"/>
      <c r="SXM24" s="103"/>
      <c r="SXN24" s="103"/>
      <c r="SXO24" s="103"/>
      <c r="SXP24" s="103"/>
      <c r="SXQ24" s="103"/>
      <c r="SXR24" s="103"/>
      <c r="SXS24" s="103"/>
      <c r="SXT24" s="103"/>
      <c r="SXU24" s="103"/>
      <c r="SXV24" s="103"/>
      <c r="SXW24" s="103"/>
      <c r="SXX24" s="103"/>
      <c r="SXY24" s="103"/>
      <c r="SXZ24" s="103"/>
      <c r="SYA24" s="103"/>
      <c r="SYB24" s="103"/>
      <c r="SYC24" s="103"/>
      <c r="SYD24" s="103"/>
      <c r="SYE24" s="103"/>
      <c r="SYF24" s="103"/>
      <c r="SYG24" s="103"/>
      <c r="SYH24" s="103"/>
      <c r="SYI24" s="103"/>
      <c r="SYJ24" s="103"/>
      <c r="SYK24" s="103"/>
      <c r="SYL24" s="103"/>
      <c r="SYM24" s="103"/>
      <c r="SYN24" s="103"/>
      <c r="SYO24" s="103"/>
      <c r="SYP24" s="103"/>
      <c r="SYQ24" s="103"/>
      <c r="SYR24" s="103"/>
      <c r="SYS24" s="103"/>
      <c r="SYT24" s="103"/>
      <c r="SYU24" s="103"/>
      <c r="SYV24" s="103"/>
      <c r="SYW24" s="103"/>
      <c r="SYX24" s="103"/>
      <c r="SYY24" s="103"/>
      <c r="SYZ24" s="103"/>
      <c r="SZA24" s="103"/>
      <c r="SZB24" s="103"/>
      <c r="SZC24" s="103"/>
      <c r="SZD24" s="103"/>
      <c r="SZE24" s="103"/>
      <c r="SZF24" s="103"/>
      <c r="SZG24" s="103"/>
      <c r="SZH24" s="103"/>
      <c r="SZI24" s="103"/>
      <c r="SZJ24" s="103"/>
      <c r="SZK24" s="103"/>
      <c r="SZL24" s="103"/>
      <c r="SZM24" s="103"/>
      <c r="SZN24" s="103"/>
      <c r="SZO24" s="103"/>
      <c r="SZP24" s="103"/>
      <c r="SZQ24" s="103"/>
      <c r="SZR24" s="103"/>
      <c r="SZS24" s="103"/>
      <c r="SZT24" s="103"/>
      <c r="SZU24" s="103"/>
      <c r="SZV24" s="103"/>
      <c r="SZW24" s="103"/>
      <c r="SZX24" s="103"/>
      <c r="SZY24" s="103"/>
      <c r="SZZ24" s="103"/>
      <c r="TAA24" s="103"/>
      <c r="TAB24" s="103"/>
      <c r="TAC24" s="103"/>
      <c r="TAD24" s="103"/>
      <c r="TAE24" s="103"/>
      <c r="TAF24" s="103"/>
      <c r="TAG24" s="103"/>
      <c r="TAH24" s="103"/>
      <c r="TAI24" s="103"/>
      <c r="TAJ24" s="103"/>
      <c r="TAK24" s="103"/>
      <c r="TAL24" s="103"/>
      <c r="TAM24" s="103"/>
      <c r="TAN24" s="103"/>
      <c r="TAO24" s="103"/>
      <c r="TAP24" s="103"/>
      <c r="TAQ24" s="103"/>
      <c r="TAR24" s="103"/>
      <c r="TAS24" s="103"/>
      <c r="TAT24" s="103"/>
      <c r="TAU24" s="103"/>
      <c r="TAV24" s="103"/>
      <c r="TAW24" s="103"/>
      <c r="TAX24" s="103"/>
      <c r="TAY24" s="103"/>
      <c r="TAZ24" s="103"/>
      <c r="TBA24" s="103"/>
      <c r="TBB24" s="103"/>
      <c r="TBC24" s="103"/>
      <c r="TBD24" s="103"/>
      <c r="TBE24" s="103"/>
      <c r="TBF24" s="103"/>
      <c r="TBG24" s="103"/>
      <c r="TBH24" s="103"/>
      <c r="TBI24" s="103"/>
      <c r="TBJ24" s="103"/>
      <c r="TBK24" s="103"/>
      <c r="TBL24" s="103"/>
      <c r="TBM24" s="103"/>
      <c r="TBN24" s="103"/>
      <c r="TBO24" s="103"/>
      <c r="TBP24" s="103"/>
      <c r="TBQ24" s="103"/>
      <c r="TBR24" s="103"/>
      <c r="TBS24" s="103"/>
      <c r="TBT24" s="103"/>
      <c r="TBU24" s="103"/>
      <c r="TBV24" s="103"/>
      <c r="TBW24" s="103"/>
      <c r="TBX24" s="103"/>
      <c r="TBY24" s="103"/>
      <c r="TBZ24" s="103"/>
      <c r="TCA24" s="103"/>
      <c r="TCB24" s="103"/>
      <c r="TCC24" s="103"/>
      <c r="TCD24" s="103"/>
      <c r="TCE24" s="103"/>
      <c r="TCF24" s="103"/>
      <c r="TCG24" s="103"/>
      <c r="TCH24" s="103"/>
      <c r="TCI24" s="103"/>
      <c r="TCJ24" s="103"/>
      <c r="TCK24" s="103"/>
      <c r="TCL24" s="103"/>
      <c r="TCM24" s="103"/>
      <c r="TCN24" s="103"/>
      <c r="TCO24" s="103"/>
      <c r="TCP24" s="103"/>
      <c r="TCQ24" s="103"/>
      <c r="TCR24" s="103"/>
      <c r="TCS24" s="103"/>
      <c r="TCT24" s="103"/>
      <c r="TCU24" s="103"/>
      <c r="TCV24" s="103"/>
      <c r="TCW24" s="103"/>
      <c r="TCX24" s="103"/>
      <c r="TCY24" s="103"/>
      <c r="TCZ24" s="103"/>
      <c r="TDA24" s="103"/>
      <c r="TDB24" s="103"/>
      <c r="TDC24" s="103"/>
      <c r="TDD24" s="103"/>
      <c r="TDE24" s="103"/>
      <c r="TDF24" s="103"/>
      <c r="TDG24" s="103"/>
      <c r="TDH24" s="103"/>
      <c r="TDI24" s="103"/>
      <c r="TDJ24" s="103"/>
      <c r="TDK24" s="103"/>
      <c r="TDL24" s="103"/>
      <c r="TDM24" s="103"/>
      <c r="TDN24" s="103"/>
      <c r="TDO24" s="103"/>
      <c r="TDP24" s="103"/>
      <c r="TDQ24" s="103"/>
      <c r="TDR24" s="103"/>
      <c r="TDS24" s="103"/>
      <c r="TDT24" s="103"/>
      <c r="TDU24" s="103"/>
      <c r="TDV24" s="103"/>
      <c r="TDW24" s="103"/>
      <c r="TDX24" s="103"/>
      <c r="TDY24" s="103"/>
      <c r="TDZ24" s="103"/>
      <c r="TEA24" s="103"/>
      <c r="TEB24" s="103"/>
      <c r="TEC24" s="103"/>
      <c r="TED24" s="103"/>
      <c r="TEE24" s="103"/>
      <c r="TEF24" s="103"/>
      <c r="TEG24" s="103"/>
      <c r="TEH24" s="103"/>
      <c r="TEI24" s="103"/>
      <c r="TEJ24" s="103"/>
      <c r="TEK24" s="103"/>
      <c r="TEL24" s="103"/>
      <c r="TEM24" s="103"/>
      <c r="TEN24" s="103"/>
      <c r="TEO24" s="103"/>
      <c r="TEP24" s="103"/>
      <c r="TEQ24" s="103"/>
      <c r="TER24" s="103"/>
      <c r="TES24" s="103"/>
      <c r="TET24" s="103"/>
      <c r="TEU24" s="103"/>
      <c r="TEV24" s="103"/>
      <c r="TEW24" s="103"/>
      <c r="TEX24" s="103"/>
      <c r="TEY24" s="103"/>
      <c r="TEZ24" s="103"/>
      <c r="TFA24" s="103"/>
      <c r="TFB24" s="103"/>
      <c r="TFC24" s="103"/>
      <c r="TFD24" s="103"/>
      <c r="TFE24" s="103"/>
      <c r="TFF24" s="103"/>
      <c r="TFG24" s="103"/>
      <c r="TFH24" s="103"/>
      <c r="TFI24" s="103"/>
      <c r="TFJ24" s="103"/>
      <c r="TFK24" s="103"/>
      <c r="TFL24" s="103"/>
      <c r="TFM24" s="103"/>
      <c r="TFN24" s="103"/>
      <c r="TFO24" s="103"/>
      <c r="TFP24" s="103"/>
      <c r="TFQ24" s="103"/>
      <c r="TFR24" s="103"/>
      <c r="TFS24" s="103"/>
      <c r="TFT24" s="103"/>
      <c r="TFU24" s="103"/>
      <c r="TFV24" s="103"/>
      <c r="TFW24" s="103"/>
      <c r="TFX24" s="103"/>
      <c r="TFY24" s="103"/>
      <c r="TFZ24" s="103"/>
      <c r="TGA24" s="103"/>
      <c r="TGB24" s="103"/>
      <c r="TGC24" s="103"/>
      <c r="TGD24" s="103"/>
      <c r="TGE24" s="103"/>
      <c r="TGF24" s="103"/>
      <c r="TGG24" s="103"/>
      <c r="TGH24" s="103"/>
      <c r="TGI24" s="103"/>
      <c r="TGJ24" s="103"/>
      <c r="TGK24" s="103"/>
      <c r="TGL24" s="103"/>
      <c r="TGM24" s="103"/>
      <c r="TGN24" s="103"/>
      <c r="TGO24" s="103"/>
      <c r="TGP24" s="103"/>
      <c r="TGQ24" s="103"/>
      <c r="TGR24" s="103"/>
      <c r="TGS24" s="103"/>
      <c r="TGT24" s="103"/>
      <c r="TGU24" s="103"/>
      <c r="TGV24" s="103"/>
      <c r="TGW24" s="103"/>
      <c r="TGX24" s="103"/>
      <c r="TGY24" s="103"/>
      <c r="TGZ24" s="103"/>
      <c r="THA24" s="103"/>
      <c r="THB24" s="103"/>
      <c r="THC24" s="103"/>
      <c r="THD24" s="103"/>
      <c r="THE24" s="103"/>
      <c r="THF24" s="103"/>
      <c r="THG24" s="103"/>
      <c r="THH24" s="103"/>
      <c r="THI24" s="103"/>
      <c r="THJ24" s="103"/>
      <c r="THK24" s="103"/>
      <c r="THL24" s="103"/>
      <c r="THM24" s="103"/>
      <c r="THN24" s="103"/>
      <c r="THO24" s="103"/>
      <c r="THP24" s="103"/>
      <c r="THQ24" s="103"/>
      <c r="THR24" s="103"/>
      <c r="THS24" s="103"/>
      <c r="THT24" s="103"/>
      <c r="THU24" s="103"/>
      <c r="THV24" s="103"/>
      <c r="THW24" s="103"/>
      <c r="THX24" s="103"/>
      <c r="THY24" s="103"/>
      <c r="THZ24" s="103"/>
      <c r="TIA24" s="103"/>
      <c r="TIB24" s="103"/>
      <c r="TIC24" s="103"/>
      <c r="TID24" s="103"/>
      <c r="TIE24" s="103"/>
      <c r="TIF24" s="103"/>
      <c r="TIG24" s="103"/>
      <c r="TIH24" s="103"/>
      <c r="TII24" s="103"/>
      <c r="TIJ24" s="103"/>
      <c r="TIK24" s="103"/>
      <c r="TIL24" s="103"/>
      <c r="TIM24" s="103"/>
      <c r="TIN24" s="103"/>
      <c r="TIO24" s="103"/>
      <c r="TIP24" s="103"/>
      <c r="TIQ24" s="103"/>
      <c r="TIR24" s="103"/>
      <c r="TIS24" s="103"/>
      <c r="TIT24" s="103"/>
      <c r="TIU24" s="103"/>
      <c r="TIV24" s="103"/>
      <c r="TIW24" s="103"/>
      <c r="TIX24" s="103"/>
      <c r="TIY24" s="103"/>
      <c r="TIZ24" s="103"/>
      <c r="TJA24" s="103"/>
      <c r="TJB24" s="103"/>
      <c r="TJC24" s="103"/>
      <c r="TJD24" s="103"/>
      <c r="TJE24" s="103"/>
      <c r="TJF24" s="103"/>
      <c r="TJG24" s="103"/>
      <c r="TJH24" s="103"/>
      <c r="TJI24" s="103"/>
      <c r="TJJ24" s="103"/>
      <c r="TJK24" s="103"/>
      <c r="TJL24" s="103"/>
      <c r="TJM24" s="103"/>
      <c r="TJN24" s="103"/>
      <c r="TJO24" s="103"/>
      <c r="TJP24" s="103"/>
      <c r="TJQ24" s="103"/>
      <c r="TJR24" s="103"/>
      <c r="TJS24" s="103"/>
      <c r="TJT24" s="103"/>
      <c r="TJU24" s="103"/>
      <c r="TJV24" s="103"/>
      <c r="TJW24" s="103"/>
      <c r="TJX24" s="103"/>
      <c r="TJY24" s="103"/>
      <c r="TJZ24" s="103"/>
      <c r="TKA24" s="103"/>
      <c r="TKB24" s="103"/>
      <c r="TKC24" s="103"/>
      <c r="TKD24" s="103"/>
      <c r="TKE24" s="103"/>
      <c r="TKF24" s="103"/>
      <c r="TKG24" s="103"/>
      <c r="TKH24" s="103"/>
      <c r="TKI24" s="103"/>
      <c r="TKJ24" s="103"/>
      <c r="TKK24" s="103"/>
      <c r="TKL24" s="103"/>
      <c r="TKM24" s="103"/>
      <c r="TKN24" s="103"/>
      <c r="TKO24" s="103"/>
      <c r="TKP24" s="103"/>
      <c r="TKQ24" s="103"/>
      <c r="TKR24" s="103"/>
      <c r="TKS24" s="103"/>
      <c r="TKT24" s="103"/>
      <c r="TKU24" s="103"/>
      <c r="TKV24" s="103"/>
      <c r="TKW24" s="103"/>
      <c r="TKX24" s="103"/>
      <c r="TKY24" s="103"/>
      <c r="TKZ24" s="103"/>
      <c r="TLA24" s="103"/>
      <c r="TLB24" s="103"/>
      <c r="TLC24" s="103"/>
      <c r="TLD24" s="103"/>
      <c r="TLE24" s="103"/>
      <c r="TLF24" s="103"/>
      <c r="TLG24" s="103"/>
      <c r="TLH24" s="103"/>
      <c r="TLI24" s="103"/>
      <c r="TLJ24" s="103"/>
      <c r="TLK24" s="103"/>
      <c r="TLL24" s="103"/>
      <c r="TLM24" s="103"/>
      <c r="TLN24" s="103"/>
      <c r="TLO24" s="103"/>
      <c r="TLP24" s="103"/>
      <c r="TLQ24" s="103"/>
      <c r="TLR24" s="103"/>
      <c r="TLS24" s="103"/>
      <c r="TLT24" s="103"/>
      <c r="TLU24" s="103"/>
      <c r="TLV24" s="103"/>
      <c r="TLW24" s="103"/>
      <c r="TLX24" s="103"/>
      <c r="TLY24" s="103"/>
      <c r="TLZ24" s="103"/>
      <c r="TMA24" s="103"/>
      <c r="TMB24" s="103"/>
      <c r="TMC24" s="103"/>
      <c r="TMD24" s="103"/>
      <c r="TME24" s="103"/>
      <c r="TMF24" s="103"/>
      <c r="TMG24" s="103"/>
      <c r="TMH24" s="103"/>
      <c r="TMI24" s="103"/>
      <c r="TMJ24" s="103"/>
      <c r="TMK24" s="103"/>
      <c r="TML24" s="103"/>
      <c r="TMM24" s="103"/>
      <c r="TMN24" s="103"/>
      <c r="TMO24" s="103"/>
      <c r="TMP24" s="103"/>
      <c r="TMQ24" s="103"/>
      <c r="TMR24" s="103"/>
      <c r="TMS24" s="103"/>
      <c r="TMT24" s="103"/>
      <c r="TMU24" s="103"/>
      <c r="TMV24" s="103"/>
      <c r="TMW24" s="103"/>
      <c r="TMX24" s="103"/>
      <c r="TMY24" s="103"/>
      <c r="TMZ24" s="103"/>
      <c r="TNA24" s="103"/>
      <c r="TNB24" s="103"/>
      <c r="TNC24" s="103"/>
      <c r="TND24" s="103"/>
      <c r="TNE24" s="103"/>
      <c r="TNF24" s="103"/>
      <c r="TNG24" s="103"/>
      <c r="TNH24" s="103"/>
      <c r="TNI24" s="103"/>
      <c r="TNJ24" s="103"/>
      <c r="TNK24" s="103"/>
      <c r="TNL24" s="103"/>
      <c r="TNM24" s="103"/>
      <c r="TNN24" s="103"/>
      <c r="TNO24" s="103"/>
      <c r="TNP24" s="103"/>
      <c r="TNQ24" s="103"/>
      <c r="TNR24" s="103"/>
      <c r="TNS24" s="103"/>
      <c r="TNT24" s="103"/>
      <c r="TNU24" s="103"/>
      <c r="TNV24" s="103"/>
      <c r="TNW24" s="103"/>
      <c r="TNX24" s="103"/>
      <c r="TNY24" s="103"/>
      <c r="TNZ24" s="103"/>
      <c r="TOA24" s="103"/>
      <c r="TOB24" s="103"/>
      <c r="TOC24" s="103"/>
      <c r="TOD24" s="103"/>
      <c r="TOE24" s="103"/>
      <c r="TOF24" s="103"/>
      <c r="TOG24" s="103"/>
      <c r="TOH24" s="103"/>
      <c r="TOI24" s="103"/>
      <c r="TOJ24" s="103"/>
      <c r="TOK24" s="103"/>
      <c r="TOL24" s="103"/>
      <c r="TOM24" s="103"/>
      <c r="TON24" s="103"/>
      <c r="TOO24" s="103"/>
      <c r="TOP24" s="103"/>
      <c r="TOQ24" s="103"/>
      <c r="TOR24" s="103"/>
      <c r="TOS24" s="103"/>
      <c r="TOT24" s="103"/>
      <c r="TOU24" s="103"/>
      <c r="TOV24" s="103"/>
      <c r="TOW24" s="103"/>
      <c r="TOX24" s="103"/>
      <c r="TOY24" s="103"/>
      <c r="TOZ24" s="103"/>
      <c r="TPA24" s="103"/>
      <c r="TPB24" s="103"/>
      <c r="TPC24" s="103"/>
      <c r="TPD24" s="103"/>
      <c r="TPE24" s="103"/>
      <c r="TPF24" s="103"/>
      <c r="TPG24" s="103"/>
      <c r="TPH24" s="103"/>
      <c r="TPI24" s="103"/>
      <c r="TPJ24" s="103"/>
      <c r="TPK24" s="103"/>
      <c r="TPL24" s="103"/>
      <c r="TPM24" s="103"/>
      <c r="TPN24" s="103"/>
      <c r="TPO24" s="103"/>
      <c r="TPP24" s="103"/>
      <c r="TPQ24" s="103"/>
      <c r="TPR24" s="103"/>
      <c r="TPS24" s="103"/>
      <c r="TPT24" s="103"/>
      <c r="TPU24" s="103"/>
      <c r="TPV24" s="103"/>
      <c r="TPW24" s="103"/>
      <c r="TPX24" s="103"/>
      <c r="TPY24" s="103"/>
      <c r="TPZ24" s="103"/>
      <c r="TQA24" s="103"/>
      <c r="TQB24" s="103"/>
      <c r="TQC24" s="103"/>
      <c r="TQD24" s="103"/>
      <c r="TQE24" s="103"/>
      <c r="TQF24" s="103"/>
      <c r="TQG24" s="103"/>
      <c r="TQH24" s="103"/>
      <c r="TQI24" s="103"/>
      <c r="TQJ24" s="103"/>
      <c r="TQK24" s="103"/>
      <c r="TQL24" s="103"/>
      <c r="TQM24" s="103"/>
      <c r="TQN24" s="103"/>
      <c r="TQO24" s="103"/>
      <c r="TQP24" s="103"/>
      <c r="TQQ24" s="103"/>
      <c r="TQR24" s="103"/>
      <c r="TQS24" s="103"/>
      <c r="TQT24" s="103"/>
      <c r="TQU24" s="103"/>
      <c r="TQV24" s="103"/>
      <c r="TQW24" s="103"/>
      <c r="TQX24" s="103"/>
      <c r="TQY24" s="103"/>
      <c r="TQZ24" s="103"/>
      <c r="TRA24" s="103"/>
      <c r="TRB24" s="103"/>
      <c r="TRC24" s="103"/>
      <c r="TRD24" s="103"/>
      <c r="TRE24" s="103"/>
      <c r="TRF24" s="103"/>
      <c r="TRG24" s="103"/>
      <c r="TRH24" s="103"/>
      <c r="TRI24" s="103"/>
      <c r="TRJ24" s="103"/>
      <c r="TRK24" s="103"/>
      <c r="TRL24" s="103"/>
      <c r="TRM24" s="103"/>
      <c r="TRN24" s="103"/>
      <c r="TRO24" s="103"/>
      <c r="TRP24" s="103"/>
      <c r="TRQ24" s="103"/>
      <c r="TRR24" s="103"/>
      <c r="TRS24" s="103"/>
      <c r="TRT24" s="103"/>
      <c r="TRU24" s="103"/>
      <c r="TRV24" s="103"/>
      <c r="TRW24" s="103"/>
      <c r="TRX24" s="103"/>
      <c r="TRY24" s="103"/>
      <c r="TRZ24" s="103"/>
      <c r="TSA24" s="103"/>
      <c r="TSB24" s="103"/>
      <c r="TSC24" s="103"/>
      <c r="TSD24" s="103"/>
      <c r="TSE24" s="103"/>
      <c r="TSF24" s="103"/>
      <c r="TSG24" s="103"/>
      <c r="TSH24" s="103"/>
      <c r="TSI24" s="103"/>
      <c r="TSJ24" s="103"/>
      <c r="TSK24" s="103"/>
      <c r="TSL24" s="103"/>
      <c r="TSM24" s="103"/>
      <c r="TSN24" s="103"/>
      <c r="TSO24" s="103"/>
      <c r="TSP24" s="103"/>
      <c r="TSQ24" s="103"/>
      <c r="TSR24" s="103"/>
      <c r="TSS24" s="103"/>
      <c r="TST24" s="103"/>
      <c r="TSU24" s="103"/>
      <c r="TSV24" s="103"/>
      <c r="TSW24" s="103"/>
      <c r="TSX24" s="103"/>
      <c r="TSY24" s="103"/>
      <c r="TSZ24" s="103"/>
      <c r="TTA24" s="103"/>
      <c r="TTB24" s="103"/>
      <c r="TTC24" s="103"/>
      <c r="TTD24" s="103"/>
      <c r="TTE24" s="103"/>
      <c r="TTF24" s="103"/>
      <c r="TTG24" s="103"/>
      <c r="TTH24" s="103"/>
      <c r="TTI24" s="103"/>
      <c r="TTJ24" s="103"/>
      <c r="TTK24" s="103"/>
      <c r="TTL24" s="103"/>
      <c r="TTM24" s="103"/>
      <c r="TTN24" s="103"/>
      <c r="TTO24" s="103"/>
      <c r="TTP24" s="103"/>
      <c r="TTQ24" s="103"/>
      <c r="TTR24" s="103"/>
      <c r="TTS24" s="103"/>
      <c r="TTT24" s="103"/>
      <c r="TTU24" s="103"/>
      <c r="TTV24" s="103"/>
      <c r="TTW24" s="103"/>
      <c r="TTX24" s="103"/>
      <c r="TTY24" s="103"/>
      <c r="TTZ24" s="103"/>
      <c r="TUA24" s="103"/>
      <c r="TUB24" s="103"/>
      <c r="TUC24" s="103"/>
      <c r="TUD24" s="103"/>
      <c r="TUE24" s="103"/>
      <c r="TUF24" s="103"/>
      <c r="TUG24" s="103"/>
      <c r="TUH24" s="103"/>
      <c r="TUI24" s="103"/>
      <c r="TUJ24" s="103"/>
      <c r="TUK24" s="103"/>
      <c r="TUL24" s="103"/>
      <c r="TUM24" s="103"/>
      <c r="TUN24" s="103"/>
      <c r="TUO24" s="103"/>
      <c r="TUP24" s="103"/>
      <c r="TUQ24" s="103"/>
      <c r="TUR24" s="103"/>
      <c r="TUS24" s="103"/>
      <c r="TUT24" s="103"/>
      <c r="TUU24" s="103"/>
      <c r="TUV24" s="103"/>
      <c r="TUW24" s="103"/>
      <c r="TUX24" s="103"/>
      <c r="TUY24" s="103"/>
      <c r="TUZ24" s="103"/>
      <c r="TVA24" s="103"/>
      <c r="TVB24" s="103"/>
      <c r="TVC24" s="103"/>
      <c r="TVD24" s="103"/>
      <c r="TVE24" s="103"/>
      <c r="TVF24" s="103"/>
      <c r="TVG24" s="103"/>
      <c r="TVH24" s="103"/>
      <c r="TVI24" s="103"/>
      <c r="TVJ24" s="103"/>
      <c r="TVK24" s="103"/>
      <c r="TVL24" s="103"/>
      <c r="TVM24" s="103"/>
      <c r="TVN24" s="103"/>
      <c r="TVO24" s="103"/>
      <c r="TVP24" s="103"/>
      <c r="TVQ24" s="103"/>
      <c r="TVR24" s="103"/>
      <c r="TVS24" s="103"/>
      <c r="TVT24" s="103"/>
      <c r="TVU24" s="103"/>
      <c r="TVV24" s="103"/>
      <c r="TVW24" s="103"/>
      <c r="TVX24" s="103"/>
      <c r="TVY24" s="103"/>
      <c r="TVZ24" s="103"/>
      <c r="TWA24" s="103"/>
      <c r="TWB24" s="103"/>
      <c r="TWC24" s="103"/>
      <c r="TWD24" s="103"/>
      <c r="TWE24" s="103"/>
      <c r="TWF24" s="103"/>
      <c r="TWG24" s="103"/>
      <c r="TWH24" s="103"/>
      <c r="TWI24" s="103"/>
      <c r="TWJ24" s="103"/>
      <c r="TWK24" s="103"/>
      <c r="TWL24" s="103"/>
      <c r="TWM24" s="103"/>
      <c r="TWN24" s="103"/>
      <c r="TWO24" s="103"/>
      <c r="TWP24" s="103"/>
      <c r="TWQ24" s="103"/>
      <c r="TWR24" s="103"/>
      <c r="TWS24" s="103"/>
      <c r="TWT24" s="103"/>
      <c r="TWU24" s="103"/>
      <c r="TWV24" s="103"/>
      <c r="TWW24" s="103"/>
      <c r="TWX24" s="103"/>
      <c r="TWY24" s="103"/>
      <c r="TWZ24" s="103"/>
      <c r="TXA24" s="103"/>
      <c r="TXB24" s="103"/>
      <c r="TXC24" s="103"/>
      <c r="TXD24" s="103"/>
      <c r="TXE24" s="103"/>
      <c r="TXF24" s="103"/>
      <c r="TXG24" s="103"/>
      <c r="TXH24" s="103"/>
      <c r="TXI24" s="103"/>
      <c r="TXJ24" s="103"/>
      <c r="TXK24" s="103"/>
      <c r="TXL24" s="103"/>
      <c r="TXM24" s="103"/>
      <c r="TXN24" s="103"/>
      <c r="TXO24" s="103"/>
      <c r="TXP24" s="103"/>
      <c r="TXQ24" s="103"/>
      <c r="TXR24" s="103"/>
      <c r="TXS24" s="103"/>
      <c r="TXT24" s="103"/>
      <c r="TXU24" s="103"/>
      <c r="TXV24" s="103"/>
      <c r="TXW24" s="103"/>
      <c r="TXX24" s="103"/>
      <c r="TXY24" s="103"/>
      <c r="TXZ24" s="103"/>
      <c r="TYA24" s="103"/>
      <c r="TYB24" s="103"/>
      <c r="TYC24" s="103"/>
      <c r="TYD24" s="103"/>
      <c r="TYE24" s="103"/>
      <c r="TYF24" s="103"/>
      <c r="TYG24" s="103"/>
      <c r="TYH24" s="103"/>
      <c r="TYI24" s="103"/>
      <c r="TYJ24" s="103"/>
      <c r="TYK24" s="103"/>
      <c r="TYL24" s="103"/>
      <c r="TYM24" s="103"/>
      <c r="TYN24" s="103"/>
      <c r="TYO24" s="103"/>
      <c r="TYP24" s="103"/>
      <c r="TYQ24" s="103"/>
      <c r="TYR24" s="103"/>
      <c r="TYS24" s="103"/>
      <c r="TYT24" s="103"/>
      <c r="TYU24" s="103"/>
      <c r="TYV24" s="103"/>
      <c r="TYW24" s="103"/>
      <c r="TYX24" s="103"/>
      <c r="TYY24" s="103"/>
      <c r="TYZ24" s="103"/>
      <c r="TZA24" s="103"/>
      <c r="TZB24" s="103"/>
      <c r="TZC24" s="103"/>
      <c r="TZD24" s="103"/>
      <c r="TZE24" s="103"/>
      <c r="TZF24" s="103"/>
      <c r="TZG24" s="103"/>
      <c r="TZH24" s="103"/>
      <c r="TZI24" s="103"/>
      <c r="TZJ24" s="103"/>
      <c r="TZK24" s="103"/>
      <c r="TZL24" s="103"/>
      <c r="TZM24" s="103"/>
      <c r="TZN24" s="103"/>
      <c r="TZO24" s="103"/>
      <c r="TZP24" s="103"/>
      <c r="TZQ24" s="103"/>
      <c r="TZR24" s="103"/>
      <c r="TZS24" s="103"/>
      <c r="TZT24" s="103"/>
      <c r="TZU24" s="103"/>
      <c r="TZV24" s="103"/>
      <c r="TZW24" s="103"/>
      <c r="TZX24" s="103"/>
      <c r="TZY24" s="103"/>
      <c r="TZZ24" s="103"/>
      <c r="UAA24" s="103"/>
      <c r="UAB24" s="103"/>
      <c r="UAC24" s="103"/>
      <c r="UAD24" s="103"/>
      <c r="UAE24" s="103"/>
      <c r="UAF24" s="103"/>
      <c r="UAG24" s="103"/>
      <c r="UAH24" s="103"/>
      <c r="UAI24" s="103"/>
      <c r="UAJ24" s="103"/>
      <c r="UAK24" s="103"/>
      <c r="UAL24" s="103"/>
      <c r="UAM24" s="103"/>
      <c r="UAN24" s="103"/>
      <c r="UAO24" s="103"/>
      <c r="UAP24" s="103"/>
      <c r="UAQ24" s="103"/>
      <c r="UAR24" s="103"/>
      <c r="UAS24" s="103"/>
      <c r="UAT24" s="103"/>
      <c r="UAU24" s="103"/>
      <c r="UAV24" s="103"/>
      <c r="UAW24" s="103"/>
      <c r="UAX24" s="103"/>
      <c r="UAY24" s="103"/>
      <c r="UAZ24" s="103"/>
      <c r="UBA24" s="103"/>
      <c r="UBB24" s="103"/>
      <c r="UBC24" s="103"/>
      <c r="UBD24" s="103"/>
      <c r="UBE24" s="103"/>
      <c r="UBF24" s="103"/>
      <c r="UBG24" s="103"/>
      <c r="UBH24" s="103"/>
      <c r="UBI24" s="103"/>
      <c r="UBJ24" s="103"/>
      <c r="UBK24" s="103"/>
      <c r="UBL24" s="103"/>
      <c r="UBM24" s="103"/>
      <c r="UBN24" s="103"/>
      <c r="UBO24" s="103"/>
      <c r="UBP24" s="103"/>
      <c r="UBQ24" s="103"/>
      <c r="UBR24" s="103"/>
      <c r="UBS24" s="103"/>
      <c r="UBT24" s="103"/>
      <c r="UBU24" s="103"/>
      <c r="UBV24" s="103"/>
      <c r="UBW24" s="103"/>
      <c r="UBX24" s="103"/>
      <c r="UBY24" s="103"/>
      <c r="UBZ24" s="103"/>
      <c r="UCA24" s="103"/>
      <c r="UCB24" s="103"/>
      <c r="UCC24" s="103"/>
      <c r="UCD24" s="103"/>
      <c r="UCE24" s="103"/>
      <c r="UCF24" s="103"/>
      <c r="UCG24" s="103"/>
      <c r="UCH24" s="103"/>
      <c r="UCI24" s="103"/>
      <c r="UCJ24" s="103"/>
      <c r="UCK24" s="103"/>
      <c r="UCL24" s="103"/>
      <c r="UCM24" s="103"/>
      <c r="UCN24" s="103"/>
      <c r="UCO24" s="103"/>
      <c r="UCP24" s="103"/>
      <c r="UCQ24" s="103"/>
      <c r="UCR24" s="103"/>
      <c r="UCS24" s="103"/>
      <c r="UCT24" s="103"/>
      <c r="UCU24" s="103"/>
      <c r="UCV24" s="103"/>
      <c r="UCW24" s="103"/>
      <c r="UCX24" s="103"/>
      <c r="UCY24" s="103"/>
      <c r="UCZ24" s="103"/>
      <c r="UDA24" s="103"/>
      <c r="UDB24" s="103"/>
      <c r="UDC24" s="103"/>
      <c r="UDD24" s="103"/>
      <c r="UDE24" s="103"/>
      <c r="UDF24" s="103"/>
      <c r="UDG24" s="103"/>
      <c r="UDH24" s="103"/>
      <c r="UDI24" s="103"/>
      <c r="UDJ24" s="103"/>
      <c r="UDK24" s="103"/>
      <c r="UDL24" s="103"/>
      <c r="UDM24" s="103"/>
      <c r="UDN24" s="103"/>
      <c r="UDO24" s="103"/>
      <c r="UDP24" s="103"/>
      <c r="UDQ24" s="103"/>
      <c r="UDR24" s="103"/>
      <c r="UDS24" s="103"/>
      <c r="UDT24" s="103"/>
      <c r="UDU24" s="103"/>
      <c r="UDV24" s="103"/>
      <c r="UDW24" s="103"/>
      <c r="UDX24" s="103"/>
      <c r="UDY24" s="103"/>
      <c r="UDZ24" s="103"/>
      <c r="UEA24" s="103"/>
      <c r="UEB24" s="103"/>
      <c r="UEC24" s="103"/>
      <c r="UED24" s="103"/>
      <c r="UEE24" s="103"/>
      <c r="UEF24" s="103"/>
      <c r="UEG24" s="103"/>
      <c r="UEH24" s="103"/>
      <c r="UEI24" s="103"/>
      <c r="UEJ24" s="103"/>
      <c r="UEK24" s="103"/>
      <c r="UEL24" s="103"/>
      <c r="UEM24" s="103"/>
      <c r="UEN24" s="103"/>
      <c r="UEO24" s="103"/>
      <c r="UEP24" s="103"/>
      <c r="UEQ24" s="103"/>
      <c r="UER24" s="103"/>
      <c r="UES24" s="103"/>
      <c r="UET24" s="103"/>
      <c r="UEU24" s="103"/>
      <c r="UEV24" s="103"/>
      <c r="UEW24" s="103"/>
      <c r="UEX24" s="103"/>
      <c r="UEY24" s="103"/>
      <c r="UEZ24" s="103"/>
      <c r="UFA24" s="103"/>
      <c r="UFB24" s="103"/>
      <c r="UFC24" s="103"/>
      <c r="UFD24" s="103"/>
      <c r="UFE24" s="103"/>
      <c r="UFF24" s="103"/>
      <c r="UFG24" s="103"/>
      <c r="UFH24" s="103"/>
      <c r="UFI24" s="103"/>
      <c r="UFJ24" s="103"/>
      <c r="UFK24" s="103"/>
      <c r="UFL24" s="103"/>
      <c r="UFM24" s="103"/>
      <c r="UFN24" s="103"/>
      <c r="UFO24" s="103"/>
      <c r="UFP24" s="103"/>
      <c r="UFQ24" s="103"/>
      <c r="UFR24" s="103"/>
      <c r="UFS24" s="103"/>
      <c r="UFT24" s="103"/>
      <c r="UFU24" s="103"/>
      <c r="UFV24" s="103"/>
      <c r="UFW24" s="103"/>
      <c r="UFX24" s="103"/>
      <c r="UFY24" s="103"/>
      <c r="UFZ24" s="103"/>
      <c r="UGA24" s="103"/>
      <c r="UGB24" s="103"/>
      <c r="UGC24" s="103"/>
      <c r="UGD24" s="103"/>
      <c r="UGE24" s="103"/>
      <c r="UGF24" s="103"/>
      <c r="UGG24" s="103"/>
      <c r="UGH24" s="103"/>
      <c r="UGI24" s="103"/>
      <c r="UGJ24" s="103"/>
      <c r="UGK24" s="103"/>
      <c r="UGL24" s="103"/>
      <c r="UGM24" s="103"/>
      <c r="UGN24" s="103"/>
      <c r="UGO24" s="103"/>
      <c r="UGP24" s="103"/>
      <c r="UGQ24" s="103"/>
      <c r="UGR24" s="103"/>
      <c r="UGS24" s="103"/>
      <c r="UGT24" s="103"/>
      <c r="UGU24" s="103"/>
      <c r="UGV24" s="103"/>
      <c r="UGW24" s="103"/>
      <c r="UGX24" s="103"/>
      <c r="UGY24" s="103"/>
      <c r="UGZ24" s="103"/>
      <c r="UHA24" s="103"/>
      <c r="UHB24" s="103"/>
      <c r="UHC24" s="103"/>
      <c r="UHD24" s="103"/>
      <c r="UHE24" s="103"/>
      <c r="UHF24" s="103"/>
      <c r="UHG24" s="103"/>
      <c r="UHH24" s="103"/>
      <c r="UHI24" s="103"/>
      <c r="UHJ24" s="103"/>
      <c r="UHK24" s="103"/>
      <c r="UHL24" s="103"/>
      <c r="UHM24" s="103"/>
      <c r="UHN24" s="103"/>
      <c r="UHO24" s="103"/>
      <c r="UHP24" s="103"/>
      <c r="UHQ24" s="103"/>
      <c r="UHR24" s="103"/>
      <c r="UHS24" s="103"/>
      <c r="UHT24" s="103"/>
      <c r="UHU24" s="103"/>
      <c r="UHV24" s="103"/>
      <c r="UHW24" s="103"/>
      <c r="UHX24" s="103"/>
      <c r="UHY24" s="103"/>
      <c r="UHZ24" s="103"/>
      <c r="UIA24" s="103"/>
      <c r="UIB24" s="103"/>
      <c r="UIC24" s="103"/>
      <c r="UID24" s="103"/>
      <c r="UIE24" s="103"/>
      <c r="UIF24" s="103"/>
      <c r="UIG24" s="103"/>
      <c r="UIH24" s="103"/>
      <c r="UII24" s="103"/>
      <c r="UIJ24" s="103"/>
      <c r="UIK24" s="103"/>
      <c r="UIL24" s="103"/>
      <c r="UIM24" s="103"/>
      <c r="UIN24" s="103"/>
      <c r="UIO24" s="103"/>
      <c r="UIP24" s="103"/>
      <c r="UIQ24" s="103"/>
      <c r="UIR24" s="103"/>
      <c r="UIS24" s="103"/>
      <c r="UIT24" s="103"/>
      <c r="UIU24" s="103"/>
      <c r="UIV24" s="103"/>
      <c r="UIW24" s="103"/>
      <c r="UIX24" s="103"/>
      <c r="UIY24" s="103"/>
      <c r="UIZ24" s="103"/>
      <c r="UJA24" s="103"/>
      <c r="UJB24" s="103"/>
      <c r="UJC24" s="103"/>
      <c r="UJD24" s="103"/>
      <c r="UJE24" s="103"/>
      <c r="UJF24" s="103"/>
      <c r="UJG24" s="103"/>
      <c r="UJH24" s="103"/>
      <c r="UJI24" s="103"/>
      <c r="UJJ24" s="103"/>
      <c r="UJK24" s="103"/>
      <c r="UJL24" s="103"/>
      <c r="UJM24" s="103"/>
      <c r="UJN24" s="103"/>
      <c r="UJO24" s="103"/>
      <c r="UJP24" s="103"/>
      <c r="UJQ24" s="103"/>
      <c r="UJR24" s="103"/>
      <c r="UJS24" s="103"/>
      <c r="UJT24" s="103"/>
      <c r="UJU24" s="103"/>
      <c r="UJV24" s="103"/>
      <c r="UJW24" s="103"/>
      <c r="UJX24" s="103"/>
      <c r="UJY24" s="103"/>
      <c r="UJZ24" s="103"/>
      <c r="UKA24" s="103"/>
      <c r="UKB24" s="103"/>
      <c r="UKC24" s="103"/>
      <c r="UKD24" s="103"/>
      <c r="UKE24" s="103"/>
      <c r="UKF24" s="103"/>
      <c r="UKG24" s="103"/>
      <c r="UKH24" s="103"/>
      <c r="UKI24" s="103"/>
      <c r="UKJ24" s="103"/>
      <c r="UKK24" s="103"/>
      <c r="UKL24" s="103"/>
      <c r="UKM24" s="103"/>
      <c r="UKN24" s="103"/>
      <c r="UKO24" s="103"/>
      <c r="UKP24" s="103"/>
      <c r="UKQ24" s="103"/>
      <c r="UKR24" s="103"/>
      <c r="UKS24" s="103"/>
      <c r="UKT24" s="103"/>
      <c r="UKU24" s="103"/>
      <c r="UKV24" s="103"/>
      <c r="UKW24" s="103"/>
      <c r="UKX24" s="103"/>
      <c r="UKY24" s="103"/>
      <c r="UKZ24" s="103"/>
      <c r="ULA24" s="103"/>
      <c r="ULB24" s="103"/>
      <c r="ULC24" s="103"/>
      <c r="ULD24" s="103"/>
      <c r="ULE24" s="103"/>
      <c r="ULF24" s="103"/>
      <c r="ULG24" s="103"/>
      <c r="ULH24" s="103"/>
      <c r="ULI24" s="103"/>
      <c r="ULJ24" s="103"/>
      <c r="ULK24" s="103"/>
      <c r="ULL24" s="103"/>
      <c r="ULM24" s="103"/>
      <c r="ULN24" s="103"/>
      <c r="ULO24" s="103"/>
      <c r="ULP24" s="103"/>
      <c r="ULQ24" s="103"/>
      <c r="ULR24" s="103"/>
      <c r="ULS24" s="103"/>
      <c r="ULT24" s="103"/>
      <c r="ULU24" s="103"/>
      <c r="ULV24" s="103"/>
      <c r="ULW24" s="103"/>
      <c r="ULX24" s="103"/>
      <c r="ULY24" s="103"/>
      <c r="ULZ24" s="103"/>
      <c r="UMA24" s="103"/>
      <c r="UMB24" s="103"/>
      <c r="UMC24" s="103"/>
      <c r="UMD24" s="103"/>
      <c r="UME24" s="103"/>
      <c r="UMF24" s="103"/>
      <c r="UMG24" s="103"/>
      <c r="UMH24" s="103"/>
      <c r="UMI24" s="103"/>
      <c r="UMJ24" s="103"/>
      <c r="UMK24" s="103"/>
      <c r="UML24" s="103"/>
      <c r="UMM24" s="103"/>
      <c r="UMN24" s="103"/>
      <c r="UMO24" s="103"/>
      <c r="UMP24" s="103"/>
      <c r="UMQ24" s="103"/>
      <c r="UMR24" s="103"/>
      <c r="UMS24" s="103"/>
      <c r="UMT24" s="103"/>
      <c r="UMU24" s="103"/>
      <c r="UMV24" s="103"/>
      <c r="UMW24" s="103"/>
      <c r="UMX24" s="103"/>
      <c r="UMY24" s="103"/>
      <c r="UMZ24" s="103"/>
      <c r="UNA24" s="103"/>
      <c r="UNB24" s="103"/>
      <c r="UNC24" s="103"/>
      <c r="UND24" s="103"/>
      <c r="UNE24" s="103"/>
      <c r="UNF24" s="103"/>
      <c r="UNG24" s="103"/>
      <c r="UNH24" s="103"/>
      <c r="UNI24" s="103"/>
      <c r="UNJ24" s="103"/>
      <c r="UNK24" s="103"/>
      <c r="UNL24" s="103"/>
      <c r="UNM24" s="103"/>
      <c r="UNN24" s="103"/>
      <c r="UNO24" s="103"/>
      <c r="UNP24" s="103"/>
      <c r="UNQ24" s="103"/>
      <c r="UNR24" s="103"/>
      <c r="UNS24" s="103"/>
      <c r="UNT24" s="103"/>
      <c r="UNU24" s="103"/>
      <c r="UNV24" s="103"/>
      <c r="UNW24" s="103"/>
      <c r="UNX24" s="103"/>
      <c r="UNY24" s="103"/>
      <c r="UNZ24" s="103"/>
      <c r="UOA24" s="103"/>
      <c r="UOB24" s="103"/>
      <c r="UOC24" s="103"/>
      <c r="UOD24" s="103"/>
      <c r="UOE24" s="103"/>
      <c r="UOF24" s="103"/>
      <c r="UOG24" s="103"/>
      <c r="UOH24" s="103"/>
      <c r="UOI24" s="103"/>
      <c r="UOJ24" s="103"/>
      <c r="UOK24" s="103"/>
      <c r="UOL24" s="103"/>
      <c r="UOM24" s="103"/>
      <c r="UON24" s="103"/>
      <c r="UOO24" s="103"/>
      <c r="UOP24" s="103"/>
      <c r="UOQ24" s="103"/>
      <c r="UOR24" s="103"/>
      <c r="UOS24" s="103"/>
      <c r="UOT24" s="103"/>
      <c r="UOU24" s="103"/>
      <c r="UOV24" s="103"/>
      <c r="UOW24" s="103"/>
      <c r="UOX24" s="103"/>
      <c r="UOY24" s="103"/>
      <c r="UOZ24" s="103"/>
      <c r="UPA24" s="103"/>
      <c r="UPB24" s="103"/>
      <c r="UPC24" s="103"/>
      <c r="UPD24" s="103"/>
      <c r="UPE24" s="103"/>
      <c r="UPF24" s="103"/>
      <c r="UPG24" s="103"/>
      <c r="UPH24" s="103"/>
      <c r="UPI24" s="103"/>
      <c r="UPJ24" s="103"/>
      <c r="UPK24" s="103"/>
      <c r="UPL24" s="103"/>
      <c r="UPM24" s="103"/>
      <c r="UPN24" s="103"/>
      <c r="UPO24" s="103"/>
      <c r="UPP24" s="103"/>
      <c r="UPQ24" s="103"/>
      <c r="UPR24" s="103"/>
      <c r="UPS24" s="103"/>
      <c r="UPT24" s="103"/>
      <c r="UPU24" s="103"/>
      <c r="UPV24" s="103"/>
      <c r="UPW24" s="103"/>
      <c r="UPX24" s="103"/>
      <c r="UPY24" s="103"/>
      <c r="UPZ24" s="103"/>
      <c r="UQA24" s="103"/>
      <c r="UQB24" s="103"/>
      <c r="UQC24" s="103"/>
      <c r="UQD24" s="103"/>
      <c r="UQE24" s="103"/>
      <c r="UQF24" s="103"/>
      <c r="UQG24" s="103"/>
      <c r="UQH24" s="103"/>
      <c r="UQI24" s="103"/>
      <c r="UQJ24" s="103"/>
      <c r="UQK24" s="103"/>
      <c r="UQL24" s="103"/>
      <c r="UQM24" s="103"/>
      <c r="UQN24" s="103"/>
      <c r="UQO24" s="103"/>
      <c r="UQP24" s="103"/>
      <c r="UQQ24" s="103"/>
      <c r="UQR24" s="103"/>
      <c r="UQS24" s="103"/>
      <c r="UQT24" s="103"/>
      <c r="UQU24" s="103"/>
      <c r="UQV24" s="103"/>
      <c r="UQW24" s="103"/>
      <c r="UQX24" s="103"/>
      <c r="UQY24" s="103"/>
      <c r="UQZ24" s="103"/>
      <c r="URA24" s="103"/>
      <c r="URB24" s="103"/>
      <c r="URC24" s="103"/>
      <c r="URD24" s="103"/>
      <c r="URE24" s="103"/>
      <c r="URF24" s="103"/>
      <c r="URG24" s="103"/>
      <c r="URH24" s="103"/>
      <c r="URI24" s="103"/>
      <c r="URJ24" s="103"/>
      <c r="URK24" s="103"/>
      <c r="URL24" s="103"/>
      <c r="URM24" s="103"/>
      <c r="URN24" s="103"/>
      <c r="URO24" s="103"/>
      <c r="URP24" s="103"/>
      <c r="URQ24" s="103"/>
      <c r="URR24" s="103"/>
      <c r="URS24" s="103"/>
      <c r="URT24" s="103"/>
      <c r="URU24" s="103"/>
      <c r="URV24" s="103"/>
      <c r="URW24" s="103"/>
      <c r="URX24" s="103"/>
      <c r="URY24" s="103"/>
      <c r="URZ24" s="103"/>
      <c r="USA24" s="103"/>
      <c r="USB24" s="103"/>
      <c r="USC24" s="103"/>
      <c r="USD24" s="103"/>
      <c r="USE24" s="103"/>
      <c r="USF24" s="103"/>
      <c r="USG24" s="103"/>
      <c r="USH24" s="103"/>
      <c r="USI24" s="103"/>
      <c r="USJ24" s="103"/>
      <c r="USK24" s="103"/>
      <c r="USL24" s="103"/>
      <c r="USM24" s="103"/>
      <c r="USN24" s="103"/>
      <c r="USO24" s="103"/>
      <c r="USP24" s="103"/>
      <c r="USQ24" s="103"/>
      <c r="USR24" s="103"/>
      <c r="USS24" s="103"/>
      <c r="UST24" s="103"/>
      <c r="USU24" s="103"/>
      <c r="USV24" s="103"/>
      <c r="USW24" s="103"/>
      <c r="USX24" s="103"/>
      <c r="USY24" s="103"/>
      <c r="USZ24" s="103"/>
      <c r="UTA24" s="103"/>
      <c r="UTB24" s="103"/>
      <c r="UTC24" s="103"/>
      <c r="UTD24" s="103"/>
      <c r="UTE24" s="103"/>
      <c r="UTF24" s="103"/>
      <c r="UTG24" s="103"/>
      <c r="UTH24" s="103"/>
      <c r="UTI24" s="103"/>
      <c r="UTJ24" s="103"/>
      <c r="UTK24" s="103"/>
      <c r="UTL24" s="103"/>
      <c r="UTM24" s="103"/>
      <c r="UTN24" s="103"/>
      <c r="UTO24" s="103"/>
      <c r="UTP24" s="103"/>
      <c r="UTQ24" s="103"/>
      <c r="UTR24" s="103"/>
      <c r="UTS24" s="103"/>
      <c r="UTT24" s="103"/>
      <c r="UTU24" s="103"/>
      <c r="UTV24" s="103"/>
      <c r="UTW24" s="103"/>
      <c r="UTX24" s="103"/>
      <c r="UTY24" s="103"/>
      <c r="UTZ24" s="103"/>
      <c r="UUA24" s="103"/>
      <c r="UUB24" s="103"/>
      <c r="UUC24" s="103"/>
      <c r="UUD24" s="103"/>
      <c r="UUE24" s="103"/>
      <c r="UUF24" s="103"/>
      <c r="UUG24" s="103"/>
      <c r="UUH24" s="103"/>
      <c r="UUI24" s="103"/>
      <c r="UUJ24" s="103"/>
      <c r="UUK24" s="103"/>
      <c r="UUL24" s="103"/>
      <c r="UUM24" s="103"/>
      <c r="UUN24" s="103"/>
      <c r="UUO24" s="103"/>
      <c r="UUP24" s="103"/>
      <c r="UUQ24" s="103"/>
      <c r="UUR24" s="103"/>
      <c r="UUS24" s="103"/>
      <c r="UUT24" s="103"/>
      <c r="UUU24" s="103"/>
      <c r="UUV24" s="103"/>
      <c r="UUW24" s="103"/>
      <c r="UUX24" s="103"/>
      <c r="UUY24" s="103"/>
      <c r="UUZ24" s="103"/>
      <c r="UVA24" s="103"/>
      <c r="UVB24" s="103"/>
      <c r="UVC24" s="103"/>
      <c r="UVD24" s="103"/>
      <c r="UVE24" s="103"/>
      <c r="UVF24" s="103"/>
      <c r="UVG24" s="103"/>
      <c r="UVH24" s="103"/>
      <c r="UVI24" s="103"/>
      <c r="UVJ24" s="103"/>
      <c r="UVK24" s="103"/>
      <c r="UVL24" s="103"/>
      <c r="UVM24" s="103"/>
      <c r="UVN24" s="103"/>
      <c r="UVO24" s="103"/>
      <c r="UVP24" s="103"/>
      <c r="UVQ24" s="103"/>
      <c r="UVR24" s="103"/>
      <c r="UVS24" s="103"/>
      <c r="UVT24" s="103"/>
      <c r="UVU24" s="103"/>
      <c r="UVV24" s="103"/>
      <c r="UVW24" s="103"/>
      <c r="UVX24" s="103"/>
      <c r="UVY24" s="103"/>
      <c r="UVZ24" s="103"/>
      <c r="UWA24" s="103"/>
      <c r="UWB24" s="103"/>
      <c r="UWC24" s="103"/>
      <c r="UWD24" s="103"/>
      <c r="UWE24" s="103"/>
      <c r="UWF24" s="103"/>
      <c r="UWG24" s="103"/>
      <c r="UWH24" s="103"/>
      <c r="UWI24" s="103"/>
      <c r="UWJ24" s="103"/>
      <c r="UWK24" s="103"/>
      <c r="UWL24" s="103"/>
      <c r="UWM24" s="103"/>
      <c r="UWN24" s="103"/>
      <c r="UWO24" s="103"/>
      <c r="UWP24" s="103"/>
      <c r="UWQ24" s="103"/>
      <c r="UWR24" s="103"/>
      <c r="UWS24" s="103"/>
      <c r="UWT24" s="103"/>
      <c r="UWU24" s="103"/>
      <c r="UWV24" s="103"/>
      <c r="UWW24" s="103"/>
      <c r="UWX24" s="103"/>
      <c r="UWY24" s="103"/>
      <c r="UWZ24" s="103"/>
      <c r="UXA24" s="103"/>
      <c r="UXB24" s="103"/>
      <c r="UXC24" s="103"/>
      <c r="UXD24" s="103"/>
      <c r="UXE24" s="103"/>
      <c r="UXF24" s="103"/>
      <c r="UXG24" s="103"/>
      <c r="UXH24" s="103"/>
      <c r="UXI24" s="103"/>
      <c r="UXJ24" s="103"/>
      <c r="UXK24" s="103"/>
      <c r="UXL24" s="103"/>
      <c r="UXM24" s="103"/>
      <c r="UXN24" s="103"/>
      <c r="UXO24" s="103"/>
      <c r="UXP24" s="103"/>
      <c r="UXQ24" s="103"/>
      <c r="UXR24" s="103"/>
      <c r="UXS24" s="103"/>
      <c r="UXT24" s="103"/>
      <c r="UXU24" s="103"/>
      <c r="UXV24" s="103"/>
      <c r="UXW24" s="103"/>
      <c r="UXX24" s="103"/>
      <c r="UXY24" s="103"/>
      <c r="UXZ24" s="103"/>
      <c r="UYA24" s="103"/>
      <c r="UYB24" s="103"/>
      <c r="UYC24" s="103"/>
      <c r="UYD24" s="103"/>
      <c r="UYE24" s="103"/>
      <c r="UYF24" s="103"/>
      <c r="UYG24" s="103"/>
      <c r="UYH24" s="103"/>
      <c r="UYI24" s="103"/>
      <c r="UYJ24" s="103"/>
      <c r="UYK24" s="103"/>
      <c r="UYL24" s="103"/>
      <c r="UYM24" s="103"/>
      <c r="UYN24" s="103"/>
      <c r="UYO24" s="103"/>
      <c r="UYP24" s="103"/>
      <c r="UYQ24" s="103"/>
      <c r="UYR24" s="103"/>
      <c r="UYS24" s="103"/>
      <c r="UYT24" s="103"/>
      <c r="UYU24" s="103"/>
      <c r="UYV24" s="103"/>
      <c r="UYW24" s="103"/>
      <c r="UYX24" s="103"/>
      <c r="UYY24" s="103"/>
      <c r="UYZ24" s="103"/>
      <c r="UZA24" s="103"/>
      <c r="UZB24" s="103"/>
      <c r="UZC24" s="103"/>
      <c r="UZD24" s="103"/>
      <c r="UZE24" s="103"/>
      <c r="UZF24" s="103"/>
      <c r="UZG24" s="103"/>
      <c r="UZH24" s="103"/>
      <c r="UZI24" s="103"/>
      <c r="UZJ24" s="103"/>
      <c r="UZK24" s="103"/>
      <c r="UZL24" s="103"/>
      <c r="UZM24" s="103"/>
      <c r="UZN24" s="103"/>
      <c r="UZO24" s="103"/>
      <c r="UZP24" s="103"/>
      <c r="UZQ24" s="103"/>
      <c r="UZR24" s="103"/>
      <c r="UZS24" s="103"/>
      <c r="UZT24" s="103"/>
      <c r="UZU24" s="103"/>
      <c r="UZV24" s="103"/>
      <c r="UZW24" s="103"/>
      <c r="UZX24" s="103"/>
      <c r="UZY24" s="103"/>
      <c r="UZZ24" s="103"/>
      <c r="VAA24" s="103"/>
      <c r="VAB24" s="103"/>
      <c r="VAC24" s="103"/>
      <c r="VAD24" s="103"/>
      <c r="VAE24" s="103"/>
      <c r="VAF24" s="103"/>
      <c r="VAG24" s="103"/>
      <c r="VAH24" s="103"/>
      <c r="VAI24" s="103"/>
      <c r="VAJ24" s="103"/>
      <c r="VAK24" s="103"/>
      <c r="VAL24" s="103"/>
      <c r="VAM24" s="103"/>
      <c r="VAN24" s="103"/>
      <c r="VAO24" s="103"/>
      <c r="VAP24" s="103"/>
      <c r="VAQ24" s="103"/>
      <c r="VAR24" s="103"/>
      <c r="VAS24" s="103"/>
      <c r="VAT24" s="103"/>
      <c r="VAU24" s="103"/>
      <c r="VAV24" s="103"/>
      <c r="VAW24" s="103"/>
      <c r="VAX24" s="103"/>
      <c r="VAY24" s="103"/>
      <c r="VAZ24" s="103"/>
      <c r="VBA24" s="103"/>
      <c r="VBB24" s="103"/>
      <c r="VBC24" s="103"/>
      <c r="VBD24" s="103"/>
      <c r="VBE24" s="103"/>
      <c r="VBF24" s="103"/>
      <c r="VBG24" s="103"/>
      <c r="VBH24" s="103"/>
      <c r="VBI24" s="103"/>
      <c r="VBJ24" s="103"/>
      <c r="VBK24" s="103"/>
      <c r="VBL24" s="103"/>
      <c r="VBM24" s="103"/>
      <c r="VBN24" s="103"/>
      <c r="VBO24" s="103"/>
      <c r="VBP24" s="103"/>
      <c r="VBQ24" s="103"/>
      <c r="VBR24" s="103"/>
      <c r="VBS24" s="103"/>
      <c r="VBT24" s="103"/>
      <c r="VBU24" s="103"/>
      <c r="VBV24" s="103"/>
      <c r="VBW24" s="103"/>
      <c r="VBX24" s="103"/>
      <c r="VBY24" s="103"/>
      <c r="VBZ24" s="103"/>
      <c r="VCA24" s="103"/>
      <c r="VCB24" s="103"/>
      <c r="VCC24" s="103"/>
      <c r="VCD24" s="103"/>
      <c r="VCE24" s="103"/>
      <c r="VCF24" s="103"/>
      <c r="VCG24" s="103"/>
      <c r="VCH24" s="103"/>
      <c r="VCI24" s="103"/>
      <c r="VCJ24" s="103"/>
      <c r="VCK24" s="103"/>
      <c r="VCL24" s="103"/>
      <c r="VCM24" s="103"/>
      <c r="VCN24" s="103"/>
      <c r="VCO24" s="103"/>
      <c r="VCP24" s="103"/>
      <c r="VCQ24" s="103"/>
      <c r="VCR24" s="103"/>
      <c r="VCS24" s="103"/>
      <c r="VCT24" s="103"/>
      <c r="VCU24" s="103"/>
      <c r="VCV24" s="103"/>
      <c r="VCW24" s="103"/>
      <c r="VCX24" s="103"/>
      <c r="VCY24" s="103"/>
      <c r="VCZ24" s="103"/>
      <c r="VDA24" s="103"/>
      <c r="VDB24" s="103"/>
      <c r="VDC24" s="103"/>
      <c r="VDD24" s="103"/>
      <c r="VDE24" s="103"/>
      <c r="VDF24" s="103"/>
      <c r="VDG24" s="103"/>
      <c r="VDH24" s="103"/>
      <c r="VDI24" s="103"/>
      <c r="VDJ24" s="103"/>
      <c r="VDK24" s="103"/>
      <c r="VDL24" s="103"/>
      <c r="VDM24" s="103"/>
      <c r="VDN24" s="103"/>
      <c r="VDO24" s="103"/>
      <c r="VDP24" s="103"/>
      <c r="VDQ24" s="103"/>
      <c r="VDR24" s="103"/>
      <c r="VDS24" s="103"/>
      <c r="VDT24" s="103"/>
      <c r="VDU24" s="103"/>
      <c r="VDV24" s="103"/>
      <c r="VDW24" s="103"/>
      <c r="VDX24" s="103"/>
      <c r="VDY24" s="103"/>
      <c r="VDZ24" s="103"/>
      <c r="VEA24" s="103"/>
      <c r="VEB24" s="103"/>
      <c r="VEC24" s="103"/>
      <c r="VED24" s="103"/>
      <c r="VEE24" s="103"/>
      <c r="VEF24" s="103"/>
      <c r="VEG24" s="103"/>
      <c r="VEH24" s="103"/>
      <c r="VEI24" s="103"/>
      <c r="VEJ24" s="103"/>
      <c r="VEK24" s="103"/>
      <c r="VEL24" s="103"/>
      <c r="VEM24" s="103"/>
      <c r="VEN24" s="103"/>
      <c r="VEO24" s="103"/>
      <c r="VEP24" s="103"/>
      <c r="VEQ24" s="103"/>
      <c r="VER24" s="103"/>
      <c r="VES24" s="103"/>
      <c r="VET24" s="103"/>
      <c r="VEU24" s="103"/>
      <c r="VEV24" s="103"/>
      <c r="VEW24" s="103"/>
      <c r="VEX24" s="103"/>
      <c r="VEY24" s="103"/>
      <c r="VEZ24" s="103"/>
      <c r="VFA24" s="103"/>
      <c r="VFB24" s="103"/>
      <c r="VFC24" s="103"/>
      <c r="VFD24" s="103"/>
      <c r="VFE24" s="103"/>
      <c r="VFF24" s="103"/>
      <c r="VFG24" s="103"/>
      <c r="VFH24" s="103"/>
      <c r="VFI24" s="103"/>
      <c r="VFJ24" s="103"/>
      <c r="VFK24" s="103"/>
      <c r="VFL24" s="103"/>
      <c r="VFM24" s="103"/>
      <c r="VFN24" s="103"/>
      <c r="VFO24" s="103"/>
      <c r="VFP24" s="103"/>
      <c r="VFQ24" s="103"/>
      <c r="VFR24" s="103"/>
      <c r="VFS24" s="103"/>
      <c r="VFT24" s="103"/>
      <c r="VFU24" s="103"/>
      <c r="VFV24" s="103"/>
      <c r="VFW24" s="103"/>
      <c r="VFX24" s="103"/>
      <c r="VFY24" s="103"/>
      <c r="VFZ24" s="103"/>
      <c r="VGA24" s="103"/>
      <c r="VGB24" s="103"/>
      <c r="VGC24" s="103"/>
      <c r="VGD24" s="103"/>
      <c r="VGE24" s="103"/>
      <c r="VGF24" s="103"/>
      <c r="VGG24" s="103"/>
      <c r="VGH24" s="103"/>
      <c r="VGI24" s="103"/>
      <c r="VGJ24" s="103"/>
      <c r="VGK24" s="103"/>
      <c r="VGL24" s="103"/>
      <c r="VGM24" s="103"/>
      <c r="VGN24" s="103"/>
      <c r="VGO24" s="103"/>
      <c r="VGP24" s="103"/>
      <c r="VGQ24" s="103"/>
      <c r="VGR24" s="103"/>
      <c r="VGS24" s="103"/>
      <c r="VGT24" s="103"/>
      <c r="VGU24" s="103"/>
      <c r="VGV24" s="103"/>
      <c r="VGW24" s="103"/>
      <c r="VGX24" s="103"/>
      <c r="VGY24" s="103"/>
      <c r="VGZ24" s="103"/>
      <c r="VHA24" s="103"/>
      <c r="VHB24" s="103"/>
      <c r="VHC24" s="103"/>
      <c r="VHD24" s="103"/>
      <c r="VHE24" s="103"/>
      <c r="VHF24" s="103"/>
      <c r="VHG24" s="103"/>
      <c r="VHH24" s="103"/>
      <c r="VHI24" s="103"/>
      <c r="VHJ24" s="103"/>
      <c r="VHK24" s="103"/>
      <c r="VHL24" s="103"/>
      <c r="VHM24" s="103"/>
      <c r="VHN24" s="103"/>
      <c r="VHO24" s="103"/>
      <c r="VHP24" s="103"/>
      <c r="VHQ24" s="103"/>
      <c r="VHR24" s="103"/>
      <c r="VHS24" s="103"/>
      <c r="VHT24" s="103"/>
      <c r="VHU24" s="103"/>
      <c r="VHV24" s="103"/>
      <c r="VHW24" s="103"/>
      <c r="VHX24" s="103"/>
      <c r="VHY24" s="103"/>
      <c r="VHZ24" s="103"/>
      <c r="VIA24" s="103"/>
      <c r="VIB24" s="103"/>
      <c r="VIC24" s="103"/>
      <c r="VID24" s="103"/>
      <c r="VIE24" s="103"/>
      <c r="VIF24" s="103"/>
      <c r="VIG24" s="103"/>
      <c r="VIH24" s="103"/>
      <c r="VII24" s="103"/>
      <c r="VIJ24" s="103"/>
      <c r="VIK24" s="103"/>
      <c r="VIL24" s="103"/>
      <c r="VIM24" s="103"/>
      <c r="VIN24" s="103"/>
      <c r="VIO24" s="103"/>
      <c r="VIP24" s="103"/>
      <c r="VIQ24" s="103"/>
      <c r="VIR24" s="103"/>
      <c r="VIS24" s="103"/>
      <c r="VIT24" s="103"/>
      <c r="VIU24" s="103"/>
      <c r="VIV24" s="103"/>
      <c r="VIW24" s="103"/>
      <c r="VIX24" s="103"/>
      <c r="VIY24" s="103"/>
      <c r="VIZ24" s="103"/>
      <c r="VJA24" s="103"/>
      <c r="VJB24" s="103"/>
      <c r="VJC24" s="103"/>
      <c r="VJD24" s="103"/>
      <c r="VJE24" s="103"/>
      <c r="VJF24" s="103"/>
      <c r="VJG24" s="103"/>
      <c r="VJH24" s="103"/>
      <c r="VJI24" s="103"/>
      <c r="VJJ24" s="103"/>
      <c r="VJK24" s="103"/>
      <c r="VJL24" s="103"/>
      <c r="VJM24" s="103"/>
      <c r="VJN24" s="103"/>
      <c r="VJO24" s="103"/>
      <c r="VJP24" s="103"/>
      <c r="VJQ24" s="103"/>
      <c r="VJR24" s="103"/>
      <c r="VJS24" s="103"/>
      <c r="VJT24" s="103"/>
      <c r="VJU24" s="103"/>
      <c r="VJV24" s="103"/>
      <c r="VJW24" s="103"/>
      <c r="VJX24" s="103"/>
      <c r="VJY24" s="103"/>
      <c r="VJZ24" s="103"/>
      <c r="VKA24" s="103"/>
      <c r="VKB24" s="103"/>
      <c r="VKC24" s="103"/>
      <c r="VKD24" s="103"/>
      <c r="VKE24" s="103"/>
      <c r="VKF24" s="103"/>
      <c r="VKG24" s="103"/>
      <c r="VKH24" s="103"/>
      <c r="VKI24" s="103"/>
      <c r="VKJ24" s="103"/>
      <c r="VKK24" s="103"/>
      <c r="VKL24" s="103"/>
      <c r="VKM24" s="103"/>
      <c r="VKN24" s="103"/>
      <c r="VKO24" s="103"/>
      <c r="VKP24" s="103"/>
      <c r="VKQ24" s="103"/>
      <c r="VKR24" s="103"/>
      <c r="VKS24" s="103"/>
      <c r="VKT24" s="103"/>
      <c r="VKU24" s="103"/>
      <c r="VKV24" s="103"/>
      <c r="VKW24" s="103"/>
      <c r="VKX24" s="103"/>
      <c r="VKY24" s="103"/>
      <c r="VKZ24" s="103"/>
      <c r="VLA24" s="103"/>
      <c r="VLB24" s="103"/>
      <c r="VLC24" s="103"/>
      <c r="VLD24" s="103"/>
      <c r="VLE24" s="103"/>
      <c r="VLF24" s="103"/>
      <c r="VLG24" s="103"/>
      <c r="VLH24" s="103"/>
      <c r="VLI24" s="103"/>
      <c r="VLJ24" s="103"/>
      <c r="VLK24" s="103"/>
      <c r="VLL24" s="103"/>
      <c r="VLM24" s="103"/>
      <c r="VLN24" s="103"/>
      <c r="VLO24" s="103"/>
      <c r="VLP24" s="103"/>
      <c r="VLQ24" s="103"/>
      <c r="VLR24" s="103"/>
      <c r="VLS24" s="103"/>
      <c r="VLT24" s="103"/>
      <c r="VLU24" s="103"/>
      <c r="VLV24" s="103"/>
      <c r="VLW24" s="103"/>
      <c r="VLX24" s="103"/>
      <c r="VLY24" s="103"/>
      <c r="VLZ24" s="103"/>
      <c r="VMA24" s="103"/>
      <c r="VMB24" s="103"/>
      <c r="VMC24" s="103"/>
      <c r="VMD24" s="103"/>
      <c r="VME24" s="103"/>
      <c r="VMF24" s="103"/>
      <c r="VMG24" s="103"/>
      <c r="VMH24" s="103"/>
      <c r="VMI24" s="103"/>
      <c r="VMJ24" s="103"/>
      <c r="VMK24" s="103"/>
      <c r="VML24" s="103"/>
      <c r="VMM24" s="103"/>
      <c r="VMN24" s="103"/>
      <c r="VMO24" s="103"/>
      <c r="VMP24" s="103"/>
      <c r="VMQ24" s="103"/>
      <c r="VMR24" s="103"/>
      <c r="VMS24" s="103"/>
      <c r="VMT24" s="103"/>
      <c r="VMU24" s="103"/>
      <c r="VMV24" s="103"/>
      <c r="VMW24" s="103"/>
      <c r="VMX24" s="103"/>
      <c r="VMY24" s="103"/>
      <c r="VMZ24" s="103"/>
      <c r="VNA24" s="103"/>
      <c r="VNB24" s="103"/>
      <c r="VNC24" s="103"/>
      <c r="VND24" s="103"/>
      <c r="VNE24" s="103"/>
      <c r="VNF24" s="103"/>
      <c r="VNG24" s="103"/>
      <c r="VNH24" s="103"/>
      <c r="VNI24" s="103"/>
      <c r="VNJ24" s="103"/>
      <c r="VNK24" s="103"/>
      <c r="VNL24" s="103"/>
      <c r="VNM24" s="103"/>
      <c r="VNN24" s="103"/>
      <c r="VNO24" s="103"/>
      <c r="VNP24" s="103"/>
      <c r="VNQ24" s="103"/>
      <c r="VNR24" s="103"/>
      <c r="VNS24" s="103"/>
      <c r="VNT24" s="103"/>
      <c r="VNU24" s="103"/>
      <c r="VNV24" s="103"/>
      <c r="VNW24" s="103"/>
      <c r="VNX24" s="103"/>
      <c r="VNY24" s="103"/>
      <c r="VNZ24" s="103"/>
      <c r="VOA24" s="103"/>
      <c r="VOB24" s="103"/>
      <c r="VOC24" s="103"/>
      <c r="VOD24" s="103"/>
      <c r="VOE24" s="103"/>
      <c r="VOF24" s="103"/>
      <c r="VOG24" s="103"/>
      <c r="VOH24" s="103"/>
      <c r="VOI24" s="103"/>
      <c r="VOJ24" s="103"/>
      <c r="VOK24" s="103"/>
      <c r="VOL24" s="103"/>
      <c r="VOM24" s="103"/>
      <c r="VON24" s="103"/>
      <c r="VOO24" s="103"/>
      <c r="VOP24" s="103"/>
      <c r="VOQ24" s="103"/>
      <c r="VOR24" s="103"/>
      <c r="VOS24" s="103"/>
      <c r="VOT24" s="103"/>
      <c r="VOU24" s="103"/>
      <c r="VOV24" s="103"/>
      <c r="VOW24" s="103"/>
      <c r="VOX24" s="103"/>
      <c r="VOY24" s="103"/>
      <c r="VOZ24" s="103"/>
      <c r="VPA24" s="103"/>
      <c r="VPB24" s="103"/>
      <c r="VPC24" s="103"/>
      <c r="VPD24" s="103"/>
      <c r="VPE24" s="103"/>
      <c r="VPF24" s="103"/>
      <c r="VPG24" s="103"/>
      <c r="VPH24" s="103"/>
      <c r="VPI24" s="103"/>
      <c r="VPJ24" s="103"/>
      <c r="VPK24" s="103"/>
      <c r="VPL24" s="103"/>
      <c r="VPM24" s="103"/>
      <c r="VPN24" s="103"/>
      <c r="VPO24" s="103"/>
      <c r="VPP24" s="103"/>
      <c r="VPQ24" s="103"/>
      <c r="VPR24" s="103"/>
      <c r="VPS24" s="103"/>
      <c r="VPT24" s="103"/>
      <c r="VPU24" s="103"/>
      <c r="VPV24" s="103"/>
      <c r="VPW24" s="103"/>
      <c r="VPX24" s="103"/>
      <c r="VPY24" s="103"/>
      <c r="VPZ24" s="103"/>
      <c r="VQA24" s="103"/>
      <c r="VQB24" s="103"/>
      <c r="VQC24" s="103"/>
      <c r="VQD24" s="103"/>
      <c r="VQE24" s="103"/>
      <c r="VQF24" s="103"/>
      <c r="VQG24" s="103"/>
      <c r="VQH24" s="103"/>
      <c r="VQI24" s="103"/>
      <c r="VQJ24" s="103"/>
      <c r="VQK24" s="103"/>
      <c r="VQL24" s="103"/>
      <c r="VQM24" s="103"/>
      <c r="VQN24" s="103"/>
      <c r="VQO24" s="103"/>
      <c r="VQP24" s="103"/>
      <c r="VQQ24" s="103"/>
      <c r="VQR24" s="103"/>
      <c r="VQS24" s="103"/>
      <c r="VQT24" s="103"/>
      <c r="VQU24" s="103"/>
      <c r="VQV24" s="103"/>
      <c r="VQW24" s="103"/>
      <c r="VQX24" s="103"/>
      <c r="VQY24" s="103"/>
      <c r="VQZ24" s="103"/>
      <c r="VRA24" s="103"/>
      <c r="VRB24" s="103"/>
      <c r="VRC24" s="103"/>
      <c r="VRD24" s="103"/>
      <c r="VRE24" s="103"/>
      <c r="VRF24" s="103"/>
      <c r="VRG24" s="103"/>
      <c r="VRH24" s="103"/>
      <c r="VRI24" s="103"/>
      <c r="VRJ24" s="103"/>
      <c r="VRK24" s="103"/>
      <c r="VRL24" s="103"/>
      <c r="VRM24" s="103"/>
      <c r="VRN24" s="103"/>
      <c r="VRO24" s="103"/>
      <c r="VRP24" s="103"/>
      <c r="VRQ24" s="103"/>
      <c r="VRR24" s="103"/>
      <c r="VRS24" s="103"/>
      <c r="VRT24" s="103"/>
      <c r="VRU24" s="103"/>
      <c r="VRV24" s="103"/>
      <c r="VRW24" s="103"/>
      <c r="VRX24" s="103"/>
      <c r="VRY24" s="103"/>
      <c r="VRZ24" s="103"/>
      <c r="VSA24" s="103"/>
      <c r="VSB24" s="103"/>
      <c r="VSC24" s="103"/>
      <c r="VSD24" s="103"/>
      <c r="VSE24" s="103"/>
      <c r="VSF24" s="103"/>
      <c r="VSG24" s="103"/>
      <c r="VSH24" s="103"/>
      <c r="VSI24" s="103"/>
      <c r="VSJ24" s="103"/>
      <c r="VSK24" s="103"/>
      <c r="VSL24" s="103"/>
      <c r="VSM24" s="103"/>
      <c r="VSN24" s="103"/>
      <c r="VSO24" s="103"/>
      <c r="VSP24" s="103"/>
      <c r="VSQ24" s="103"/>
      <c r="VSR24" s="103"/>
      <c r="VSS24" s="103"/>
      <c r="VST24" s="103"/>
      <c r="VSU24" s="103"/>
      <c r="VSV24" s="103"/>
      <c r="VSW24" s="103"/>
      <c r="VSX24" s="103"/>
      <c r="VSY24" s="103"/>
      <c r="VSZ24" s="103"/>
      <c r="VTA24" s="103"/>
      <c r="VTB24" s="103"/>
      <c r="VTC24" s="103"/>
      <c r="VTD24" s="103"/>
      <c r="VTE24" s="103"/>
      <c r="VTF24" s="103"/>
      <c r="VTG24" s="103"/>
      <c r="VTH24" s="103"/>
      <c r="VTI24" s="103"/>
      <c r="VTJ24" s="103"/>
      <c r="VTK24" s="103"/>
      <c r="VTL24" s="103"/>
      <c r="VTM24" s="103"/>
      <c r="VTN24" s="103"/>
      <c r="VTO24" s="103"/>
      <c r="VTP24" s="103"/>
      <c r="VTQ24" s="103"/>
      <c r="VTR24" s="103"/>
      <c r="VTS24" s="103"/>
      <c r="VTT24" s="103"/>
      <c r="VTU24" s="103"/>
      <c r="VTV24" s="103"/>
      <c r="VTW24" s="103"/>
      <c r="VTX24" s="103"/>
      <c r="VTY24" s="103"/>
      <c r="VTZ24" s="103"/>
      <c r="VUA24" s="103"/>
      <c r="VUB24" s="103"/>
      <c r="VUC24" s="103"/>
      <c r="VUD24" s="103"/>
      <c r="VUE24" s="103"/>
      <c r="VUF24" s="103"/>
      <c r="VUG24" s="103"/>
      <c r="VUH24" s="103"/>
      <c r="VUI24" s="103"/>
      <c r="VUJ24" s="103"/>
      <c r="VUK24" s="103"/>
      <c r="VUL24" s="103"/>
      <c r="VUM24" s="103"/>
      <c r="VUN24" s="103"/>
      <c r="VUO24" s="103"/>
      <c r="VUP24" s="103"/>
      <c r="VUQ24" s="103"/>
      <c r="VUR24" s="103"/>
      <c r="VUS24" s="103"/>
      <c r="VUT24" s="103"/>
      <c r="VUU24" s="103"/>
      <c r="VUV24" s="103"/>
      <c r="VUW24" s="103"/>
      <c r="VUX24" s="103"/>
      <c r="VUY24" s="103"/>
      <c r="VUZ24" s="103"/>
      <c r="VVA24" s="103"/>
      <c r="VVB24" s="103"/>
      <c r="VVC24" s="103"/>
      <c r="VVD24" s="103"/>
      <c r="VVE24" s="103"/>
      <c r="VVF24" s="103"/>
      <c r="VVG24" s="103"/>
      <c r="VVH24" s="103"/>
      <c r="VVI24" s="103"/>
      <c r="VVJ24" s="103"/>
      <c r="VVK24" s="103"/>
      <c r="VVL24" s="103"/>
      <c r="VVM24" s="103"/>
      <c r="VVN24" s="103"/>
      <c r="VVO24" s="103"/>
      <c r="VVP24" s="103"/>
      <c r="VVQ24" s="103"/>
      <c r="VVR24" s="103"/>
      <c r="VVS24" s="103"/>
      <c r="VVT24" s="103"/>
      <c r="VVU24" s="103"/>
      <c r="VVV24" s="103"/>
      <c r="VVW24" s="103"/>
      <c r="VVX24" s="103"/>
      <c r="VVY24" s="103"/>
      <c r="VVZ24" s="103"/>
      <c r="VWA24" s="103"/>
      <c r="VWB24" s="103"/>
      <c r="VWC24" s="103"/>
      <c r="VWD24" s="103"/>
      <c r="VWE24" s="103"/>
      <c r="VWF24" s="103"/>
      <c r="VWG24" s="103"/>
      <c r="VWH24" s="103"/>
      <c r="VWI24" s="103"/>
      <c r="VWJ24" s="103"/>
      <c r="VWK24" s="103"/>
      <c r="VWL24" s="103"/>
      <c r="VWM24" s="103"/>
      <c r="VWN24" s="103"/>
      <c r="VWO24" s="103"/>
      <c r="VWP24" s="103"/>
      <c r="VWQ24" s="103"/>
      <c r="VWR24" s="103"/>
      <c r="VWS24" s="103"/>
      <c r="VWT24" s="103"/>
      <c r="VWU24" s="103"/>
      <c r="VWV24" s="103"/>
      <c r="VWW24" s="103"/>
      <c r="VWX24" s="103"/>
      <c r="VWY24" s="103"/>
      <c r="VWZ24" s="103"/>
      <c r="VXA24" s="103"/>
      <c r="VXB24" s="103"/>
      <c r="VXC24" s="103"/>
      <c r="VXD24" s="103"/>
      <c r="VXE24" s="103"/>
      <c r="VXF24" s="103"/>
      <c r="VXG24" s="103"/>
      <c r="VXH24" s="103"/>
      <c r="VXI24" s="103"/>
      <c r="VXJ24" s="103"/>
      <c r="VXK24" s="103"/>
      <c r="VXL24" s="103"/>
      <c r="VXM24" s="103"/>
      <c r="VXN24" s="103"/>
      <c r="VXO24" s="103"/>
      <c r="VXP24" s="103"/>
      <c r="VXQ24" s="103"/>
      <c r="VXR24" s="103"/>
      <c r="VXS24" s="103"/>
      <c r="VXT24" s="103"/>
      <c r="VXU24" s="103"/>
      <c r="VXV24" s="103"/>
      <c r="VXW24" s="103"/>
      <c r="VXX24" s="103"/>
      <c r="VXY24" s="103"/>
      <c r="VXZ24" s="103"/>
      <c r="VYA24" s="103"/>
      <c r="VYB24" s="103"/>
      <c r="VYC24" s="103"/>
      <c r="VYD24" s="103"/>
      <c r="VYE24" s="103"/>
      <c r="VYF24" s="103"/>
      <c r="VYG24" s="103"/>
      <c r="VYH24" s="103"/>
      <c r="VYI24" s="103"/>
      <c r="VYJ24" s="103"/>
      <c r="VYK24" s="103"/>
      <c r="VYL24" s="103"/>
      <c r="VYM24" s="103"/>
      <c r="VYN24" s="103"/>
      <c r="VYO24" s="103"/>
      <c r="VYP24" s="103"/>
      <c r="VYQ24" s="103"/>
      <c r="VYR24" s="103"/>
      <c r="VYS24" s="103"/>
      <c r="VYT24" s="103"/>
      <c r="VYU24" s="103"/>
      <c r="VYV24" s="103"/>
      <c r="VYW24" s="103"/>
      <c r="VYX24" s="103"/>
      <c r="VYY24" s="103"/>
      <c r="VYZ24" s="103"/>
      <c r="VZA24" s="103"/>
      <c r="VZB24" s="103"/>
      <c r="VZC24" s="103"/>
      <c r="VZD24" s="103"/>
      <c r="VZE24" s="103"/>
      <c r="VZF24" s="103"/>
      <c r="VZG24" s="103"/>
      <c r="VZH24" s="103"/>
      <c r="VZI24" s="103"/>
      <c r="VZJ24" s="103"/>
      <c r="VZK24" s="103"/>
      <c r="VZL24" s="103"/>
      <c r="VZM24" s="103"/>
      <c r="VZN24" s="103"/>
      <c r="VZO24" s="103"/>
      <c r="VZP24" s="103"/>
      <c r="VZQ24" s="103"/>
      <c r="VZR24" s="103"/>
      <c r="VZS24" s="103"/>
      <c r="VZT24" s="103"/>
      <c r="VZU24" s="103"/>
      <c r="VZV24" s="103"/>
      <c r="VZW24" s="103"/>
      <c r="VZX24" s="103"/>
      <c r="VZY24" s="103"/>
      <c r="VZZ24" s="103"/>
      <c r="WAA24" s="103"/>
      <c r="WAB24" s="103"/>
      <c r="WAC24" s="103"/>
      <c r="WAD24" s="103"/>
      <c r="WAE24" s="103"/>
      <c r="WAF24" s="103"/>
      <c r="WAG24" s="103"/>
      <c r="WAH24" s="103"/>
      <c r="WAI24" s="103"/>
      <c r="WAJ24" s="103"/>
      <c r="WAK24" s="103"/>
      <c r="WAL24" s="103"/>
      <c r="WAM24" s="103"/>
      <c r="WAN24" s="103"/>
      <c r="WAO24" s="103"/>
      <c r="WAP24" s="103"/>
      <c r="WAQ24" s="103"/>
      <c r="WAR24" s="103"/>
      <c r="WAS24" s="103"/>
      <c r="WAT24" s="103"/>
      <c r="WAU24" s="103"/>
      <c r="WAV24" s="103"/>
      <c r="WAW24" s="103"/>
      <c r="WAX24" s="103"/>
      <c r="WAY24" s="103"/>
      <c r="WAZ24" s="103"/>
      <c r="WBA24" s="103"/>
      <c r="WBB24" s="103"/>
      <c r="WBC24" s="103"/>
      <c r="WBD24" s="103"/>
      <c r="WBE24" s="103"/>
      <c r="WBF24" s="103"/>
      <c r="WBG24" s="103"/>
      <c r="WBH24" s="103"/>
      <c r="WBI24" s="103"/>
      <c r="WBJ24" s="103"/>
      <c r="WBK24" s="103"/>
      <c r="WBL24" s="103"/>
      <c r="WBM24" s="103"/>
      <c r="WBN24" s="103"/>
      <c r="WBO24" s="103"/>
      <c r="WBP24" s="103"/>
      <c r="WBQ24" s="103"/>
      <c r="WBR24" s="103"/>
      <c r="WBS24" s="103"/>
      <c r="WBT24" s="103"/>
      <c r="WBU24" s="103"/>
      <c r="WBV24" s="103"/>
      <c r="WBW24" s="103"/>
      <c r="WBX24" s="103"/>
      <c r="WBY24" s="103"/>
      <c r="WBZ24" s="103"/>
      <c r="WCA24" s="103"/>
      <c r="WCB24" s="103"/>
      <c r="WCC24" s="103"/>
      <c r="WCD24" s="103"/>
      <c r="WCE24" s="103"/>
      <c r="WCF24" s="103"/>
      <c r="WCG24" s="103"/>
      <c r="WCH24" s="103"/>
      <c r="WCI24" s="103"/>
      <c r="WCJ24" s="103"/>
      <c r="WCK24" s="103"/>
      <c r="WCL24" s="103"/>
      <c r="WCM24" s="103"/>
      <c r="WCN24" s="103"/>
      <c r="WCO24" s="103"/>
      <c r="WCP24" s="103"/>
      <c r="WCQ24" s="103"/>
      <c r="WCR24" s="103"/>
      <c r="WCS24" s="103"/>
      <c r="WCT24" s="103"/>
      <c r="WCU24" s="103"/>
      <c r="WCV24" s="103"/>
      <c r="WCW24" s="103"/>
      <c r="WCX24" s="103"/>
      <c r="WCY24" s="103"/>
      <c r="WCZ24" s="103"/>
      <c r="WDA24" s="103"/>
      <c r="WDB24" s="103"/>
      <c r="WDC24" s="103"/>
      <c r="WDD24" s="103"/>
      <c r="WDE24" s="103"/>
      <c r="WDF24" s="103"/>
      <c r="WDG24" s="103"/>
      <c r="WDH24" s="103"/>
      <c r="WDI24" s="103"/>
      <c r="WDJ24" s="103"/>
      <c r="WDK24" s="103"/>
      <c r="WDL24" s="103"/>
      <c r="WDM24" s="103"/>
      <c r="WDN24" s="103"/>
      <c r="WDO24" s="103"/>
      <c r="WDP24" s="103"/>
      <c r="WDQ24" s="103"/>
      <c r="WDR24" s="103"/>
      <c r="WDS24" s="103"/>
      <c r="WDT24" s="103"/>
      <c r="WDU24" s="103"/>
      <c r="WDV24" s="103"/>
      <c r="WDW24" s="103"/>
      <c r="WDX24" s="103"/>
      <c r="WDY24" s="103"/>
      <c r="WDZ24" s="103"/>
      <c r="WEA24" s="103"/>
      <c r="WEB24" s="103"/>
      <c r="WEC24" s="103"/>
      <c r="WED24" s="103"/>
      <c r="WEE24" s="103"/>
      <c r="WEF24" s="103"/>
      <c r="WEG24" s="103"/>
      <c r="WEH24" s="103"/>
      <c r="WEI24" s="103"/>
      <c r="WEJ24" s="103"/>
      <c r="WEK24" s="103"/>
      <c r="WEL24" s="103"/>
      <c r="WEM24" s="103"/>
      <c r="WEN24" s="103"/>
      <c r="WEO24" s="103"/>
      <c r="WEP24" s="103"/>
      <c r="WEQ24" s="103"/>
      <c r="WER24" s="103"/>
      <c r="WES24" s="103"/>
      <c r="WET24" s="103"/>
      <c r="WEU24" s="103"/>
      <c r="WEV24" s="103"/>
      <c r="WEW24" s="103"/>
      <c r="WEX24" s="103"/>
      <c r="WEY24" s="103"/>
      <c r="WEZ24" s="103"/>
      <c r="WFA24" s="103"/>
      <c r="WFB24" s="103"/>
      <c r="WFC24" s="103"/>
      <c r="WFD24" s="103"/>
      <c r="WFE24" s="103"/>
      <c r="WFF24" s="103"/>
      <c r="WFG24" s="103"/>
      <c r="WFH24" s="103"/>
      <c r="WFI24" s="103"/>
      <c r="WFJ24" s="103"/>
      <c r="WFK24" s="103"/>
      <c r="WFL24" s="103"/>
      <c r="WFM24" s="103"/>
      <c r="WFN24" s="103"/>
      <c r="WFO24" s="103"/>
      <c r="WFP24" s="103"/>
      <c r="WFQ24" s="103"/>
      <c r="WFR24" s="103"/>
      <c r="WFS24" s="103"/>
      <c r="WFT24" s="103"/>
      <c r="WFU24" s="103"/>
      <c r="WFV24" s="103"/>
      <c r="WFW24" s="103"/>
      <c r="WFX24" s="103"/>
      <c r="WFY24" s="103"/>
      <c r="WFZ24" s="103"/>
      <c r="WGA24" s="103"/>
      <c r="WGB24" s="103"/>
      <c r="WGC24" s="103"/>
      <c r="WGD24" s="103"/>
      <c r="WGE24" s="103"/>
      <c r="WGF24" s="103"/>
      <c r="WGG24" s="103"/>
      <c r="WGH24" s="103"/>
      <c r="WGI24" s="103"/>
      <c r="WGJ24" s="103"/>
      <c r="WGK24" s="103"/>
      <c r="WGL24" s="103"/>
      <c r="WGM24" s="103"/>
      <c r="WGN24" s="103"/>
      <c r="WGO24" s="103"/>
      <c r="WGP24" s="103"/>
      <c r="WGQ24" s="103"/>
      <c r="WGR24" s="103"/>
      <c r="WGS24" s="103"/>
      <c r="WGT24" s="103"/>
      <c r="WGU24" s="103"/>
      <c r="WGV24" s="103"/>
      <c r="WGW24" s="103"/>
      <c r="WGX24" s="103"/>
      <c r="WGY24" s="103"/>
      <c r="WGZ24" s="103"/>
      <c r="WHA24" s="103"/>
      <c r="WHB24" s="103"/>
      <c r="WHC24" s="103"/>
      <c r="WHD24" s="103"/>
      <c r="WHE24" s="103"/>
      <c r="WHF24" s="103"/>
      <c r="WHG24" s="103"/>
      <c r="WHH24" s="103"/>
      <c r="WHI24" s="103"/>
      <c r="WHJ24" s="103"/>
      <c r="WHK24" s="103"/>
      <c r="WHL24" s="103"/>
      <c r="WHM24" s="103"/>
      <c r="WHN24" s="103"/>
      <c r="WHO24" s="103"/>
      <c r="WHP24" s="103"/>
      <c r="WHQ24" s="103"/>
      <c r="WHR24" s="103"/>
      <c r="WHS24" s="103"/>
      <c r="WHT24" s="103"/>
      <c r="WHU24" s="103"/>
      <c r="WHV24" s="103"/>
      <c r="WHW24" s="103"/>
      <c r="WHX24" s="103"/>
      <c r="WHY24" s="103"/>
      <c r="WHZ24" s="103"/>
      <c r="WIA24" s="103"/>
      <c r="WIB24" s="103"/>
      <c r="WIC24" s="103"/>
      <c r="WID24" s="103"/>
      <c r="WIE24" s="103"/>
      <c r="WIF24" s="103"/>
      <c r="WIG24" s="103"/>
      <c r="WIH24" s="103"/>
      <c r="WII24" s="103"/>
      <c r="WIJ24" s="103"/>
      <c r="WIK24" s="103"/>
      <c r="WIL24" s="103"/>
      <c r="WIM24" s="103"/>
      <c r="WIN24" s="103"/>
      <c r="WIO24" s="103"/>
      <c r="WIP24" s="103"/>
      <c r="WIQ24" s="103"/>
      <c r="WIR24" s="103"/>
      <c r="WIS24" s="103"/>
      <c r="WIT24" s="103"/>
      <c r="WIU24" s="103"/>
      <c r="WIV24" s="103"/>
      <c r="WIW24" s="103"/>
      <c r="WIX24" s="103"/>
      <c r="WIY24" s="103"/>
      <c r="WIZ24" s="103"/>
      <c r="WJA24" s="103"/>
      <c r="WJB24" s="103"/>
      <c r="WJC24" s="103"/>
      <c r="WJD24" s="103"/>
      <c r="WJE24" s="103"/>
      <c r="WJF24" s="103"/>
      <c r="WJG24" s="103"/>
      <c r="WJH24" s="103"/>
      <c r="WJI24" s="103"/>
      <c r="WJJ24" s="103"/>
      <c r="WJK24" s="103"/>
      <c r="WJL24" s="103"/>
      <c r="WJM24" s="103"/>
      <c r="WJN24" s="103"/>
      <c r="WJO24" s="103"/>
      <c r="WJP24" s="103"/>
      <c r="WJQ24" s="103"/>
      <c r="WJR24" s="103"/>
      <c r="WJS24" s="103"/>
      <c r="WJT24" s="103"/>
      <c r="WJU24" s="103"/>
      <c r="WJV24" s="103"/>
      <c r="WJW24" s="103"/>
      <c r="WJX24" s="103"/>
      <c r="WJY24" s="103"/>
      <c r="WJZ24" s="103"/>
      <c r="WKA24" s="103"/>
      <c r="WKB24" s="103"/>
      <c r="WKC24" s="103"/>
      <c r="WKD24" s="103"/>
      <c r="WKE24" s="103"/>
      <c r="WKF24" s="103"/>
      <c r="WKG24" s="103"/>
      <c r="WKH24" s="103"/>
      <c r="WKI24" s="103"/>
      <c r="WKJ24" s="103"/>
      <c r="WKK24" s="103"/>
      <c r="WKL24" s="103"/>
      <c r="WKM24" s="103"/>
      <c r="WKN24" s="103"/>
      <c r="WKO24" s="103"/>
      <c r="WKP24" s="103"/>
      <c r="WKQ24" s="103"/>
      <c r="WKR24" s="103"/>
      <c r="WKS24" s="103"/>
      <c r="WKT24" s="103"/>
      <c r="WKU24" s="103"/>
      <c r="WKV24" s="103"/>
      <c r="WKW24" s="103"/>
      <c r="WKX24" s="103"/>
      <c r="WKY24" s="103"/>
      <c r="WKZ24" s="103"/>
      <c r="WLA24" s="103"/>
      <c r="WLB24" s="103"/>
      <c r="WLC24" s="103"/>
      <c r="WLD24" s="103"/>
      <c r="WLE24" s="103"/>
      <c r="WLF24" s="103"/>
      <c r="WLG24" s="103"/>
      <c r="WLH24" s="103"/>
      <c r="WLI24" s="103"/>
      <c r="WLJ24" s="103"/>
      <c r="WLK24" s="103"/>
      <c r="WLL24" s="103"/>
      <c r="WLM24" s="103"/>
      <c r="WLN24" s="103"/>
      <c r="WLO24" s="103"/>
      <c r="WLP24" s="103"/>
      <c r="WLQ24" s="103"/>
      <c r="WLR24" s="103"/>
      <c r="WLS24" s="103"/>
      <c r="WLT24" s="103"/>
      <c r="WLU24" s="103"/>
      <c r="WLV24" s="103"/>
      <c r="WLW24" s="103"/>
      <c r="WLX24" s="103"/>
      <c r="WLY24" s="103"/>
      <c r="WLZ24" s="103"/>
      <c r="WMA24" s="103"/>
      <c r="WMB24" s="103"/>
      <c r="WMC24" s="103"/>
      <c r="WMD24" s="103"/>
      <c r="WME24" s="103"/>
      <c r="WMF24" s="103"/>
      <c r="WMG24" s="103"/>
      <c r="WMH24" s="103"/>
      <c r="WMI24" s="103"/>
      <c r="WMJ24" s="103"/>
      <c r="WMK24" s="103"/>
      <c r="WML24" s="103"/>
      <c r="WMM24" s="103"/>
      <c r="WMN24" s="103"/>
      <c r="WMO24" s="103"/>
      <c r="WMP24" s="103"/>
      <c r="WMQ24" s="103"/>
      <c r="WMR24" s="103"/>
      <c r="WMS24" s="103"/>
      <c r="WMT24" s="103"/>
      <c r="WMU24" s="103"/>
      <c r="WMV24" s="103"/>
      <c r="WMW24" s="103"/>
      <c r="WMX24" s="103"/>
      <c r="WMY24" s="103"/>
      <c r="WMZ24" s="103"/>
      <c r="WNA24" s="103"/>
      <c r="WNB24" s="103"/>
      <c r="WNC24" s="103"/>
      <c r="WND24" s="103"/>
      <c r="WNE24" s="103"/>
      <c r="WNF24" s="103"/>
      <c r="WNG24" s="103"/>
      <c r="WNH24" s="103"/>
      <c r="WNI24" s="103"/>
      <c r="WNJ24" s="103"/>
      <c r="WNK24" s="103"/>
      <c r="WNL24" s="103"/>
      <c r="WNM24" s="103"/>
      <c r="WNN24" s="103"/>
      <c r="WNO24" s="103"/>
      <c r="WNP24" s="103"/>
      <c r="WNQ24" s="103"/>
      <c r="WNR24" s="103"/>
      <c r="WNS24" s="103"/>
      <c r="WNT24" s="103"/>
      <c r="WNU24" s="103"/>
      <c r="WNV24" s="103"/>
      <c r="WNW24" s="103"/>
      <c r="WNX24" s="103"/>
      <c r="WNY24" s="103"/>
      <c r="WNZ24" s="103"/>
      <c r="WOA24" s="103"/>
      <c r="WOB24" s="103"/>
      <c r="WOC24" s="103"/>
      <c r="WOD24" s="103"/>
      <c r="WOE24" s="103"/>
      <c r="WOF24" s="103"/>
      <c r="WOG24" s="103"/>
      <c r="WOH24" s="103"/>
      <c r="WOI24" s="103"/>
      <c r="WOJ24" s="103"/>
      <c r="WOK24" s="103"/>
      <c r="WOL24" s="103"/>
      <c r="WOM24" s="103"/>
      <c r="WON24" s="103"/>
      <c r="WOO24" s="103"/>
      <c r="WOP24" s="103"/>
      <c r="WOQ24" s="103"/>
      <c r="WOR24" s="103"/>
      <c r="WOS24" s="103"/>
      <c r="WOT24" s="103"/>
      <c r="WOU24" s="103"/>
      <c r="WOV24" s="103"/>
      <c r="WOW24" s="103"/>
      <c r="WOX24" s="103"/>
      <c r="WOY24" s="103"/>
      <c r="WOZ24" s="103"/>
      <c r="WPA24" s="103"/>
      <c r="WPB24" s="103"/>
      <c r="WPC24" s="103"/>
      <c r="WPD24" s="103"/>
      <c r="WPE24" s="103"/>
      <c r="WPF24" s="103"/>
      <c r="WPG24" s="103"/>
      <c r="WPH24" s="103"/>
      <c r="WPI24" s="103"/>
      <c r="WPJ24" s="103"/>
      <c r="WPK24" s="103"/>
      <c r="WPL24" s="103"/>
      <c r="WPM24" s="103"/>
      <c r="WPN24" s="103"/>
      <c r="WPO24" s="103"/>
      <c r="WPP24" s="103"/>
      <c r="WPQ24" s="103"/>
      <c r="WPR24" s="103"/>
      <c r="WPS24" s="103"/>
      <c r="WPT24" s="103"/>
      <c r="WPU24" s="103"/>
      <c r="WPV24" s="103"/>
      <c r="WPW24" s="103"/>
      <c r="WPX24" s="103"/>
      <c r="WPY24" s="103"/>
      <c r="WPZ24" s="103"/>
      <c r="WQA24" s="103"/>
      <c r="WQB24" s="103"/>
      <c r="WQC24" s="103"/>
      <c r="WQD24" s="103"/>
      <c r="WQE24" s="103"/>
      <c r="WQF24" s="103"/>
      <c r="WQG24" s="103"/>
      <c r="WQH24" s="103"/>
      <c r="WQI24" s="103"/>
      <c r="WQJ24" s="103"/>
      <c r="WQK24" s="103"/>
      <c r="WQL24" s="103"/>
      <c r="WQM24" s="103"/>
      <c r="WQN24" s="103"/>
      <c r="WQO24" s="103"/>
      <c r="WQP24" s="103"/>
      <c r="WQQ24" s="103"/>
      <c r="WQR24" s="103"/>
      <c r="WQS24" s="103"/>
      <c r="WQT24" s="103"/>
      <c r="WQU24" s="103"/>
      <c r="WQV24" s="103"/>
      <c r="WQW24" s="103"/>
      <c r="WQX24" s="103"/>
      <c r="WQY24" s="103"/>
      <c r="WQZ24" s="103"/>
      <c r="WRA24" s="103"/>
      <c r="WRB24" s="103"/>
      <c r="WRC24" s="103"/>
      <c r="WRD24" s="103"/>
      <c r="WRE24" s="103"/>
      <c r="WRF24" s="103"/>
      <c r="WRG24" s="103"/>
      <c r="WRH24" s="103"/>
      <c r="WRI24" s="103"/>
      <c r="WRJ24" s="103"/>
      <c r="WRK24" s="103"/>
      <c r="WRL24" s="103"/>
      <c r="WRM24" s="103"/>
      <c r="WRN24" s="103"/>
      <c r="WRO24" s="103"/>
      <c r="WRP24" s="103"/>
      <c r="WRQ24" s="103"/>
      <c r="WRR24" s="103"/>
      <c r="WRS24" s="103"/>
      <c r="WRT24" s="103"/>
      <c r="WRU24" s="103"/>
      <c r="WRV24" s="103"/>
      <c r="WRW24" s="103"/>
      <c r="WRX24" s="103"/>
      <c r="WRY24" s="103"/>
      <c r="WRZ24" s="103"/>
      <c r="WSA24" s="103"/>
      <c r="WSB24" s="103"/>
      <c r="WSC24" s="103"/>
      <c r="WSD24" s="103"/>
      <c r="WSE24" s="103"/>
      <c r="WSF24" s="103"/>
      <c r="WSG24" s="103"/>
      <c r="WSH24" s="103"/>
      <c r="WSI24" s="103"/>
      <c r="WSJ24" s="103"/>
      <c r="WSK24" s="103"/>
      <c r="WSL24" s="103"/>
      <c r="WSM24" s="103"/>
      <c r="WSN24" s="103"/>
      <c r="WSO24" s="103"/>
      <c r="WSP24" s="103"/>
      <c r="WSQ24" s="103"/>
      <c r="WSR24" s="103"/>
      <c r="WSS24" s="103"/>
      <c r="WST24" s="103"/>
      <c r="WSU24" s="103"/>
      <c r="WSV24" s="103"/>
      <c r="WSW24" s="103"/>
      <c r="WSX24" s="103"/>
      <c r="WSY24" s="103"/>
      <c r="WSZ24" s="103"/>
      <c r="WTA24" s="103"/>
      <c r="WTB24" s="103"/>
      <c r="WTC24" s="103"/>
      <c r="WTD24" s="103"/>
      <c r="WTE24" s="103"/>
      <c r="WTF24" s="103"/>
      <c r="WTG24" s="103"/>
      <c r="WTH24" s="103"/>
      <c r="WTI24" s="103"/>
      <c r="WTJ24" s="103"/>
      <c r="WTK24" s="103"/>
      <c r="WTL24" s="103"/>
      <c r="WTM24" s="103"/>
      <c r="WTN24" s="103"/>
      <c r="WTO24" s="103"/>
      <c r="WTP24" s="103"/>
      <c r="WTQ24" s="103"/>
      <c r="WTR24" s="103"/>
      <c r="WTS24" s="103"/>
      <c r="WTT24" s="103"/>
      <c r="WTU24" s="103"/>
      <c r="WTV24" s="103"/>
      <c r="WTW24" s="103"/>
      <c r="WTX24" s="103"/>
      <c r="WTY24" s="103"/>
      <c r="WTZ24" s="103"/>
      <c r="WUA24" s="103"/>
      <c r="WUB24" s="103"/>
      <c r="WUC24" s="103"/>
      <c r="WUD24" s="103"/>
      <c r="WUE24" s="103"/>
      <c r="WUF24" s="103"/>
      <c r="WUG24" s="103"/>
      <c r="WUH24" s="103"/>
      <c r="WUI24" s="103"/>
      <c r="WUJ24" s="103"/>
      <c r="WUK24" s="103"/>
      <c r="WUL24" s="103"/>
      <c r="WUM24" s="103"/>
      <c r="WUN24" s="103"/>
      <c r="WUO24" s="103"/>
      <c r="WUP24" s="103"/>
      <c r="WUQ24" s="103"/>
      <c r="WUR24" s="103"/>
      <c r="WUS24" s="103"/>
      <c r="WUT24" s="103"/>
      <c r="WUU24" s="103"/>
      <c r="WUV24" s="103"/>
      <c r="WUW24" s="103"/>
      <c r="WUX24" s="103"/>
      <c r="WUY24" s="103"/>
      <c r="WUZ24" s="103"/>
      <c r="WVA24" s="103"/>
      <c r="WVB24" s="103"/>
      <c r="WVC24" s="103"/>
      <c r="WVD24" s="103"/>
      <c r="WVE24" s="103"/>
      <c r="WVF24" s="103"/>
      <c r="WVG24" s="103"/>
      <c r="WVH24" s="103"/>
      <c r="WVI24" s="103"/>
      <c r="WVJ24" s="103"/>
      <c r="WVK24" s="103"/>
      <c r="WVL24" s="103"/>
      <c r="WVM24" s="103"/>
      <c r="WVN24" s="103"/>
      <c r="WVO24" s="103"/>
      <c r="WVP24" s="103"/>
      <c r="WVQ24" s="103"/>
      <c r="WVR24" s="103"/>
      <c r="WVS24" s="103"/>
      <c r="WVT24" s="103"/>
      <c r="WVU24" s="103"/>
      <c r="WVV24" s="103"/>
      <c r="WVW24" s="103"/>
      <c r="WVX24" s="103"/>
      <c r="WVY24" s="103"/>
      <c r="WVZ24" s="103"/>
      <c r="WWA24" s="103"/>
      <c r="WWB24" s="103"/>
      <c r="WWC24" s="103"/>
      <c r="WWD24" s="103"/>
      <c r="WWE24" s="103"/>
      <c r="WWF24" s="103"/>
      <c r="WWG24" s="103"/>
      <c r="WWH24" s="103"/>
      <c r="WWI24" s="103"/>
      <c r="WWJ24" s="103"/>
      <c r="WWK24" s="103"/>
      <c r="WWL24" s="103"/>
      <c r="WWM24" s="103"/>
      <c r="WWN24" s="103"/>
      <c r="WWO24" s="103"/>
      <c r="WWP24" s="103"/>
      <c r="WWQ24" s="103"/>
      <c r="WWR24" s="103"/>
      <c r="WWS24" s="103"/>
      <c r="WWT24" s="103"/>
      <c r="WWU24" s="103"/>
      <c r="WWV24" s="103"/>
      <c r="WWW24" s="103"/>
      <c r="WWX24" s="103"/>
      <c r="WWY24" s="103"/>
      <c r="WWZ24" s="103"/>
      <c r="WXA24" s="103"/>
      <c r="WXB24" s="103"/>
      <c r="WXC24" s="103"/>
      <c r="WXD24" s="103"/>
      <c r="WXE24" s="103"/>
      <c r="WXF24" s="103"/>
      <c r="WXG24" s="103"/>
      <c r="WXH24" s="103"/>
      <c r="WXI24" s="103"/>
      <c r="WXJ24" s="103"/>
      <c r="WXK24" s="103"/>
      <c r="WXL24" s="103"/>
      <c r="WXM24" s="103"/>
      <c r="WXN24" s="103"/>
      <c r="WXO24" s="103"/>
      <c r="WXP24" s="103"/>
      <c r="WXQ24" s="103"/>
      <c r="WXR24" s="103"/>
      <c r="WXS24" s="103"/>
      <c r="WXT24" s="103"/>
      <c r="WXU24" s="103"/>
      <c r="WXV24" s="103"/>
      <c r="WXW24" s="103"/>
      <c r="WXX24" s="103"/>
      <c r="WXY24" s="103"/>
      <c r="WXZ24" s="103"/>
      <c r="WYA24" s="103"/>
      <c r="WYB24" s="103"/>
      <c r="WYC24" s="103"/>
      <c r="WYD24" s="103"/>
      <c r="WYE24" s="103"/>
      <c r="WYF24" s="103"/>
      <c r="WYG24" s="103"/>
      <c r="WYH24" s="103"/>
      <c r="WYI24" s="103"/>
      <c r="WYJ24" s="103"/>
      <c r="WYK24" s="103"/>
      <c r="WYL24" s="103"/>
      <c r="WYM24" s="103"/>
      <c r="WYN24" s="103"/>
      <c r="WYO24" s="103"/>
      <c r="WYP24" s="103"/>
      <c r="WYQ24" s="103"/>
      <c r="WYR24" s="103"/>
      <c r="WYS24" s="103"/>
      <c r="WYT24" s="103"/>
      <c r="WYU24" s="103"/>
      <c r="WYV24" s="103"/>
      <c r="WYW24" s="103"/>
      <c r="WYX24" s="103"/>
      <c r="WYY24" s="103"/>
      <c r="WYZ24" s="103"/>
      <c r="WZA24" s="103"/>
      <c r="WZB24" s="103"/>
      <c r="WZC24" s="103"/>
      <c r="WZD24" s="103"/>
      <c r="WZE24" s="103"/>
      <c r="WZF24" s="103"/>
      <c r="WZG24" s="103"/>
      <c r="WZH24" s="103"/>
      <c r="WZI24" s="103"/>
      <c r="WZJ24" s="103"/>
      <c r="WZK24" s="103"/>
      <c r="WZL24" s="103"/>
      <c r="WZM24" s="103"/>
      <c r="WZN24" s="103"/>
      <c r="WZO24" s="103"/>
      <c r="WZP24" s="103"/>
      <c r="WZQ24" s="103"/>
      <c r="WZR24" s="103"/>
      <c r="WZS24" s="103"/>
      <c r="WZT24" s="103"/>
      <c r="WZU24" s="103"/>
      <c r="WZV24" s="103"/>
      <c r="WZW24" s="103"/>
      <c r="WZX24" s="103"/>
      <c r="WZY24" s="103"/>
      <c r="WZZ24" s="103"/>
      <c r="XAA24" s="103"/>
      <c r="XAB24" s="103"/>
      <c r="XAC24" s="103"/>
      <c r="XAD24" s="103"/>
      <c r="XAE24" s="103"/>
      <c r="XAF24" s="103"/>
      <c r="XAG24" s="103"/>
      <c r="XAH24" s="103"/>
      <c r="XAI24" s="103"/>
      <c r="XAJ24" s="103"/>
      <c r="XAK24" s="103"/>
      <c r="XAL24" s="103"/>
      <c r="XAM24" s="103"/>
      <c r="XAN24" s="103"/>
      <c r="XAO24" s="103"/>
      <c r="XAP24" s="103"/>
      <c r="XAQ24" s="103"/>
      <c r="XAR24" s="103"/>
      <c r="XAS24" s="103"/>
      <c r="XAT24" s="103"/>
      <c r="XAU24" s="103"/>
      <c r="XAV24" s="103"/>
      <c r="XAW24" s="103"/>
      <c r="XAX24" s="103"/>
      <c r="XAY24" s="103"/>
      <c r="XAZ24" s="103"/>
      <c r="XBA24" s="103"/>
      <c r="XBB24" s="103"/>
      <c r="XBC24" s="103"/>
      <c r="XBD24" s="103"/>
      <c r="XBE24" s="103"/>
      <c r="XBF24" s="103"/>
      <c r="XBG24" s="103"/>
      <c r="XBH24" s="103"/>
      <c r="XBI24" s="103"/>
      <c r="XBJ24" s="103"/>
      <c r="XBK24" s="103"/>
      <c r="XBL24" s="103"/>
      <c r="XBM24" s="103"/>
      <c r="XBN24" s="103"/>
      <c r="XBO24" s="103"/>
      <c r="XBP24" s="103"/>
      <c r="XBQ24" s="103"/>
      <c r="XBR24" s="103"/>
      <c r="XBS24" s="103"/>
      <c r="XBT24" s="103"/>
      <c r="XBU24" s="103"/>
      <c r="XBV24" s="103"/>
      <c r="XBW24" s="103"/>
      <c r="XBX24" s="103"/>
      <c r="XBY24" s="103"/>
      <c r="XBZ24" s="103"/>
      <c r="XCA24" s="103"/>
      <c r="XCB24" s="103"/>
      <c r="XCC24" s="103"/>
      <c r="XCD24" s="103"/>
      <c r="XCE24" s="103"/>
      <c r="XCF24" s="103"/>
      <c r="XCG24" s="103"/>
      <c r="XCH24" s="103"/>
      <c r="XCI24" s="103"/>
      <c r="XCJ24" s="103"/>
      <c r="XCK24" s="103"/>
      <c r="XCL24" s="103"/>
      <c r="XCM24" s="103"/>
      <c r="XCN24" s="103"/>
      <c r="XCO24" s="103"/>
      <c r="XCP24" s="103"/>
      <c r="XCQ24" s="103"/>
      <c r="XCR24" s="103"/>
      <c r="XCS24" s="103"/>
      <c r="XCT24" s="103"/>
      <c r="XCU24" s="103"/>
      <c r="XCV24" s="103"/>
      <c r="XCW24" s="103"/>
      <c r="XCX24" s="103"/>
      <c r="XCY24" s="103"/>
      <c r="XCZ24" s="103"/>
      <c r="XDA24" s="103"/>
      <c r="XDB24" s="103"/>
      <c r="XDC24" s="103"/>
      <c r="XDD24" s="103"/>
      <c r="XDE24" s="103"/>
      <c r="XDF24" s="103"/>
      <c r="XDG24" s="103"/>
      <c r="XDH24" s="103"/>
      <c r="XDI24" s="103"/>
      <c r="XDJ24" s="103"/>
      <c r="XDK24" s="103"/>
      <c r="XDL24" s="103"/>
      <c r="XDM24" s="103"/>
      <c r="XDN24" s="103"/>
      <c r="XDO24" s="103"/>
      <c r="XDP24" s="103"/>
      <c r="XDQ24" s="103"/>
      <c r="XDR24" s="103"/>
    </row>
  </sheetData>
  <mergeCells count="12">
    <mergeCell ref="A2:F2"/>
    <mergeCell ref="A5:A8"/>
    <mergeCell ref="A10:A12"/>
    <mergeCell ref="A13:A15"/>
    <mergeCell ref="A16:A17"/>
    <mergeCell ref="A18:A22"/>
    <mergeCell ref="B5:B8"/>
    <mergeCell ref="B10:B12"/>
    <mergeCell ref="B13:B15"/>
    <mergeCell ref="B16:B17"/>
    <mergeCell ref="B18:B22"/>
    <mergeCell ref="G18:G19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23"/>
  <sheetViews>
    <sheetView workbookViewId="0">
      <selection activeCell="U9" sqref="U9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hidden="1" customWidth="1"/>
    <col min="4" max="4" width="19.375" style="58" customWidth="1"/>
    <col min="5" max="5" width="13.25" style="26" customWidth="1"/>
    <col min="6" max="6" width="17.75" style="58" customWidth="1"/>
    <col min="7" max="8" width="9" style="25"/>
    <col min="9" max="11" width="9" style="25" hidden="1" customWidth="1"/>
    <col min="12" max="12" width="15" style="25" hidden="1" customWidth="1"/>
    <col min="13" max="18" width="9.25" style="59" customWidth="1"/>
    <col min="19" max="19" width="12.625" style="59"/>
    <col min="20" max="16351" width="9" style="25"/>
  </cols>
  <sheetData>
    <row r="1" ht="48" customHeight="1" spans="1:19">
      <c r="A1" s="60" t="s">
        <v>312</v>
      </c>
      <c r="B1" s="61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84"/>
    </row>
    <row r="2" ht="38" customHeight="1" spans="1:19">
      <c r="A2" s="63" t="s">
        <v>126</v>
      </c>
      <c r="B2" s="63"/>
      <c r="C2" s="63"/>
      <c r="D2" s="64"/>
      <c r="E2" s="63"/>
      <c r="F2" s="63"/>
      <c r="G2" s="65" t="s">
        <v>127</v>
      </c>
      <c r="H2" s="65"/>
      <c r="I2" s="69" t="s">
        <v>236</v>
      </c>
      <c r="J2" s="69"/>
      <c r="K2" s="69"/>
      <c r="L2" s="69"/>
      <c r="M2" s="77">
        <v>43556</v>
      </c>
      <c r="N2" s="69"/>
      <c r="O2" s="77">
        <v>43191</v>
      </c>
      <c r="P2" s="69"/>
      <c r="Q2" s="85" t="s">
        <v>217</v>
      </c>
      <c r="R2" s="86"/>
      <c r="S2" s="87"/>
    </row>
    <row r="3" s="24" customFormat="1" ht="28" customHeight="1" spans="1:19">
      <c r="A3" s="33" t="s">
        <v>10</v>
      </c>
      <c r="B3" s="33" t="s">
        <v>128</v>
      </c>
      <c r="C3" s="33" t="s">
        <v>129</v>
      </c>
      <c r="D3" s="66" t="s">
        <v>130</v>
      </c>
      <c r="E3" s="33" t="s">
        <v>131</v>
      </c>
      <c r="F3" s="66" t="s">
        <v>132</v>
      </c>
      <c r="G3" s="65" t="s">
        <v>14</v>
      </c>
      <c r="H3" s="65" t="s">
        <v>15</v>
      </c>
      <c r="I3" s="65" t="s">
        <v>14</v>
      </c>
      <c r="J3" s="65" t="s">
        <v>15</v>
      </c>
      <c r="K3" s="65" t="s">
        <v>136</v>
      </c>
      <c r="L3" s="65" t="s">
        <v>137</v>
      </c>
      <c r="M3" s="65" t="s">
        <v>313</v>
      </c>
      <c r="N3" s="65" t="s">
        <v>314</v>
      </c>
      <c r="O3" s="65" t="s">
        <v>313</v>
      </c>
      <c r="P3" s="65" t="s">
        <v>314</v>
      </c>
      <c r="Q3" s="65" t="s">
        <v>315</v>
      </c>
      <c r="R3" s="65" t="s">
        <v>316</v>
      </c>
      <c r="S3" s="65" t="s">
        <v>317</v>
      </c>
    </row>
    <row r="4" customHeight="1" spans="1:19">
      <c r="A4" s="35">
        <v>1</v>
      </c>
      <c r="B4" s="36" t="s">
        <v>138</v>
      </c>
      <c r="C4" s="37"/>
      <c r="D4" s="67" t="s">
        <v>1</v>
      </c>
      <c r="E4" s="37"/>
      <c r="F4" s="38" t="s">
        <v>139</v>
      </c>
      <c r="G4" s="39" t="s">
        <v>140</v>
      </c>
      <c r="H4" s="39" t="s">
        <v>141</v>
      </c>
      <c r="I4" s="78">
        <v>0.15</v>
      </c>
      <c r="J4" s="78">
        <v>0.25</v>
      </c>
      <c r="K4" s="78">
        <v>0.14</v>
      </c>
      <c r="L4" s="79" t="s">
        <v>142</v>
      </c>
      <c r="M4" s="69">
        <v>3137</v>
      </c>
      <c r="N4" s="69">
        <v>133920</v>
      </c>
      <c r="O4" s="69">
        <v>4296</v>
      </c>
      <c r="P4" s="69">
        <v>180288</v>
      </c>
      <c r="Q4" s="88">
        <f>(M4-O4)/O4</f>
        <v>-0.269785847299814</v>
      </c>
      <c r="R4" s="88">
        <f>(N4-P4)/P4</f>
        <v>-0.257188498402556</v>
      </c>
      <c r="S4" s="88">
        <f>N4/187016</f>
        <v>0.716088463019207</v>
      </c>
    </row>
    <row r="5" customHeight="1" spans="1:19">
      <c r="A5" s="35">
        <v>2</v>
      </c>
      <c r="B5" s="40" t="s">
        <v>2</v>
      </c>
      <c r="C5" s="40">
        <v>47683</v>
      </c>
      <c r="D5" s="68" t="s">
        <v>144</v>
      </c>
      <c r="E5" s="40" t="s">
        <v>145</v>
      </c>
      <c r="F5" s="40" t="s">
        <v>146</v>
      </c>
      <c r="G5" s="69" t="s">
        <v>147</v>
      </c>
      <c r="H5" s="69" t="s">
        <v>148</v>
      </c>
      <c r="I5" s="78">
        <v>0.05</v>
      </c>
      <c r="J5" s="78">
        <v>0.06</v>
      </c>
      <c r="K5" s="78">
        <v>0.05</v>
      </c>
      <c r="L5" s="65" t="s">
        <v>149</v>
      </c>
      <c r="M5" s="69">
        <v>20151.68</v>
      </c>
      <c r="N5" s="69">
        <v>347243.879999958</v>
      </c>
      <c r="O5" s="69">
        <v>11525.8</v>
      </c>
      <c r="P5" s="69">
        <v>199402.579999985</v>
      </c>
      <c r="Q5" s="88">
        <f t="shared" ref="Q5:Q23" si="0">(M5-O5)/O5</f>
        <v>0.748397508198997</v>
      </c>
      <c r="R5" s="88">
        <f t="shared" ref="R5:R23" si="1">(N5-P5)/P5</f>
        <v>0.741421199264243</v>
      </c>
      <c r="S5" s="89">
        <v>1.78</v>
      </c>
    </row>
    <row r="6" customHeight="1" spans="1:19">
      <c r="A6" s="35"/>
      <c r="B6" s="40"/>
      <c r="C6" s="40">
        <v>171499</v>
      </c>
      <c r="D6" s="68" t="s">
        <v>150</v>
      </c>
      <c r="E6" s="40" t="s">
        <v>151</v>
      </c>
      <c r="F6" s="40" t="s">
        <v>152</v>
      </c>
      <c r="G6" s="69"/>
      <c r="H6" s="69"/>
      <c r="I6" s="69"/>
      <c r="J6" s="69"/>
      <c r="K6" s="69"/>
      <c r="L6" s="65"/>
      <c r="M6" s="69">
        <v>1125</v>
      </c>
      <c r="N6" s="69">
        <v>42087.1300000003</v>
      </c>
      <c r="O6" s="69">
        <v>0</v>
      </c>
      <c r="P6" s="69">
        <v>0</v>
      </c>
      <c r="Q6" s="88"/>
      <c r="R6" s="88"/>
      <c r="S6" s="90"/>
    </row>
    <row r="7" customHeight="1" spans="1:19">
      <c r="A7" s="35"/>
      <c r="B7" s="40"/>
      <c r="C7" s="40">
        <v>58522</v>
      </c>
      <c r="D7" s="68" t="s">
        <v>153</v>
      </c>
      <c r="E7" s="40" t="s">
        <v>154</v>
      </c>
      <c r="F7" s="40" t="s">
        <v>155</v>
      </c>
      <c r="G7" s="69"/>
      <c r="H7" s="69"/>
      <c r="I7" s="69"/>
      <c r="J7" s="69"/>
      <c r="K7" s="69"/>
      <c r="L7" s="65"/>
      <c r="M7" s="69">
        <v>1827</v>
      </c>
      <c r="N7" s="69">
        <v>47832.7000000006</v>
      </c>
      <c r="O7" s="69">
        <v>1944</v>
      </c>
      <c r="P7" s="69">
        <v>50357.6600000007</v>
      </c>
      <c r="Q7" s="88">
        <f t="shared" si="0"/>
        <v>-0.0601851851851852</v>
      </c>
      <c r="R7" s="88">
        <f t="shared" si="1"/>
        <v>-0.0501405347269922</v>
      </c>
      <c r="S7" s="90"/>
    </row>
    <row r="8" customHeight="1" spans="1:19">
      <c r="A8" s="35"/>
      <c r="B8" s="40"/>
      <c r="C8" s="40">
        <v>175429</v>
      </c>
      <c r="D8" s="68" t="s">
        <v>156</v>
      </c>
      <c r="E8" s="40" t="s">
        <v>157</v>
      </c>
      <c r="F8" s="40" t="s">
        <v>158</v>
      </c>
      <c r="G8" s="69"/>
      <c r="H8" s="69"/>
      <c r="I8" s="69"/>
      <c r="J8" s="69"/>
      <c r="K8" s="69"/>
      <c r="L8" s="65"/>
      <c r="M8" s="69">
        <v>93</v>
      </c>
      <c r="N8" s="69">
        <v>5694.75</v>
      </c>
      <c r="O8" s="69">
        <v>0</v>
      </c>
      <c r="P8" s="69">
        <v>0</v>
      </c>
      <c r="Q8" s="88"/>
      <c r="R8" s="88"/>
      <c r="S8" s="91"/>
    </row>
    <row r="9" s="57" customFormat="1" ht="44" customHeight="1" spans="1:16351">
      <c r="A9" s="35">
        <v>3</v>
      </c>
      <c r="B9" s="40" t="s">
        <v>3</v>
      </c>
      <c r="C9" s="40">
        <v>165176</v>
      </c>
      <c r="D9" s="68" t="s">
        <v>159</v>
      </c>
      <c r="E9" s="40" t="s">
        <v>160</v>
      </c>
      <c r="F9" s="40" t="s">
        <v>161</v>
      </c>
      <c r="G9" s="48" t="s">
        <v>162</v>
      </c>
      <c r="H9" s="48" t="s">
        <v>163</v>
      </c>
      <c r="I9" s="80" t="s">
        <v>164</v>
      </c>
      <c r="J9" s="79" t="s">
        <v>165</v>
      </c>
      <c r="K9" s="80" t="s">
        <v>164</v>
      </c>
      <c r="L9" s="78" t="s">
        <v>166</v>
      </c>
      <c r="M9" s="69">
        <v>401</v>
      </c>
      <c r="N9" s="69">
        <v>78408.94</v>
      </c>
      <c r="O9" s="69">
        <v>163</v>
      </c>
      <c r="P9" s="69">
        <v>36646.28</v>
      </c>
      <c r="Q9" s="88">
        <f t="shared" si="0"/>
        <v>1.4601226993865</v>
      </c>
      <c r="R9" s="88">
        <f t="shared" si="1"/>
        <v>1.13961526244956</v>
      </c>
      <c r="S9" s="88">
        <f>M9/647</f>
        <v>0.619783616692427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</row>
    <row r="10" ht="27" customHeight="1" spans="1:19">
      <c r="A10" s="35">
        <v>4</v>
      </c>
      <c r="B10" s="47" t="s">
        <v>4</v>
      </c>
      <c r="C10" s="47">
        <v>148955</v>
      </c>
      <c r="D10" s="70" t="s">
        <v>167</v>
      </c>
      <c r="E10" s="47" t="s">
        <v>168</v>
      </c>
      <c r="F10" s="47" t="s">
        <v>169</v>
      </c>
      <c r="G10" s="48" t="s">
        <v>170</v>
      </c>
      <c r="H10" s="48" t="s">
        <v>171</v>
      </c>
      <c r="I10" s="80" t="s">
        <v>164</v>
      </c>
      <c r="J10" s="79" t="s">
        <v>172</v>
      </c>
      <c r="K10" s="80" t="s">
        <v>164</v>
      </c>
      <c r="L10" s="78" t="s">
        <v>166</v>
      </c>
      <c r="M10" s="69">
        <v>379</v>
      </c>
      <c r="N10" s="69">
        <v>69956.17</v>
      </c>
      <c r="O10" s="69">
        <v>293</v>
      </c>
      <c r="P10" s="69">
        <v>46344.47</v>
      </c>
      <c r="Q10" s="88">
        <f t="shared" si="0"/>
        <v>0.293515358361775</v>
      </c>
      <c r="R10" s="88">
        <f t="shared" si="1"/>
        <v>0.509482576885656</v>
      </c>
      <c r="S10" s="92">
        <v>0.737</v>
      </c>
    </row>
    <row r="11" ht="27" customHeight="1" spans="1:19">
      <c r="A11" s="35"/>
      <c r="B11" s="47"/>
      <c r="C11" s="47">
        <v>1454</v>
      </c>
      <c r="D11" s="70" t="s">
        <v>173</v>
      </c>
      <c r="E11" s="47" t="s">
        <v>174</v>
      </c>
      <c r="F11" s="47" t="s">
        <v>169</v>
      </c>
      <c r="G11" s="48"/>
      <c r="H11" s="48"/>
      <c r="I11" s="80"/>
      <c r="J11" s="79"/>
      <c r="K11" s="80"/>
      <c r="L11" s="69"/>
      <c r="M11" s="69">
        <v>31</v>
      </c>
      <c r="N11" s="69">
        <v>16049.98</v>
      </c>
      <c r="O11" s="69">
        <v>8</v>
      </c>
      <c r="P11" s="69">
        <v>3980</v>
      </c>
      <c r="Q11" s="88">
        <f t="shared" si="0"/>
        <v>2.875</v>
      </c>
      <c r="R11" s="88">
        <f t="shared" si="1"/>
        <v>3.03265829145729</v>
      </c>
      <c r="S11" s="90"/>
    </row>
    <row r="12" customHeight="1" spans="1:19">
      <c r="A12" s="35"/>
      <c r="B12" s="47"/>
      <c r="C12" s="40">
        <v>63764</v>
      </c>
      <c r="D12" s="68" t="s">
        <v>175</v>
      </c>
      <c r="E12" s="40" t="s">
        <v>176</v>
      </c>
      <c r="F12" s="40" t="s">
        <v>177</v>
      </c>
      <c r="G12" s="48"/>
      <c r="H12" s="48"/>
      <c r="I12" s="81">
        <v>0.03</v>
      </c>
      <c r="J12" s="82">
        <v>0.04</v>
      </c>
      <c r="K12" s="82">
        <v>0.02</v>
      </c>
      <c r="L12" s="69"/>
      <c r="M12" s="69">
        <v>496</v>
      </c>
      <c r="N12" s="69">
        <v>64072.03</v>
      </c>
      <c r="O12" s="69">
        <v>257</v>
      </c>
      <c r="P12" s="69">
        <v>33894.15</v>
      </c>
      <c r="Q12" s="88">
        <f t="shared" si="0"/>
        <v>0.929961089494163</v>
      </c>
      <c r="R12" s="88">
        <f t="shared" si="1"/>
        <v>0.890356595459688</v>
      </c>
      <c r="S12" s="91"/>
    </row>
    <row r="13" s="25" customFormat="1" customHeight="1" spans="1:19">
      <c r="A13" s="35">
        <v>5</v>
      </c>
      <c r="B13" s="35" t="s">
        <v>5</v>
      </c>
      <c r="C13" s="49">
        <v>39103</v>
      </c>
      <c r="D13" s="71" t="s">
        <v>178</v>
      </c>
      <c r="E13" s="49" t="s">
        <v>179</v>
      </c>
      <c r="F13" s="35" t="s">
        <v>180</v>
      </c>
      <c r="G13" s="69" t="s">
        <v>181</v>
      </c>
      <c r="H13" s="69" t="s">
        <v>182</v>
      </c>
      <c r="I13" s="78">
        <v>0.04</v>
      </c>
      <c r="J13" s="78">
        <v>0.05</v>
      </c>
      <c r="K13" s="78">
        <v>0.03</v>
      </c>
      <c r="L13" s="69" t="s">
        <v>166</v>
      </c>
      <c r="M13" s="69">
        <v>4906</v>
      </c>
      <c r="N13" s="69">
        <v>280431.81</v>
      </c>
      <c r="O13" s="69">
        <v>7519</v>
      </c>
      <c r="P13" s="69">
        <v>427730.200000002</v>
      </c>
      <c r="Q13" s="88">
        <f t="shared" si="0"/>
        <v>-0.347519616970342</v>
      </c>
      <c r="R13" s="88">
        <f t="shared" si="1"/>
        <v>-0.344372200045733</v>
      </c>
      <c r="S13" s="92">
        <v>0.947</v>
      </c>
    </row>
    <row r="14" s="25" customFormat="1" customHeight="1" spans="1:19">
      <c r="A14" s="35"/>
      <c r="B14" s="35"/>
      <c r="C14" s="72">
        <v>174232</v>
      </c>
      <c r="D14" s="73" t="s">
        <v>178</v>
      </c>
      <c r="E14" s="72" t="s">
        <v>183</v>
      </c>
      <c r="F14" s="74" t="s">
        <v>180</v>
      </c>
      <c r="G14" s="69"/>
      <c r="H14" s="69"/>
      <c r="I14" s="69"/>
      <c r="J14" s="69"/>
      <c r="K14" s="69"/>
      <c r="L14" s="69"/>
      <c r="M14" s="69">
        <v>2702</v>
      </c>
      <c r="N14" s="69">
        <v>297685.48</v>
      </c>
      <c r="O14" s="69">
        <v>0</v>
      </c>
      <c r="P14" s="69">
        <v>0</v>
      </c>
      <c r="Q14" s="88"/>
      <c r="R14" s="88"/>
      <c r="S14" s="90"/>
    </row>
    <row r="15" s="25" customFormat="1" customHeight="1" spans="1:19">
      <c r="A15" s="35"/>
      <c r="B15" s="35"/>
      <c r="C15" s="49">
        <v>49939</v>
      </c>
      <c r="D15" s="71" t="s">
        <v>184</v>
      </c>
      <c r="E15" s="49" t="s">
        <v>185</v>
      </c>
      <c r="F15" s="35" t="s">
        <v>155</v>
      </c>
      <c r="G15" s="69"/>
      <c r="H15" s="69"/>
      <c r="I15" s="69"/>
      <c r="J15" s="69"/>
      <c r="K15" s="69"/>
      <c r="L15" s="69"/>
      <c r="M15" s="69">
        <v>776</v>
      </c>
      <c r="N15" s="69">
        <v>31118.74</v>
      </c>
      <c r="O15" s="69">
        <v>975</v>
      </c>
      <c r="P15" s="69">
        <v>39475.49</v>
      </c>
      <c r="Q15" s="88">
        <f t="shared" si="0"/>
        <v>-0.204102564102564</v>
      </c>
      <c r="R15" s="88">
        <f t="shared" si="1"/>
        <v>-0.21169464900879</v>
      </c>
      <c r="S15" s="91"/>
    </row>
    <row r="16" customHeight="1" spans="1:19">
      <c r="A16" s="35">
        <v>6</v>
      </c>
      <c r="B16" s="35" t="s">
        <v>186</v>
      </c>
      <c r="C16" s="35">
        <v>133360</v>
      </c>
      <c r="D16" s="75" t="s">
        <v>187</v>
      </c>
      <c r="E16" s="35" t="s">
        <v>188</v>
      </c>
      <c r="F16" s="35" t="s">
        <v>189</v>
      </c>
      <c r="G16" s="48" t="s">
        <v>190</v>
      </c>
      <c r="H16" s="48" t="s">
        <v>191</v>
      </c>
      <c r="I16" s="78">
        <v>0.05</v>
      </c>
      <c r="J16" s="78">
        <v>0.07</v>
      </c>
      <c r="K16" s="78">
        <v>0.04</v>
      </c>
      <c r="L16" s="78" t="s">
        <v>166</v>
      </c>
      <c r="M16" s="69">
        <v>802</v>
      </c>
      <c r="N16" s="69">
        <v>26734.39</v>
      </c>
      <c r="O16" s="69">
        <v>954</v>
      </c>
      <c r="P16" s="69">
        <v>33693.8700000001</v>
      </c>
      <c r="Q16" s="88">
        <f t="shared" si="0"/>
        <v>-0.159329140461216</v>
      </c>
      <c r="R16" s="88">
        <f t="shared" si="1"/>
        <v>-0.206550330965249</v>
      </c>
      <c r="S16" s="92">
        <v>0.829</v>
      </c>
    </row>
    <row r="17" customHeight="1" spans="1:19">
      <c r="A17" s="35"/>
      <c r="B17" s="35"/>
      <c r="C17" s="35">
        <v>31440</v>
      </c>
      <c r="D17" s="75" t="s">
        <v>192</v>
      </c>
      <c r="E17" s="35" t="s">
        <v>193</v>
      </c>
      <c r="F17" s="35" t="s">
        <v>194</v>
      </c>
      <c r="G17" s="48"/>
      <c r="H17" s="48"/>
      <c r="I17" s="69"/>
      <c r="J17" s="69"/>
      <c r="K17" s="69"/>
      <c r="L17" s="69"/>
      <c r="M17" s="69">
        <v>250</v>
      </c>
      <c r="N17" s="69">
        <v>8379.01</v>
      </c>
      <c r="O17" s="69">
        <v>202</v>
      </c>
      <c r="P17" s="69">
        <v>6736.27</v>
      </c>
      <c r="Q17" s="88">
        <f t="shared" si="0"/>
        <v>0.237623762376238</v>
      </c>
      <c r="R17" s="88">
        <f t="shared" si="1"/>
        <v>0.243864928216951</v>
      </c>
      <c r="S17" s="91"/>
    </row>
    <row r="18" customHeight="1" spans="1:19">
      <c r="A18" s="35">
        <v>7</v>
      </c>
      <c r="B18" s="47" t="s">
        <v>195</v>
      </c>
      <c r="C18" s="49">
        <v>164949</v>
      </c>
      <c r="D18" s="71" t="s">
        <v>196</v>
      </c>
      <c r="E18" s="51" t="s">
        <v>197</v>
      </c>
      <c r="F18" s="47" t="s">
        <v>198</v>
      </c>
      <c r="G18" s="55" t="s">
        <v>199</v>
      </c>
      <c r="H18" s="55" t="s">
        <v>200</v>
      </c>
      <c r="I18" s="78">
        <v>0.07</v>
      </c>
      <c r="J18" s="78">
        <v>0.09</v>
      </c>
      <c r="K18" s="78">
        <v>0.05</v>
      </c>
      <c r="L18" s="78" t="s">
        <v>166</v>
      </c>
      <c r="M18" s="69">
        <v>232</v>
      </c>
      <c r="N18" s="69">
        <v>28975.69</v>
      </c>
      <c r="O18" s="69">
        <v>187</v>
      </c>
      <c r="P18" s="69">
        <v>23699.54</v>
      </c>
      <c r="Q18" s="88">
        <f t="shared" si="0"/>
        <v>0.240641711229947</v>
      </c>
      <c r="R18" s="88">
        <f t="shared" si="1"/>
        <v>0.222626683893443</v>
      </c>
      <c r="S18" s="92">
        <v>0.689</v>
      </c>
    </row>
    <row r="19" customHeight="1" spans="1:19">
      <c r="A19" s="35"/>
      <c r="B19" s="47"/>
      <c r="C19" s="49">
        <v>75138</v>
      </c>
      <c r="D19" s="71" t="s">
        <v>196</v>
      </c>
      <c r="E19" s="49" t="s">
        <v>201</v>
      </c>
      <c r="F19" s="47" t="s">
        <v>198</v>
      </c>
      <c r="G19" s="55"/>
      <c r="H19" s="55"/>
      <c r="I19" s="69"/>
      <c r="J19" s="69"/>
      <c r="K19" s="69"/>
      <c r="L19" s="69"/>
      <c r="M19" s="69">
        <v>57</v>
      </c>
      <c r="N19" s="69">
        <v>4041.53</v>
      </c>
      <c r="O19" s="69">
        <v>266</v>
      </c>
      <c r="P19" s="69">
        <v>18838.46</v>
      </c>
      <c r="Q19" s="88">
        <f t="shared" si="0"/>
        <v>-0.785714285714286</v>
      </c>
      <c r="R19" s="88">
        <f t="shared" si="1"/>
        <v>-0.785463886113833</v>
      </c>
      <c r="S19" s="90"/>
    </row>
    <row r="20" customHeight="1" spans="1:19">
      <c r="A20" s="35"/>
      <c r="B20" s="47"/>
      <c r="C20" s="49">
        <v>84174</v>
      </c>
      <c r="D20" s="71" t="s">
        <v>202</v>
      </c>
      <c r="E20" s="49" t="s">
        <v>203</v>
      </c>
      <c r="F20" s="47" t="s">
        <v>194</v>
      </c>
      <c r="G20" s="55"/>
      <c r="H20" s="55"/>
      <c r="I20" s="69"/>
      <c r="J20" s="69"/>
      <c r="K20" s="69"/>
      <c r="L20" s="69"/>
      <c r="M20" s="69">
        <v>2116</v>
      </c>
      <c r="N20" s="69">
        <v>64734.1800000001</v>
      </c>
      <c r="O20" s="69">
        <v>2117</v>
      </c>
      <c r="P20" s="69">
        <v>64969.47</v>
      </c>
      <c r="Q20" s="88">
        <f t="shared" si="0"/>
        <v>-0.000472366556447804</v>
      </c>
      <c r="R20" s="88">
        <f t="shared" si="1"/>
        <v>-0.00362154716669074</v>
      </c>
      <c r="S20" s="90"/>
    </row>
    <row r="21" customHeight="1" spans="1:19">
      <c r="A21" s="35"/>
      <c r="B21" s="47"/>
      <c r="C21" s="49">
        <v>166880</v>
      </c>
      <c r="D21" s="71" t="s">
        <v>204</v>
      </c>
      <c r="E21" s="49" t="s">
        <v>205</v>
      </c>
      <c r="F21" s="35" t="s">
        <v>206</v>
      </c>
      <c r="G21" s="55"/>
      <c r="H21" s="55"/>
      <c r="I21" s="69"/>
      <c r="J21" s="69"/>
      <c r="K21" s="69"/>
      <c r="L21" s="69"/>
      <c r="M21" s="69">
        <v>265</v>
      </c>
      <c r="N21" s="69">
        <v>42809.18</v>
      </c>
      <c r="O21" s="69">
        <v>21</v>
      </c>
      <c r="P21" s="69">
        <v>3818.55</v>
      </c>
      <c r="Q21" s="88">
        <f t="shared" si="0"/>
        <v>11.6190476190476</v>
      </c>
      <c r="R21" s="88">
        <f t="shared" si="1"/>
        <v>10.2108470492726</v>
      </c>
      <c r="S21" s="90"/>
    </row>
    <row r="22" customHeight="1" spans="1:19">
      <c r="A22" s="35"/>
      <c r="B22" s="47"/>
      <c r="C22" s="49">
        <v>21580</v>
      </c>
      <c r="D22" s="71" t="s">
        <v>207</v>
      </c>
      <c r="E22" s="49" t="s">
        <v>208</v>
      </c>
      <c r="F22" s="35" t="s">
        <v>189</v>
      </c>
      <c r="G22" s="55"/>
      <c r="H22" s="55"/>
      <c r="I22" s="69"/>
      <c r="J22" s="69"/>
      <c r="K22" s="69"/>
      <c r="L22" s="69"/>
      <c r="M22" s="69">
        <v>1740</v>
      </c>
      <c r="N22" s="69">
        <v>128343.85</v>
      </c>
      <c r="O22" s="69">
        <v>2089</v>
      </c>
      <c r="P22" s="69">
        <v>165781.4</v>
      </c>
      <c r="Q22" s="88">
        <f t="shared" si="0"/>
        <v>-0.167065581617999</v>
      </c>
      <c r="R22" s="88">
        <f t="shared" si="1"/>
        <v>-0.225824790959661</v>
      </c>
      <c r="S22" s="91"/>
    </row>
    <row r="23" ht="49" customHeight="1" spans="1:19">
      <c r="A23" s="35">
        <v>8</v>
      </c>
      <c r="B23" s="40" t="s">
        <v>9</v>
      </c>
      <c r="C23" s="40">
        <v>119652</v>
      </c>
      <c r="D23" s="76" t="s">
        <v>209</v>
      </c>
      <c r="E23" s="40" t="s">
        <v>210</v>
      </c>
      <c r="F23" s="40" t="s">
        <v>211</v>
      </c>
      <c r="G23" s="69" t="s">
        <v>212</v>
      </c>
      <c r="H23" s="69" t="s">
        <v>213</v>
      </c>
      <c r="I23" s="83" t="s">
        <v>164</v>
      </c>
      <c r="J23" s="83" t="s">
        <v>172</v>
      </c>
      <c r="K23" s="83" t="s">
        <v>164</v>
      </c>
      <c r="L23" s="69" t="s">
        <v>166</v>
      </c>
      <c r="M23" s="69">
        <v>693</v>
      </c>
      <c r="N23" s="69">
        <v>42739.39</v>
      </c>
      <c r="O23" s="69">
        <v>207</v>
      </c>
      <c r="P23" s="69">
        <v>15647.96</v>
      </c>
      <c r="Q23" s="88">
        <f t="shared" si="0"/>
        <v>2.34782608695652</v>
      </c>
      <c r="R23" s="88">
        <f t="shared" si="1"/>
        <v>1.73130746755488</v>
      </c>
      <c r="S23" s="88">
        <f>M23/658</f>
        <v>1.0531914893617</v>
      </c>
    </row>
  </sheetData>
  <mergeCells count="52">
    <mergeCell ref="A1:S1"/>
    <mergeCell ref="A2:F2"/>
    <mergeCell ref="G2:H2"/>
    <mergeCell ref="I2:L2"/>
    <mergeCell ref="M2:N2"/>
    <mergeCell ref="O2:P2"/>
    <mergeCell ref="Q2:S2"/>
    <mergeCell ref="A5:A8"/>
    <mergeCell ref="A10:A12"/>
    <mergeCell ref="A13:A15"/>
    <mergeCell ref="A16:A17"/>
    <mergeCell ref="A18:A22"/>
    <mergeCell ref="B5:B8"/>
    <mergeCell ref="B10:B12"/>
    <mergeCell ref="B13:B15"/>
    <mergeCell ref="B16:B17"/>
    <mergeCell ref="B18:B22"/>
    <mergeCell ref="G5:G8"/>
    <mergeCell ref="G10:G12"/>
    <mergeCell ref="G13:G15"/>
    <mergeCell ref="G16:G17"/>
    <mergeCell ref="G18:G22"/>
    <mergeCell ref="H5:H8"/>
    <mergeCell ref="H10:H12"/>
    <mergeCell ref="H13:H15"/>
    <mergeCell ref="H16:H17"/>
    <mergeCell ref="H18:H22"/>
    <mergeCell ref="I5:I8"/>
    <mergeCell ref="I10:I11"/>
    <mergeCell ref="I13:I15"/>
    <mergeCell ref="I16:I17"/>
    <mergeCell ref="I18:I22"/>
    <mergeCell ref="J5:J8"/>
    <mergeCell ref="J10:J11"/>
    <mergeCell ref="J13:J15"/>
    <mergeCell ref="J16:J17"/>
    <mergeCell ref="J18:J22"/>
    <mergeCell ref="K5:K8"/>
    <mergeCell ref="K10:K11"/>
    <mergeCell ref="K13:K15"/>
    <mergeCell ref="K16:K17"/>
    <mergeCell ref="K18:K22"/>
    <mergeCell ref="L5:L8"/>
    <mergeCell ref="L10:L12"/>
    <mergeCell ref="L13:L15"/>
    <mergeCell ref="L16:L17"/>
    <mergeCell ref="L18:L22"/>
    <mergeCell ref="S5:S8"/>
    <mergeCell ref="S10:S12"/>
    <mergeCell ref="S13:S15"/>
    <mergeCell ref="S16:S17"/>
    <mergeCell ref="S18:S22"/>
  </mergeCells>
  <pageMargins left="0.984027777777778" right="0.75" top="0.275" bottom="0.118055555555556" header="0.118055555555556" footer="0.0777777777777778"/>
  <pageSetup paperSize="9" scale="8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B1" workbookViewId="0">
      <selection activeCell="G5" sqref="G5"/>
    </sheetView>
  </sheetViews>
  <sheetFormatPr defaultColWidth="9" defaultRowHeight="21" customHeight="1"/>
  <cols>
    <col min="1" max="1" width="6" style="26" customWidth="1"/>
    <col min="2" max="2" width="8.75" style="26" customWidth="1"/>
    <col min="3" max="3" width="16.375" style="26" hidden="1" customWidth="1"/>
    <col min="4" max="4" width="8.625" style="26" customWidth="1"/>
    <col min="5" max="5" width="17.75" style="26" customWidth="1"/>
    <col min="6" max="6" width="14.5" style="26" customWidth="1"/>
    <col min="7" max="7" width="28.375" style="26" customWidth="1"/>
    <col min="8" max="8" width="45.625" style="27" customWidth="1"/>
    <col min="9" max="9" width="33.5" style="27" customWidth="1"/>
    <col min="10" max="16368" width="9" style="25"/>
  </cols>
  <sheetData>
    <row r="1" ht="38" customHeight="1" spans="1:9">
      <c r="A1" s="28" t="s">
        <v>318</v>
      </c>
      <c r="B1" s="29"/>
      <c r="C1" s="29"/>
      <c r="D1" s="29"/>
      <c r="E1" s="29"/>
      <c r="F1" s="30"/>
      <c r="G1" s="31"/>
      <c r="H1" s="32"/>
      <c r="I1" s="32"/>
    </row>
    <row r="2" s="24" customFormat="1" ht="28" customHeight="1" spans="1:9">
      <c r="A2" s="33" t="s">
        <v>10</v>
      </c>
      <c r="B2" s="33" t="s">
        <v>128</v>
      </c>
      <c r="C2" s="33" t="s">
        <v>319</v>
      </c>
      <c r="D2" s="33" t="s">
        <v>129</v>
      </c>
      <c r="E2" s="33" t="s">
        <v>130</v>
      </c>
      <c r="F2" s="33" t="s">
        <v>131</v>
      </c>
      <c r="G2" s="33" t="s">
        <v>132</v>
      </c>
      <c r="H2" s="34" t="s">
        <v>320</v>
      </c>
      <c r="I2" s="34" t="s">
        <v>319</v>
      </c>
    </row>
    <row r="3" hidden="1" customHeight="1" spans="1:9">
      <c r="A3" s="35">
        <v>1</v>
      </c>
      <c r="B3" s="36" t="s">
        <v>1</v>
      </c>
      <c r="C3" s="36"/>
      <c r="D3" s="37"/>
      <c r="E3" s="11" t="s">
        <v>1</v>
      </c>
      <c r="F3" s="37"/>
      <c r="G3" s="38" t="s">
        <v>139</v>
      </c>
      <c r="H3" s="39"/>
      <c r="I3" s="39"/>
    </row>
    <row r="4" ht="38" customHeight="1" spans="1:9">
      <c r="A4" s="35">
        <v>2</v>
      </c>
      <c r="B4" s="40" t="s">
        <v>2</v>
      </c>
      <c r="C4" s="40"/>
      <c r="D4" s="40">
        <v>47683</v>
      </c>
      <c r="E4" s="40" t="s">
        <v>144</v>
      </c>
      <c r="F4" s="40" t="s">
        <v>321</v>
      </c>
      <c r="G4" s="40" t="s">
        <v>146</v>
      </c>
      <c r="H4" s="41" t="s">
        <v>322</v>
      </c>
      <c r="I4" s="39"/>
    </row>
    <row r="5" ht="38" customHeight="1" spans="1:9">
      <c r="A5" s="35"/>
      <c r="B5" s="40"/>
      <c r="C5" s="40"/>
      <c r="D5" s="40">
        <v>1846</v>
      </c>
      <c r="E5" s="40" t="s">
        <v>144</v>
      </c>
      <c r="F5" s="40" t="s">
        <v>145</v>
      </c>
      <c r="G5" s="40" t="s">
        <v>146</v>
      </c>
      <c r="H5" s="42"/>
      <c r="I5" s="39"/>
    </row>
    <row r="6" ht="38" customHeight="1" spans="1:9">
      <c r="A6" s="35"/>
      <c r="B6" s="40"/>
      <c r="C6" s="40"/>
      <c r="D6" s="40">
        <v>171499</v>
      </c>
      <c r="E6" s="40" t="s">
        <v>150</v>
      </c>
      <c r="F6" s="40" t="s">
        <v>151</v>
      </c>
      <c r="G6" s="40" t="s">
        <v>152</v>
      </c>
      <c r="H6" s="43" t="s">
        <v>323</v>
      </c>
      <c r="I6" s="39"/>
    </row>
    <row r="7" ht="38" customHeight="1" spans="1:9">
      <c r="A7" s="35"/>
      <c r="B7" s="40"/>
      <c r="C7" s="40"/>
      <c r="D7" s="40">
        <v>110737</v>
      </c>
      <c r="E7" s="40" t="s">
        <v>150</v>
      </c>
      <c r="F7" s="40" t="s">
        <v>324</v>
      </c>
      <c r="G7" s="40" t="s">
        <v>152</v>
      </c>
      <c r="H7" s="44"/>
      <c r="I7" s="39"/>
    </row>
    <row r="8" ht="38" customHeight="1" spans="1:9">
      <c r="A8" s="35"/>
      <c r="B8" s="40"/>
      <c r="C8" s="40"/>
      <c r="D8" s="40">
        <v>58522</v>
      </c>
      <c r="E8" s="40" t="s">
        <v>153</v>
      </c>
      <c r="F8" s="40" t="s">
        <v>154</v>
      </c>
      <c r="G8" s="40" t="s">
        <v>155</v>
      </c>
      <c r="H8" s="39" t="s">
        <v>325</v>
      </c>
      <c r="I8" s="39" t="s">
        <v>301</v>
      </c>
    </row>
    <row r="9" ht="38" customHeight="1" spans="1:9">
      <c r="A9" s="35"/>
      <c r="B9" s="40"/>
      <c r="C9" s="40"/>
      <c r="D9" s="40">
        <v>175429</v>
      </c>
      <c r="E9" s="40" t="s">
        <v>156</v>
      </c>
      <c r="F9" s="40" t="s">
        <v>157</v>
      </c>
      <c r="G9" s="40" t="s">
        <v>158</v>
      </c>
      <c r="H9" s="45" t="s">
        <v>326</v>
      </c>
      <c r="I9" s="39"/>
    </row>
    <row r="10" ht="42" customHeight="1" spans="1:9">
      <c r="A10" s="35">
        <v>3</v>
      </c>
      <c r="B10" s="40" t="s">
        <v>3</v>
      </c>
      <c r="C10" s="40"/>
      <c r="D10" s="40">
        <v>165176</v>
      </c>
      <c r="E10" s="40" t="s">
        <v>159</v>
      </c>
      <c r="F10" s="40" t="s">
        <v>160</v>
      </c>
      <c r="G10" s="40" t="s">
        <v>161</v>
      </c>
      <c r="H10" s="46" t="s">
        <v>327</v>
      </c>
      <c r="I10" s="39"/>
    </row>
    <row r="11" ht="38" customHeight="1" spans="1:9">
      <c r="A11" s="35">
        <v>4</v>
      </c>
      <c r="B11" s="47" t="s">
        <v>4</v>
      </c>
      <c r="C11" s="47"/>
      <c r="D11" s="47">
        <v>148955</v>
      </c>
      <c r="E11" s="47" t="s">
        <v>167</v>
      </c>
      <c r="F11" s="47" t="s">
        <v>168</v>
      </c>
      <c r="G11" s="47" t="s">
        <v>169</v>
      </c>
      <c r="H11" s="48" t="s">
        <v>328</v>
      </c>
      <c r="I11" s="39"/>
    </row>
    <row r="12" ht="38" customHeight="1" spans="1:9">
      <c r="A12" s="35"/>
      <c r="B12" s="47"/>
      <c r="C12" s="47"/>
      <c r="D12" s="47">
        <v>1454</v>
      </c>
      <c r="E12" s="47" t="s">
        <v>173</v>
      </c>
      <c r="F12" s="47" t="s">
        <v>174</v>
      </c>
      <c r="G12" s="47" t="s">
        <v>169</v>
      </c>
      <c r="H12" s="46" t="s">
        <v>329</v>
      </c>
      <c r="I12" s="39"/>
    </row>
    <row r="13" ht="42" customHeight="1" spans="1:9">
      <c r="A13" s="35"/>
      <c r="B13" s="47"/>
      <c r="C13" s="47"/>
      <c r="D13" s="40">
        <v>63764</v>
      </c>
      <c r="E13" s="40" t="s">
        <v>175</v>
      </c>
      <c r="F13" s="40" t="s">
        <v>176</v>
      </c>
      <c r="G13" s="40" t="s">
        <v>177</v>
      </c>
      <c r="H13" s="46" t="s">
        <v>330</v>
      </c>
      <c r="I13" s="39"/>
    </row>
    <row r="14" s="25" customFormat="1" ht="38" customHeight="1" spans="1:9">
      <c r="A14" s="35">
        <v>5</v>
      </c>
      <c r="B14" s="35" t="s">
        <v>5</v>
      </c>
      <c r="C14" s="35"/>
      <c r="D14" s="49">
        <v>45375</v>
      </c>
      <c r="E14" s="49" t="s">
        <v>331</v>
      </c>
      <c r="F14" s="49" t="s">
        <v>332</v>
      </c>
      <c r="G14" s="35" t="s">
        <v>333</v>
      </c>
      <c r="H14" s="46" t="s">
        <v>334</v>
      </c>
      <c r="I14" s="39" t="s">
        <v>335</v>
      </c>
    </row>
    <row r="15" s="25" customFormat="1" ht="38" customHeight="1" spans="1:9">
      <c r="A15" s="35"/>
      <c r="B15" s="35"/>
      <c r="C15" s="35"/>
      <c r="D15" s="49">
        <v>39103</v>
      </c>
      <c r="E15" s="49" t="s">
        <v>178</v>
      </c>
      <c r="F15" s="49" t="s">
        <v>179</v>
      </c>
      <c r="G15" s="35" t="s">
        <v>180</v>
      </c>
      <c r="H15" s="50" t="s">
        <v>336</v>
      </c>
      <c r="I15" s="39" t="s">
        <v>303</v>
      </c>
    </row>
    <row r="16" s="25" customFormat="1" ht="38" customHeight="1" spans="1:9">
      <c r="A16" s="35"/>
      <c r="B16" s="35"/>
      <c r="C16" s="35"/>
      <c r="D16" s="49">
        <v>174232</v>
      </c>
      <c r="E16" s="51" t="s">
        <v>178</v>
      </c>
      <c r="F16" s="49" t="s">
        <v>183</v>
      </c>
      <c r="G16" s="35" t="s">
        <v>180</v>
      </c>
      <c r="H16" s="52"/>
      <c r="I16" s="39" t="s">
        <v>304</v>
      </c>
    </row>
    <row r="17" s="25" customFormat="1" ht="50" customHeight="1" spans="1:9">
      <c r="A17" s="35"/>
      <c r="B17" s="35"/>
      <c r="C17" s="35"/>
      <c r="D17" s="49">
        <v>144502</v>
      </c>
      <c r="E17" s="51" t="s">
        <v>337</v>
      </c>
      <c r="F17" s="49" t="s">
        <v>338</v>
      </c>
      <c r="G17" s="35" t="s">
        <v>339</v>
      </c>
      <c r="H17" s="48" t="s">
        <v>340</v>
      </c>
      <c r="I17" s="39" t="s">
        <v>341</v>
      </c>
    </row>
    <row r="18" s="25" customFormat="1" ht="38" customHeight="1" spans="1:9">
      <c r="A18" s="35"/>
      <c r="B18" s="35"/>
      <c r="C18" s="35"/>
      <c r="D18" s="49">
        <v>49939</v>
      </c>
      <c r="E18" s="49" t="s">
        <v>184</v>
      </c>
      <c r="F18" s="49" t="s">
        <v>185</v>
      </c>
      <c r="G18" s="35" t="s">
        <v>155</v>
      </c>
      <c r="H18" s="46" t="s">
        <v>342</v>
      </c>
      <c r="I18" s="39" t="s">
        <v>305</v>
      </c>
    </row>
    <row r="19" ht="38" customHeight="1" spans="1:9">
      <c r="A19" s="35">
        <v>6</v>
      </c>
      <c r="B19" s="35" t="s">
        <v>186</v>
      </c>
      <c r="C19" s="35"/>
      <c r="D19" s="35">
        <v>133360</v>
      </c>
      <c r="E19" s="35" t="s">
        <v>187</v>
      </c>
      <c r="F19" s="35" t="s">
        <v>188</v>
      </c>
      <c r="G19" s="35" t="s">
        <v>189</v>
      </c>
      <c r="H19" s="48" t="s">
        <v>343</v>
      </c>
      <c r="I19" s="39" t="s">
        <v>344</v>
      </c>
    </row>
    <row r="20" ht="38" customHeight="1" spans="1:9">
      <c r="A20" s="35"/>
      <c r="B20" s="35"/>
      <c r="C20" s="35"/>
      <c r="D20" s="35">
        <v>31440</v>
      </c>
      <c r="E20" s="35" t="s">
        <v>192</v>
      </c>
      <c r="F20" s="35" t="s">
        <v>193</v>
      </c>
      <c r="G20" s="35" t="s">
        <v>194</v>
      </c>
      <c r="H20" s="48" t="s">
        <v>345</v>
      </c>
      <c r="I20" s="39" t="s">
        <v>306</v>
      </c>
    </row>
    <row r="21" ht="38" customHeight="1" spans="1:9">
      <c r="A21" s="35">
        <v>7</v>
      </c>
      <c r="B21" s="47" t="s">
        <v>195</v>
      </c>
      <c r="C21" s="47"/>
      <c r="D21" s="49">
        <v>164949</v>
      </c>
      <c r="E21" s="49" t="s">
        <v>196</v>
      </c>
      <c r="F21" s="51" t="s">
        <v>197</v>
      </c>
      <c r="G21" s="47" t="s">
        <v>198</v>
      </c>
      <c r="H21" s="53" t="s">
        <v>346</v>
      </c>
      <c r="I21" s="39" t="s">
        <v>307</v>
      </c>
    </row>
    <row r="22" ht="38" customHeight="1" spans="1:9">
      <c r="A22" s="35"/>
      <c r="B22" s="47"/>
      <c r="C22" s="47"/>
      <c r="D22" s="49">
        <v>75138</v>
      </c>
      <c r="E22" s="49" t="s">
        <v>196</v>
      </c>
      <c r="F22" s="49" t="s">
        <v>201</v>
      </c>
      <c r="G22" s="47" t="s">
        <v>198</v>
      </c>
      <c r="H22" s="53"/>
      <c r="I22" s="39" t="s">
        <v>308</v>
      </c>
    </row>
    <row r="23" ht="38" customHeight="1" spans="1:9">
      <c r="A23" s="35"/>
      <c r="B23" s="47"/>
      <c r="C23" s="47"/>
      <c r="D23" s="49">
        <v>84174</v>
      </c>
      <c r="E23" s="49" t="s">
        <v>202</v>
      </c>
      <c r="F23" s="49" t="s">
        <v>203</v>
      </c>
      <c r="G23" s="47" t="s">
        <v>194</v>
      </c>
      <c r="H23" s="54" t="s">
        <v>347</v>
      </c>
      <c r="I23" s="39" t="s">
        <v>309</v>
      </c>
    </row>
    <row r="24" ht="38" customHeight="1" spans="1:9">
      <c r="A24" s="35"/>
      <c r="B24" s="47"/>
      <c r="C24" s="47"/>
      <c r="D24" s="49">
        <v>166880</v>
      </c>
      <c r="E24" s="49" t="s">
        <v>204</v>
      </c>
      <c r="F24" s="49" t="s">
        <v>205</v>
      </c>
      <c r="G24" s="35" t="s">
        <v>206</v>
      </c>
      <c r="H24" s="55" t="s">
        <v>348</v>
      </c>
      <c r="I24" s="39"/>
    </row>
    <row r="25" ht="38" customHeight="1" spans="1:9">
      <c r="A25" s="35"/>
      <c r="B25" s="47"/>
      <c r="C25" s="47"/>
      <c r="D25" s="49">
        <v>21580</v>
      </c>
      <c r="E25" s="49" t="s">
        <v>207</v>
      </c>
      <c r="F25" s="49" t="s">
        <v>208</v>
      </c>
      <c r="G25" s="35" t="s">
        <v>189</v>
      </c>
      <c r="H25" s="47" t="s">
        <v>349</v>
      </c>
      <c r="I25" s="39" t="s">
        <v>350</v>
      </c>
    </row>
    <row r="26" ht="42" customHeight="1" spans="1:9">
      <c r="A26" s="35">
        <v>8</v>
      </c>
      <c r="B26" s="40" t="s">
        <v>8</v>
      </c>
      <c r="C26" s="40"/>
      <c r="D26" s="40">
        <v>118954</v>
      </c>
      <c r="E26" s="40" t="s">
        <v>351</v>
      </c>
      <c r="F26" s="40" t="s">
        <v>352</v>
      </c>
      <c r="G26" s="40" t="s">
        <v>353</v>
      </c>
      <c r="H26" s="48" t="s">
        <v>354</v>
      </c>
      <c r="I26" s="39"/>
    </row>
    <row r="27" ht="42" customHeight="1" spans="1:9">
      <c r="A27" s="35"/>
      <c r="B27" s="40"/>
      <c r="C27" s="40"/>
      <c r="D27" s="55">
        <v>136714</v>
      </c>
      <c r="E27" s="55" t="s">
        <v>355</v>
      </c>
      <c r="F27" s="55" t="s">
        <v>356</v>
      </c>
      <c r="G27" s="55" t="s">
        <v>339</v>
      </c>
      <c r="H27" s="46" t="s">
        <v>357</v>
      </c>
      <c r="I27" s="39"/>
    </row>
    <row r="28" ht="42" customHeight="1" spans="1:9">
      <c r="A28" s="35"/>
      <c r="B28" s="40"/>
      <c r="C28" s="40"/>
      <c r="D28" s="55">
        <v>175826</v>
      </c>
      <c r="E28" s="55" t="s">
        <v>358</v>
      </c>
      <c r="F28" s="55" t="s">
        <v>188</v>
      </c>
      <c r="G28" s="55" t="s">
        <v>359</v>
      </c>
      <c r="H28" s="48" t="s">
        <v>360</v>
      </c>
      <c r="I28" s="39"/>
    </row>
    <row r="29" ht="42" customHeight="1" spans="1:9">
      <c r="A29" s="35"/>
      <c r="B29" s="40"/>
      <c r="C29" s="40"/>
      <c r="D29" s="55">
        <v>122181</v>
      </c>
      <c r="E29" s="55" t="s">
        <v>361</v>
      </c>
      <c r="F29" s="55" t="s">
        <v>362</v>
      </c>
      <c r="G29" s="55" t="s">
        <v>363</v>
      </c>
      <c r="H29" s="46" t="s">
        <v>364</v>
      </c>
      <c r="I29" s="39"/>
    </row>
    <row r="30" ht="42" customHeight="1" spans="1:9">
      <c r="A30" s="35"/>
      <c r="B30" s="40"/>
      <c r="C30" s="40"/>
      <c r="D30" s="37">
        <v>22509</v>
      </c>
      <c r="E30" s="37" t="s">
        <v>365</v>
      </c>
      <c r="F30" s="37" t="s">
        <v>366</v>
      </c>
      <c r="G30" s="37" t="s">
        <v>155</v>
      </c>
      <c r="H30" s="46" t="s">
        <v>367</v>
      </c>
      <c r="I30" s="39"/>
    </row>
    <row r="31" s="25" customFormat="1" ht="44" customHeight="1" spans="1:9">
      <c r="A31" s="35">
        <v>9</v>
      </c>
      <c r="B31" s="40" t="s">
        <v>9</v>
      </c>
      <c r="C31" s="40"/>
      <c r="D31" s="49">
        <v>153486</v>
      </c>
      <c r="E31" s="51" t="s">
        <v>368</v>
      </c>
      <c r="F31" s="49" t="s">
        <v>369</v>
      </c>
      <c r="G31" s="35" t="s">
        <v>370</v>
      </c>
      <c r="H31" s="48" t="s">
        <v>371</v>
      </c>
      <c r="I31" s="39"/>
    </row>
    <row r="32" ht="44" customHeight="1" spans="1:9">
      <c r="A32" s="35"/>
      <c r="B32" s="40"/>
      <c r="C32" s="40"/>
      <c r="D32" s="40">
        <v>119652</v>
      </c>
      <c r="E32" s="56" t="s">
        <v>209</v>
      </c>
      <c r="F32" s="40" t="s">
        <v>210</v>
      </c>
      <c r="G32" s="40" t="s">
        <v>211</v>
      </c>
      <c r="H32" s="46" t="s">
        <v>372</v>
      </c>
      <c r="I32" s="39" t="s">
        <v>311</v>
      </c>
    </row>
  </sheetData>
  <mergeCells count="20">
    <mergeCell ref="A1:F1"/>
    <mergeCell ref="H1:I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5"/>
    <mergeCell ref="H6:H7"/>
    <mergeCell ref="H15:H16"/>
    <mergeCell ref="H21:H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1</v>
      </c>
      <c r="H1" s="7"/>
      <c r="I1" s="13"/>
      <c r="J1" s="7" t="s">
        <v>2</v>
      </c>
      <c r="K1" s="7"/>
      <c r="L1" s="6" t="s">
        <v>3</v>
      </c>
      <c r="M1" s="6"/>
      <c r="O1" s="14" t="s">
        <v>4</v>
      </c>
      <c r="P1" s="14"/>
      <c r="R1" s="14" t="s">
        <v>5</v>
      </c>
      <c r="S1" s="14"/>
      <c r="U1" s="14" t="s">
        <v>6</v>
      </c>
      <c r="V1" s="18"/>
      <c r="X1" s="14" t="s">
        <v>7</v>
      </c>
      <c r="Y1" s="14"/>
      <c r="AA1" s="14" t="s">
        <v>8</v>
      </c>
      <c r="AB1" s="14"/>
      <c r="AD1" s="4" t="s">
        <v>9</v>
      </c>
      <c r="AE1" s="4"/>
    </row>
    <row r="2" s="1" customFormat="1" customHeight="1" spans="1:31">
      <c r="A2" s="8" t="s">
        <v>10</v>
      </c>
      <c r="B2" s="8" t="s">
        <v>11</v>
      </c>
      <c r="C2" s="8" t="s">
        <v>12</v>
      </c>
      <c r="D2" s="8" t="s">
        <v>13</v>
      </c>
      <c r="E2" s="9" t="s">
        <v>247</v>
      </c>
      <c r="F2" s="9" t="s">
        <v>373</v>
      </c>
      <c r="G2" s="10" t="s">
        <v>14</v>
      </c>
      <c r="H2" s="10" t="s">
        <v>15</v>
      </c>
      <c r="I2" s="15" t="s">
        <v>373</v>
      </c>
      <c r="J2" s="10" t="s">
        <v>14</v>
      </c>
      <c r="K2" s="10" t="s">
        <v>15</v>
      </c>
      <c r="L2" s="9" t="s">
        <v>14</v>
      </c>
      <c r="M2" s="9" t="s">
        <v>15</v>
      </c>
      <c r="N2" s="16" t="s">
        <v>374</v>
      </c>
      <c r="O2" s="17" t="s">
        <v>14</v>
      </c>
      <c r="P2" s="17" t="s">
        <v>15</v>
      </c>
      <c r="Q2" s="1" t="s">
        <v>373</v>
      </c>
      <c r="R2" s="17" t="s">
        <v>14</v>
      </c>
      <c r="S2" s="17" t="s">
        <v>15</v>
      </c>
      <c r="T2" s="1" t="s">
        <v>375</v>
      </c>
      <c r="U2" s="17" t="s">
        <v>14</v>
      </c>
      <c r="V2" s="17" t="s">
        <v>15</v>
      </c>
      <c r="W2" s="1" t="s">
        <v>375</v>
      </c>
      <c r="X2" s="17" t="s">
        <v>14</v>
      </c>
      <c r="Y2" s="17" t="s">
        <v>15</v>
      </c>
      <c r="Z2" s="1" t="s">
        <v>375</v>
      </c>
      <c r="AA2" s="17" t="s">
        <v>14</v>
      </c>
      <c r="AB2" s="17" t="s">
        <v>15</v>
      </c>
      <c r="AD2" s="1" t="s">
        <v>14</v>
      </c>
      <c r="AE2" s="1" t="s">
        <v>15</v>
      </c>
    </row>
    <row r="3" customHeight="1" spans="1:31">
      <c r="A3" s="11">
        <v>1</v>
      </c>
      <c r="B3" s="11">
        <v>307</v>
      </c>
      <c r="C3" s="11" t="s">
        <v>16</v>
      </c>
      <c r="D3" s="11" t="s">
        <v>17</v>
      </c>
      <c r="E3" s="6" t="s">
        <v>248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VLOOKUP(B:B,[1]Sheet1!$A$1:$B$65536,2,0)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VLOOKUP(B:B,[2]Sheet1!$A$1:$B$65536,2,0)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VLOOKUP(B:B,[3]Sheet1!$A$1:$B$65536,2,0)</f>
        <v>691</v>
      </c>
      <c r="AA3">
        <v>553</v>
      </c>
      <c r="AB3">
        <v>608</v>
      </c>
      <c r="AC3">
        <f>VLOOKUP(B:B,[4]Sheet1!$A$1:$B$65536,2,0)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69</v>
      </c>
      <c r="D4" s="11" t="s">
        <v>70</v>
      </c>
      <c r="E4" s="6" t="s">
        <v>253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VLOOKUP(B:B,[1]Sheet1!$A$1:$B$65536,2,0)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VLOOKUP(B:B,[2]Sheet1!$A$1:$B$65536,2,0)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VLOOKUP(B:B,[3]Sheet1!$A$1:$B$65536,2,0)</f>
        <v>141</v>
      </c>
      <c r="AA4">
        <v>167</v>
      </c>
      <c r="AB4">
        <v>183</v>
      </c>
      <c r="AC4" t="e">
        <f>VLOOKUP(B:B,[4]Sheet1!$A$1:$B$65536,2,0)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19</v>
      </c>
      <c r="D5" s="11" t="s">
        <v>20</v>
      </c>
      <c r="E5" s="6" t="s">
        <v>250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VLOOKUP(B:B,[1]Sheet1!$A$1:$B$65536,2,0)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VLOOKUP(B:B,[2]Sheet1!$A$1:$B$65536,2,0)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VLOOKUP(B:B,[3]Sheet1!$A$1:$B$65536,2,0)</f>
        <v>26</v>
      </c>
      <c r="AA5">
        <v>56</v>
      </c>
      <c r="AB5">
        <v>61</v>
      </c>
      <c r="AC5" t="e">
        <f>VLOOKUP(B:B,[4]Sheet1!$A$1:$B$65536,2,0)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108</v>
      </c>
      <c r="D6" s="11" t="s">
        <v>109</v>
      </c>
      <c r="E6" s="6" t="s">
        <v>250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VLOOKUP(B:B,[1]Sheet1!$A$1:$B$65536,2,0)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VLOOKUP(B:B,[2]Sheet1!$A$1:$B$65536,2,0)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VLOOKUP(B:B,[3]Sheet1!$A$1:$B$65536,2,0)</f>
        <v>126</v>
      </c>
      <c r="AA6">
        <v>125</v>
      </c>
      <c r="AB6">
        <v>138</v>
      </c>
      <c r="AC6">
        <f>VLOOKUP(B:B,[4]Sheet1!$A$1:$B$65536,2,0)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110</v>
      </c>
      <c r="D7" s="11" t="s">
        <v>109</v>
      </c>
      <c r="E7" s="6" t="s">
        <v>255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VLOOKUP(B:B,[1]Sheet1!$A$1:$B$65536,2,0)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VLOOKUP(B:B,[2]Sheet1!$A$1:$B$65536,2,0)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VLOOKUP(B:B,[3]Sheet1!$A$1:$B$65536,2,0)</f>
        <v>54</v>
      </c>
      <c r="AA7">
        <v>70</v>
      </c>
      <c r="AB7">
        <v>76</v>
      </c>
      <c r="AC7">
        <f>VLOOKUP(B:B,[4]Sheet1!$A$1:$B$65536,2,0)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111</v>
      </c>
      <c r="D8" s="11" t="s">
        <v>109</v>
      </c>
      <c r="E8" s="6" t="s">
        <v>253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VLOOKUP(B:B,[1]Sheet1!$A$1:$B$65536,2,0)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VLOOKUP(B:B,[2]Sheet1!$A$1:$B$65536,2,0)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VLOOKUP(B:B,[3]Sheet1!$A$1:$B$65536,2,0)</f>
        <v>140</v>
      </c>
      <c r="AA8">
        <v>167</v>
      </c>
      <c r="AB8">
        <v>183</v>
      </c>
      <c r="AC8">
        <f>VLOOKUP(B:B,[4]Sheet1!$A$1:$B$65536,2,0)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112</v>
      </c>
      <c r="D9" s="11" t="s">
        <v>109</v>
      </c>
      <c r="E9" s="6" t="s">
        <v>253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VLOOKUP(B:B,[1]Sheet1!$A$1:$B$65536,2,0)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VLOOKUP(B:B,[2]Sheet1!$A$1:$B$65536,2,0)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VLOOKUP(B:B,[3]Sheet1!$A$1:$B$65536,2,0)</f>
        <v>97</v>
      </c>
      <c r="AA9">
        <v>111</v>
      </c>
      <c r="AB9">
        <v>122</v>
      </c>
      <c r="AC9">
        <f>VLOOKUP(B:B,[4]Sheet1!$A$1:$B$65536,2,0)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71</v>
      </c>
      <c r="D10" s="11" t="s">
        <v>70</v>
      </c>
      <c r="E10" s="6" t="s">
        <v>251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VLOOKUP(B:B,[1]Sheet1!$A$1:$B$65536,2,0)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VLOOKUP(B:B,[2]Sheet1!$A$1:$B$65536,2,0)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VLOOKUP(B:B,[3]Sheet1!$A$1:$B$65536,2,0)</f>
        <v>387</v>
      </c>
      <c r="AA10">
        <v>348</v>
      </c>
      <c r="AB10">
        <v>382</v>
      </c>
      <c r="AC10">
        <f>VLOOKUP(B:B,[4]Sheet1!$A$1:$B$65536,2,0)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21</v>
      </c>
      <c r="D11" s="11" t="s">
        <v>20</v>
      </c>
      <c r="E11" s="6" t="s">
        <v>251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VLOOKUP(B:B,[1]Sheet1!$A$1:$B$65536,2,0)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VLOOKUP(B:B,[2]Sheet1!$A$1:$B$65536,2,0)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VLOOKUP(B:B,[3]Sheet1!$A$1:$B$65536,2,0)</f>
        <v>249</v>
      </c>
      <c r="AA11">
        <v>278</v>
      </c>
      <c r="AB11">
        <v>306</v>
      </c>
      <c r="AC11">
        <f>VLOOKUP(B:B,[4]Sheet1!$A$1:$B$65536,2,0)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90</v>
      </c>
      <c r="D12" s="11" t="s">
        <v>91</v>
      </c>
      <c r="E12" s="6" t="s">
        <v>251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VLOOKUP(B:B,[1]Sheet1!$A$1:$B$65536,2,0)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VLOOKUP(B:B,[2]Sheet1!$A$1:$B$65536,2,0)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VLOOKUP(B:B,[3]Sheet1!$A$1:$B$65536,2,0)</f>
        <v>139</v>
      </c>
      <c r="AA12">
        <v>209</v>
      </c>
      <c r="AB12">
        <v>229</v>
      </c>
      <c r="AC12">
        <f>VLOOKUP(B:B,[4]Sheet1!$A$1:$B$65536,2,0)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22</v>
      </c>
      <c r="D13" s="11" t="s">
        <v>20</v>
      </c>
      <c r="E13" s="6" t="s">
        <v>252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VLOOKUP(B:B,[1]Sheet1!$A$1:$B$65536,2,0)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VLOOKUP(B:B,[2]Sheet1!$A$1:$B$65536,2,0)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VLOOKUP(B:B,[3]Sheet1!$A$1:$B$65536,2,0)</f>
        <v>65</v>
      </c>
      <c r="AA13">
        <v>83</v>
      </c>
      <c r="AB13">
        <v>92</v>
      </c>
      <c r="AC13">
        <f>VLOOKUP(B:B,[4]Sheet1!$A$1:$B$65536,2,0)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72</v>
      </c>
      <c r="D14" s="11" t="s">
        <v>70</v>
      </c>
      <c r="E14" s="6" t="s">
        <v>253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VLOOKUP(B:B,[1]Sheet1!$A$1:$B$65536,2,0)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VLOOKUP(B:B,[2]Sheet1!$A$1:$B$65536,2,0)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VLOOKUP(B:B,[3]Sheet1!$A$1:$B$65536,2,0)</f>
        <v>176</v>
      </c>
      <c r="AA14">
        <v>167</v>
      </c>
      <c r="AB14">
        <v>183</v>
      </c>
      <c r="AC14" t="e">
        <f>VLOOKUP(B:B,[4]Sheet1!$A$1:$B$65536,2,0)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113</v>
      </c>
      <c r="D15" s="11" t="s">
        <v>109</v>
      </c>
      <c r="E15" s="6" t="s">
        <v>250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VLOOKUP(B:B,[1]Sheet1!$A$1:$B$65536,2,0)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VLOOKUP(B:B,[2]Sheet1!$A$1:$B$65536,2,0)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VLOOKUP(B:B,[3]Sheet1!$A$1:$B$65536,2,0)</f>
        <v>67</v>
      </c>
      <c r="AA15">
        <v>111</v>
      </c>
      <c r="AB15">
        <v>122</v>
      </c>
      <c r="AC15">
        <f>VLOOKUP(B:B,[4]Sheet1!$A$1:$B$65536,2,0)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23</v>
      </c>
      <c r="D16" s="11" t="s">
        <v>20</v>
      </c>
      <c r="E16" s="6" t="s">
        <v>253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VLOOKUP(B:B,[1]Sheet1!$A$1:$B$65536,2,0)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VLOOKUP(B:B,[2]Sheet1!$A$1:$B$65536,2,0)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VLOOKUP(B:B,[3]Sheet1!$A$1:$B$65536,2,0)</f>
        <v>123</v>
      </c>
      <c r="AA16">
        <v>167</v>
      </c>
      <c r="AB16">
        <v>183</v>
      </c>
      <c r="AC16">
        <f>VLOOKUP(B:B,[4]Sheet1!$A$1:$B$65536,2,0)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73</v>
      </c>
      <c r="D17" s="11" t="s">
        <v>70</v>
      </c>
      <c r="E17" s="6" t="s">
        <v>253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VLOOKUP(B:B,[1]Sheet1!$A$1:$B$65536,2,0)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VLOOKUP(B:B,[2]Sheet1!$A$1:$B$65536,2,0)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VLOOKUP(B:B,[3]Sheet1!$A$1:$B$65536,2,0)</f>
        <v>113</v>
      </c>
      <c r="AA17">
        <v>167</v>
      </c>
      <c r="AB17">
        <v>183</v>
      </c>
      <c r="AC17" t="e">
        <f>VLOOKUP(B:B,[4]Sheet1!$A$1:$B$65536,2,0)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114</v>
      </c>
      <c r="D18" s="11" t="s">
        <v>109</v>
      </c>
      <c r="E18" s="6" t="s">
        <v>250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VLOOKUP(B:B,[1]Sheet1!$A$1:$B$65536,2,0)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VLOOKUP(B:B,[2]Sheet1!$A$1:$B$65536,2,0)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VLOOKUP(B:B,[3]Sheet1!$A$1:$B$65536,2,0)</f>
        <v>108</v>
      </c>
      <c r="AA18">
        <v>125</v>
      </c>
      <c r="AB18">
        <v>138</v>
      </c>
      <c r="AC18">
        <f>VLOOKUP(B:B,[4]Sheet1!$A$1:$B$65536,2,0)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24</v>
      </c>
      <c r="D19" s="11" t="s">
        <v>20</v>
      </c>
      <c r="E19" s="6" t="s">
        <v>253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VLOOKUP(B:B,[1]Sheet1!$A$1:$B$65536,2,0)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VLOOKUP(B:B,[2]Sheet1!$A$1:$B$65536,2,0)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VLOOKUP(B:B,[3]Sheet1!$A$1:$B$65536,2,0)</f>
        <v>143</v>
      </c>
      <c r="AA19">
        <v>167</v>
      </c>
      <c r="AB19">
        <v>183</v>
      </c>
      <c r="AC19">
        <f>VLOOKUP(B:B,[4]Sheet1!$A$1:$B$65536,2,0)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92</v>
      </c>
      <c r="D20" s="11" t="s">
        <v>91</v>
      </c>
      <c r="E20" s="6" t="s">
        <v>255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VLOOKUP(B:B,[1]Sheet1!$A$1:$B$65536,2,0)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VLOOKUP(B:B,[2]Sheet1!$A$1:$B$65536,2,0)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VLOOKUP(B:B,[3]Sheet1!$A$1:$B$65536,2,0)</f>
        <v>36</v>
      </c>
      <c r="AA20">
        <v>70</v>
      </c>
      <c r="AB20">
        <v>76</v>
      </c>
      <c r="AC20">
        <f>VLOOKUP(B:B,[4]Sheet1!$A$1:$B$65536,2,0)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25</v>
      </c>
      <c r="D21" s="11" t="s">
        <v>20</v>
      </c>
      <c r="E21" s="6" t="s">
        <v>254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VLOOKUP(B:B,[1]Sheet1!$A$1:$B$65536,2,0)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VLOOKUP(B:B,[2]Sheet1!$A$1:$B$65536,2,0)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VLOOKUP(B:B,[3]Sheet1!$A$1:$B$65536,2,0)</f>
        <v>237</v>
      </c>
      <c r="AA21">
        <v>236</v>
      </c>
      <c r="AB21">
        <v>260</v>
      </c>
      <c r="AC21">
        <f>VLOOKUP(B:B,[4]Sheet1!$A$1:$B$65536,2,0)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74</v>
      </c>
      <c r="D22" s="11" t="s">
        <v>70</v>
      </c>
      <c r="E22" s="6" t="s">
        <v>253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VLOOKUP(B:B,[1]Sheet1!$A$1:$B$65536,2,0)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VLOOKUP(B:B,[2]Sheet1!$A$1:$B$65536,2,0)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VLOOKUP(B:B,[3]Sheet1!$A$1:$B$65536,2,0)</f>
        <v>234</v>
      </c>
      <c r="AA22">
        <v>195</v>
      </c>
      <c r="AB22">
        <v>214</v>
      </c>
      <c r="AC22">
        <f>VLOOKUP(B:B,[4]Sheet1!$A$1:$B$65536,2,0)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93</v>
      </c>
      <c r="D23" s="11" t="s">
        <v>91</v>
      </c>
      <c r="E23" s="6" t="s">
        <v>254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VLOOKUP(B:B,[1]Sheet1!$A$1:$B$65536,2,0)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VLOOKUP(B:B,[2]Sheet1!$A$1:$B$65536,2,0)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VLOOKUP(B:B,[3]Sheet1!$A$1:$B$65536,2,0)</f>
        <v>110</v>
      </c>
      <c r="AA23">
        <v>195</v>
      </c>
      <c r="AB23">
        <v>214</v>
      </c>
      <c r="AC23">
        <f>VLOOKUP(B:B,[4]Sheet1!$A$1:$B$65536,2,0)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45</v>
      </c>
      <c r="D24" s="11" t="s">
        <v>46</v>
      </c>
      <c r="E24" s="6" t="s">
        <v>254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VLOOKUP(B:B,[1]Sheet1!$A$1:$B$65536,2,0)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VLOOKUP(B:B,[2]Sheet1!$A$1:$B$65536,2,0)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VLOOKUP(B:B,[3]Sheet1!$A$1:$B$65536,2,0)</f>
        <v>215</v>
      </c>
      <c r="AA24">
        <v>236</v>
      </c>
      <c r="AB24">
        <v>260</v>
      </c>
      <c r="AC24">
        <f>VLOOKUP(B:B,[4]Sheet1!$A$1:$B$65536,2,0)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75</v>
      </c>
      <c r="D25" s="11" t="s">
        <v>70</v>
      </c>
      <c r="E25" s="6" t="s">
        <v>253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VLOOKUP(B:B,[1]Sheet1!$A$1:$B$65536,2,0)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VLOOKUP(B:B,[2]Sheet1!$A$1:$B$65536,2,0)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VLOOKUP(B:B,[3]Sheet1!$A$1:$B$65536,2,0)</f>
        <v>186</v>
      </c>
      <c r="AA25">
        <v>167</v>
      </c>
      <c r="AB25">
        <v>183</v>
      </c>
      <c r="AC25" t="e">
        <f>VLOOKUP(B:B,[4]Sheet1!$A$1:$B$65536,2,0)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26</v>
      </c>
      <c r="D26" s="11" t="s">
        <v>20</v>
      </c>
      <c r="E26" s="6" t="s">
        <v>253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VLOOKUP(B:B,[1]Sheet1!$A$1:$B$65536,2,0)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VLOOKUP(B:B,[2]Sheet1!$A$1:$B$65536,2,0)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VLOOKUP(B:B,[3]Sheet1!$A$1:$B$65536,2,0)</f>
        <v>130</v>
      </c>
      <c r="AA26">
        <v>167</v>
      </c>
      <c r="AB26">
        <v>183</v>
      </c>
      <c r="AC26">
        <f>VLOOKUP(B:B,[4]Sheet1!$A$1:$B$65536,2,0)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47</v>
      </c>
      <c r="D27" s="11" t="s">
        <v>46</v>
      </c>
      <c r="E27" s="6" t="s">
        <v>253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VLOOKUP(B:B,[1]Sheet1!$A$1:$B$65536,2,0)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VLOOKUP(B:B,[2]Sheet1!$A$1:$B$65536,2,0)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VLOOKUP(B:B,[3]Sheet1!$A$1:$B$65536,2,0)</f>
        <v>107</v>
      </c>
      <c r="AA27">
        <v>167</v>
      </c>
      <c r="AB27">
        <v>183</v>
      </c>
      <c r="AC27">
        <f>VLOOKUP(B:B,[4]Sheet1!$A$1:$B$65536,2,0)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48</v>
      </c>
      <c r="D28" s="11" t="s">
        <v>46</v>
      </c>
      <c r="E28" s="6" t="s">
        <v>253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VLOOKUP(B:B,[1]Sheet1!$A$1:$B$65536,2,0)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VLOOKUP(B:B,[2]Sheet1!$A$1:$B$65536,2,0)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VLOOKUP(B:B,[3]Sheet1!$A$1:$B$65536,2,0)</f>
        <v>198</v>
      </c>
      <c r="AA28">
        <v>167</v>
      </c>
      <c r="AB28">
        <v>183</v>
      </c>
      <c r="AC28">
        <f>VLOOKUP(B:B,[4]Sheet1!$A$1:$B$65536,2,0)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94</v>
      </c>
      <c r="D29" s="11" t="s">
        <v>91</v>
      </c>
      <c r="E29" s="6" t="s">
        <v>252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VLOOKUP(B:B,[1]Sheet1!$A$1:$B$65536,2,0)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VLOOKUP(B:B,[2]Sheet1!$A$1:$B$65536,2,0)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VLOOKUP(B:B,[3]Sheet1!$A$1:$B$65536,2,0)</f>
        <v>28</v>
      </c>
      <c r="AA29">
        <v>83</v>
      </c>
      <c r="AB29">
        <v>92</v>
      </c>
      <c r="AC29">
        <f>VLOOKUP(B:B,[4]Sheet1!$A$1:$B$65536,2,0)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76</v>
      </c>
      <c r="D30" s="11" t="s">
        <v>70</v>
      </c>
      <c r="E30" s="6" t="s">
        <v>251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VLOOKUP(B:B,[1]Sheet1!$A$1:$B$65536,2,0)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VLOOKUP(B:B,[2]Sheet1!$A$1:$B$65536,2,0)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VLOOKUP(B:B,[3]Sheet1!$A$1:$B$65536,2,0)</f>
        <v>137</v>
      </c>
      <c r="AA30">
        <v>209</v>
      </c>
      <c r="AB30">
        <v>229</v>
      </c>
      <c r="AC30">
        <f>VLOOKUP(B:B,[4]Sheet1!$A$1:$B$65536,2,0)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95</v>
      </c>
      <c r="D31" s="11" t="s">
        <v>91</v>
      </c>
      <c r="E31" s="6" t="s">
        <v>253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VLOOKUP(B:B,[1]Sheet1!$A$1:$B$65536,2,0)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VLOOKUP(B:B,[2]Sheet1!$A$1:$B$65536,2,0)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VLOOKUP(B:B,[3]Sheet1!$A$1:$B$65536,2,0)</f>
        <v>132</v>
      </c>
      <c r="AA31">
        <v>167</v>
      </c>
      <c r="AB31">
        <v>183</v>
      </c>
      <c r="AC31" t="e">
        <f>VLOOKUP(B:B,[4]Sheet1!$A$1:$B$65536,2,0)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49</v>
      </c>
      <c r="D32" s="11" t="s">
        <v>46</v>
      </c>
      <c r="E32" s="6" t="s">
        <v>255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VLOOKUP(B:B,[1]Sheet1!$A$1:$B$65536,2,0)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VLOOKUP(B:B,[2]Sheet1!$A$1:$B$65536,2,0)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VLOOKUP(B:B,[3]Sheet1!$A$1:$B$65536,2,0)</f>
        <v>35</v>
      </c>
      <c r="AA32">
        <v>70</v>
      </c>
      <c r="AB32">
        <v>76</v>
      </c>
      <c r="AC32">
        <f>VLOOKUP(B:B,[4]Sheet1!$A$1:$B$65536,2,0)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77</v>
      </c>
      <c r="D33" s="11" t="s">
        <v>70</v>
      </c>
      <c r="E33" s="6" t="s">
        <v>250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VLOOKUP(B:B,[1]Sheet1!$A$1:$B$65536,2,0)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VLOOKUP(B:B,[2]Sheet1!$A$1:$B$65536,2,0)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VLOOKUP(B:B,[3]Sheet1!$A$1:$B$65536,2,0)</f>
        <v>185</v>
      </c>
      <c r="AA33">
        <v>125</v>
      </c>
      <c r="AB33">
        <v>138</v>
      </c>
      <c r="AC33">
        <f>VLOOKUP(B:B,[4]Sheet1!$A$1:$B$65536,2,0)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27</v>
      </c>
      <c r="D34" s="11" t="s">
        <v>20</v>
      </c>
      <c r="E34" s="6" t="s">
        <v>253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VLOOKUP(B:B,[1]Sheet1!$A$1:$B$65536,2,0)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VLOOKUP(B:B,[2]Sheet1!$A$1:$B$65536,2,0)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VLOOKUP(B:B,[3]Sheet1!$A$1:$B$65536,2,0)</f>
        <v>158</v>
      </c>
      <c r="AA34">
        <v>167</v>
      </c>
      <c r="AB34">
        <v>183</v>
      </c>
      <c r="AC34">
        <f>VLOOKUP(B:B,[4]Sheet1!$A$1:$B$65536,2,0)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28</v>
      </c>
      <c r="D35" s="11" t="s">
        <v>20</v>
      </c>
      <c r="E35" s="6" t="s">
        <v>252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VLOOKUP(B:B,[1]Sheet1!$A$1:$B$65536,2,0)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VLOOKUP(B:B,[2]Sheet1!$A$1:$B$65536,2,0)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VLOOKUP(B:B,[3]Sheet1!$A$1:$B$65536,2,0)</f>
        <v>109</v>
      </c>
      <c r="AA35">
        <v>106</v>
      </c>
      <c r="AB35">
        <v>116</v>
      </c>
      <c r="AC35">
        <f>VLOOKUP(B:B,[4]Sheet1!$A$1:$B$65536,2,0)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50</v>
      </c>
      <c r="D36" s="11" t="s">
        <v>46</v>
      </c>
      <c r="E36" s="6" t="s">
        <v>253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VLOOKUP(B:B,[1]Sheet1!$A$1:$B$65536,2,0)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VLOOKUP(B:B,[2]Sheet1!$A$1:$B$65536,2,0)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VLOOKUP(B:B,[3]Sheet1!$A$1:$B$65536,2,0)</f>
        <v>220</v>
      </c>
      <c r="AA36">
        <v>195</v>
      </c>
      <c r="AB36">
        <v>214</v>
      </c>
      <c r="AC36">
        <f>VLOOKUP(B:B,[4]Sheet1!$A$1:$B$65536,2,0)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51</v>
      </c>
      <c r="D37" s="12" t="s">
        <v>46</v>
      </c>
      <c r="E37" s="7" t="s">
        <v>254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VLOOKUP(B:B,[1]Sheet1!$A$1:$B$65536,2,0)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VLOOKUP(B:B,[2]Sheet1!$A$1:$B$65536,2,0)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VLOOKUP(B:B,[3]Sheet1!$A$1:$B$65536,2,0)</f>
        <v>440</v>
      </c>
      <c r="AA37">
        <v>236</v>
      </c>
      <c r="AB37">
        <v>260</v>
      </c>
      <c r="AC37">
        <f>VLOOKUP(B:B,[4]Sheet1!$A$1:$B$65536,2,0)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78</v>
      </c>
      <c r="D38" s="11" t="s">
        <v>70</v>
      </c>
      <c r="E38" s="6" t="s">
        <v>253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VLOOKUP(B:B,[1]Sheet1!$A$1:$B$65536,2,0)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VLOOKUP(B:B,[2]Sheet1!$A$1:$B$65536,2,0)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VLOOKUP(B:B,[3]Sheet1!$A$1:$B$65536,2,0)</f>
        <v>119</v>
      </c>
      <c r="AA38">
        <v>167</v>
      </c>
      <c r="AB38">
        <v>183</v>
      </c>
      <c r="AC38">
        <f>VLOOKUP(B:B,[4]Sheet1!$A$1:$B$65536,2,0)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96</v>
      </c>
      <c r="D39" s="11" t="s">
        <v>91</v>
      </c>
      <c r="E39" s="6" t="s">
        <v>252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VLOOKUP(B:B,[1]Sheet1!$A$1:$B$65536,2,0)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VLOOKUP(B:B,[2]Sheet1!$A$1:$B$65536,2,0)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VLOOKUP(B:B,[3]Sheet1!$A$1:$B$65536,2,0)</f>
        <v>38</v>
      </c>
      <c r="AA39">
        <v>83</v>
      </c>
      <c r="AB39">
        <v>92</v>
      </c>
      <c r="AC39">
        <f>VLOOKUP(B:B,[4]Sheet1!$A$1:$B$65536,2,0)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52</v>
      </c>
      <c r="D40" s="11" t="s">
        <v>46</v>
      </c>
      <c r="E40" s="6" t="s">
        <v>252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VLOOKUP(B:B,[1]Sheet1!$A$1:$B$65536,2,0)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VLOOKUP(B:B,[2]Sheet1!$A$1:$B$65536,2,0)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VLOOKUP(B:B,[3]Sheet1!$A$1:$B$65536,2,0)</f>
        <v>91</v>
      </c>
      <c r="AA40">
        <v>106</v>
      </c>
      <c r="AB40">
        <v>116</v>
      </c>
      <c r="AC40">
        <f>VLOOKUP(B:B,[4]Sheet1!$A$1:$B$65536,2,0)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79</v>
      </c>
      <c r="D41" s="11" t="s">
        <v>70</v>
      </c>
      <c r="E41" s="6" t="s">
        <v>250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VLOOKUP(B:B,[1]Sheet1!$A$1:$B$65536,2,0)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VLOOKUP(B:B,[2]Sheet1!$A$1:$B$65536,2,0)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VLOOKUP(B:B,[3]Sheet1!$A$1:$B$65536,2,0)</f>
        <v>67</v>
      </c>
      <c r="AA41">
        <v>111</v>
      </c>
      <c r="AB41">
        <v>122</v>
      </c>
      <c r="AC41" t="e">
        <f>VLOOKUP(B:B,[4]Sheet1!$A$1:$B$65536,2,0)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29</v>
      </c>
      <c r="D42" s="11" t="s">
        <v>20</v>
      </c>
      <c r="E42" s="6" t="s">
        <v>251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VLOOKUP(B:B,[1]Sheet1!$A$1:$B$65536,2,0)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VLOOKUP(B:B,[2]Sheet1!$A$1:$B$65536,2,0)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VLOOKUP(B:B,[3]Sheet1!$A$1:$B$65536,2,0)</f>
        <v>121</v>
      </c>
      <c r="AA42">
        <v>209</v>
      </c>
      <c r="AB42">
        <v>229</v>
      </c>
      <c r="AC42">
        <f>VLOOKUP(B:B,[4]Sheet1!$A$1:$B$65536,2,0)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30</v>
      </c>
      <c r="D43" s="11" t="s">
        <v>20</v>
      </c>
      <c r="E43" s="6" t="s">
        <v>254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VLOOKUP(B:B,[1]Sheet1!$A$1:$B$65536,2,0)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VLOOKUP(B:B,[2]Sheet1!$A$1:$B$65536,2,0)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VLOOKUP(B:B,[3]Sheet1!$A$1:$B$65536,2,0)</f>
        <v>157</v>
      </c>
      <c r="AA43">
        <v>195</v>
      </c>
      <c r="AB43">
        <v>214</v>
      </c>
      <c r="AC43">
        <f>VLOOKUP(B:B,[4]Sheet1!$A$1:$B$65536,2,0)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31</v>
      </c>
      <c r="D44" s="11" t="s">
        <v>20</v>
      </c>
      <c r="E44" s="6" t="s">
        <v>254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VLOOKUP(B:B,[1]Sheet1!$A$1:$B$65536,2,0)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VLOOKUP(B:B,[2]Sheet1!$A$1:$B$65536,2,0)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VLOOKUP(B:B,[3]Sheet1!$A$1:$B$65536,2,0)</f>
        <v>191</v>
      </c>
      <c r="AA44">
        <v>236</v>
      </c>
      <c r="AB44">
        <v>260</v>
      </c>
      <c r="AC44" t="e">
        <f>VLOOKUP(B:B,[4]Sheet1!$A$1:$B$65536,2,0)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80</v>
      </c>
      <c r="D45" s="11" t="s">
        <v>70</v>
      </c>
      <c r="E45" s="6" t="s">
        <v>253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VLOOKUP(B:B,[1]Sheet1!$A$1:$B$65536,2,0)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VLOOKUP(B:B,[2]Sheet1!$A$1:$B$65536,2,0)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VLOOKUP(B:B,[3]Sheet1!$A$1:$B$65536,2,0)</f>
        <v>256</v>
      </c>
      <c r="AA45">
        <v>195</v>
      </c>
      <c r="AB45">
        <v>214</v>
      </c>
      <c r="AC45">
        <f>VLOOKUP(B:B,[4]Sheet1!$A$1:$B$65536,2,0)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53</v>
      </c>
      <c r="D46" s="11" t="s">
        <v>46</v>
      </c>
      <c r="E46" s="6" t="s">
        <v>250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VLOOKUP(B:B,[1]Sheet1!$A$1:$B$65536,2,0)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VLOOKUP(B:B,[2]Sheet1!$A$1:$B$65536,2,0)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VLOOKUP(B:B,[3]Sheet1!$A$1:$B$65536,2,0)</f>
        <v>94</v>
      </c>
      <c r="AA46">
        <v>111</v>
      </c>
      <c r="AB46">
        <v>122</v>
      </c>
      <c r="AC46" t="e">
        <f>VLOOKUP(B:B,[4]Sheet1!$A$1:$B$65536,2,0)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97</v>
      </c>
      <c r="D47" s="11" t="s">
        <v>91</v>
      </c>
      <c r="E47" s="6" t="s">
        <v>255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VLOOKUP(B:B,[1]Sheet1!$A$1:$B$65536,2,0)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VLOOKUP(B:B,[2]Sheet1!$A$1:$B$65536,2,0)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VLOOKUP(B:B,[3]Sheet1!$A$1:$B$65536,2,0)</f>
        <v>73</v>
      </c>
      <c r="AA47">
        <v>70</v>
      </c>
      <c r="AB47">
        <v>76</v>
      </c>
      <c r="AC47" t="e">
        <f>VLOOKUP(B:B,[4]Sheet1!$A$1:$B$65536,2,0)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115</v>
      </c>
      <c r="D48" s="11" t="s">
        <v>109</v>
      </c>
      <c r="E48" s="6" t="s">
        <v>250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VLOOKUP(B:B,[1]Sheet1!$A$1:$B$65536,2,0)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VLOOKUP(B:B,[2]Sheet1!$A$1:$B$65536,2,0)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VLOOKUP(B:B,[3]Sheet1!$A$1:$B$65536,2,0)</f>
        <v>79</v>
      </c>
      <c r="AA48">
        <v>111</v>
      </c>
      <c r="AB48">
        <v>122</v>
      </c>
      <c r="AC48">
        <f>VLOOKUP(B:B,[4]Sheet1!$A$1:$B$65536,2,0)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98</v>
      </c>
      <c r="D49" s="11" t="s">
        <v>91</v>
      </c>
      <c r="E49" s="6" t="s">
        <v>252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VLOOKUP(B:B,[1]Sheet1!$A$1:$B$65536,2,0)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VLOOKUP(B:B,[2]Sheet1!$A$1:$B$65536,2,0)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VLOOKUP(B:B,[3]Sheet1!$A$1:$B$65536,2,0)</f>
        <v>73</v>
      </c>
      <c r="AA49">
        <v>83</v>
      </c>
      <c r="AB49">
        <v>92</v>
      </c>
      <c r="AC49">
        <f>VLOOKUP(B:B,[4]Sheet1!$A$1:$B$65536,2,0)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54</v>
      </c>
      <c r="D50" s="11" t="s">
        <v>46</v>
      </c>
      <c r="E50" s="6" t="s">
        <v>254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VLOOKUP(B:B,[1]Sheet1!$A$1:$B$65536,2,0)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VLOOKUP(B:B,[2]Sheet1!$A$1:$B$65536,2,0)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VLOOKUP(B:B,[3]Sheet1!$A$1:$B$65536,2,0)</f>
        <v>208</v>
      </c>
      <c r="AA50">
        <v>236</v>
      </c>
      <c r="AB50">
        <v>260</v>
      </c>
      <c r="AC50">
        <f>VLOOKUP(B:B,[4]Sheet1!$A$1:$B$65536,2,0)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55</v>
      </c>
      <c r="D51" s="11" t="s">
        <v>46</v>
      </c>
      <c r="E51" s="6" t="s">
        <v>250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VLOOKUP(B:B,[1]Sheet1!$A$1:$B$65536,2,0)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VLOOKUP(B:B,[2]Sheet1!$A$1:$B$65536,2,0)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VLOOKUP(B:B,[3]Sheet1!$A$1:$B$65536,2,0)</f>
        <v>195</v>
      </c>
      <c r="AA51">
        <v>125</v>
      </c>
      <c r="AB51">
        <v>138</v>
      </c>
      <c r="AC51" t="e">
        <f>VLOOKUP(B:B,[4]Sheet1!$A$1:$B$65536,2,0)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116</v>
      </c>
      <c r="D52" s="11" t="s">
        <v>109</v>
      </c>
      <c r="E52" s="6" t="s">
        <v>250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VLOOKUP(B:B,[1]Sheet1!$A$1:$B$65536,2,0)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VLOOKUP(B:B,[2]Sheet1!$A$1:$B$65536,2,0)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VLOOKUP(B:B,[3]Sheet1!$A$1:$B$65536,2,0)</f>
        <v>54</v>
      </c>
      <c r="AA52">
        <v>111</v>
      </c>
      <c r="AB52">
        <v>122</v>
      </c>
      <c r="AC52" t="e">
        <f>VLOOKUP(B:B,[4]Sheet1!$A$1:$B$65536,2,0)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117</v>
      </c>
      <c r="D53" s="11" t="s">
        <v>109</v>
      </c>
      <c r="E53" s="6" t="s">
        <v>255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VLOOKUP(B:B,[1]Sheet1!$A$1:$B$65536,2,0)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VLOOKUP(B:B,[2]Sheet1!$A$1:$B$65536,2,0)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VLOOKUP(B:B,[3]Sheet1!$A$1:$B$65536,2,0)</f>
        <v>56</v>
      </c>
      <c r="AA53">
        <v>70</v>
      </c>
      <c r="AB53">
        <v>76</v>
      </c>
      <c r="AC53">
        <f>VLOOKUP(B:B,[4]Sheet1!$A$1:$B$65536,2,0)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118</v>
      </c>
      <c r="D54" s="11" t="s">
        <v>109</v>
      </c>
      <c r="E54" s="6" t="s">
        <v>255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VLOOKUP(B:B,[1]Sheet1!$A$1:$B$65536,2,0)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VLOOKUP(B:B,[2]Sheet1!$A$1:$B$65536,2,0)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VLOOKUP(B:B,[3]Sheet1!$A$1:$B$65536,2,0)</f>
        <v>55</v>
      </c>
      <c r="AA54">
        <v>70</v>
      </c>
      <c r="AB54">
        <v>76</v>
      </c>
      <c r="AC54">
        <f>VLOOKUP(B:B,[4]Sheet1!$A$1:$B$65536,2,0)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32</v>
      </c>
      <c r="D55" s="11" t="s">
        <v>20</v>
      </c>
      <c r="E55" s="6" t="s">
        <v>253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VLOOKUP(B:B,[1]Sheet1!$A$1:$B$65536,2,0)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VLOOKUP(B:B,[2]Sheet1!$A$1:$B$65536,2,0)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VLOOKUP(B:B,[3]Sheet1!$A$1:$B$65536,2,0)</f>
        <v>174</v>
      </c>
      <c r="AA55">
        <v>167</v>
      </c>
      <c r="AB55">
        <v>183</v>
      </c>
      <c r="AC55">
        <f>VLOOKUP(B:B,[4]Sheet1!$A$1:$B$65536,2,0)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119</v>
      </c>
      <c r="D56" s="11" t="s">
        <v>109</v>
      </c>
      <c r="E56" s="6" t="s">
        <v>249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VLOOKUP(B:B,[1]Sheet1!$A$1:$B$65536,2,0)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VLOOKUP(B:B,[2]Sheet1!$A$1:$B$65536,2,0)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VLOOKUP(B:B,[3]Sheet1!$A$1:$B$65536,2,0)</f>
        <v>57</v>
      </c>
      <c r="AA56">
        <v>58</v>
      </c>
      <c r="AB56">
        <v>63</v>
      </c>
      <c r="AC56" t="e">
        <f>VLOOKUP(B:B,[4]Sheet1!$A$1:$B$65536,2,0)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56</v>
      </c>
      <c r="D57" s="11" t="s">
        <v>46</v>
      </c>
      <c r="E57" s="6" t="s">
        <v>254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VLOOKUP(B:B,[1]Sheet1!$A$1:$B$65536,2,0)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VLOOKUP(B:B,[2]Sheet1!$A$1:$B$65536,2,0)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VLOOKUP(B:B,[3]Sheet1!$A$1:$B$65536,2,0)</f>
        <v>349</v>
      </c>
      <c r="AA57">
        <v>236</v>
      </c>
      <c r="AB57">
        <v>260</v>
      </c>
      <c r="AC57">
        <f>VLOOKUP(B:B,[4]Sheet1!$A$1:$B$65536,2,0)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99</v>
      </c>
      <c r="D58" s="11" t="s">
        <v>91</v>
      </c>
      <c r="E58" s="6" t="s">
        <v>252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VLOOKUP(B:B,[1]Sheet1!$A$1:$B$65536,2,0)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VLOOKUP(B:B,[2]Sheet1!$A$1:$B$65536,2,0)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VLOOKUP(B:B,[3]Sheet1!$A$1:$B$65536,2,0)</f>
        <v>49</v>
      </c>
      <c r="AA58">
        <v>83</v>
      </c>
      <c r="AB58">
        <v>92</v>
      </c>
      <c r="AC58">
        <f>VLOOKUP(B:B,[4]Sheet1!$A$1:$B$65536,2,0)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100</v>
      </c>
      <c r="D59" s="11" t="s">
        <v>91</v>
      </c>
      <c r="E59" s="6" t="s">
        <v>250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VLOOKUP(B:B,[1]Sheet1!$A$1:$B$65536,2,0)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VLOOKUP(B:B,[2]Sheet1!$A$1:$B$65536,2,0)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VLOOKUP(B:B,[3]Sheet1!$A$1:$B$65536,2,0)</f>
        <v>143</v>
      </c>
      <c r="AA59">
        <v>125</v>
      </c>
      <c r="AB59">
        <v>138</v>
      </c>
      <c r="AC59" t="e">
        <f>VLOOKUP(B:B,[4]Sheet1!$A$1:$B$65536,2,0)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101</v>
      </c>
      <c r="D60" s="11" t="s">
        <v>91</v>
      </c>
      <c r="E60" s="6" t="s">
        <v>252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VLOOKUP(B:B,[1]Sheet1!$A$1:$B$65536,2,0)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VLOOKUP(B:B,[2]Sheet1!$A$1:$B$65536,2,0)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VLOOKUP(B:B,[3]Sheet1!$A$1:$B$65536,2,0)</f>
        <v>123</v>
      </c>
      <c r="AA60">
        <v>106</v>
      </c>
      <c r="AB60">
        <v>116</v>
      </c>
      <c r="AC60" t="e">
        <f>VLOOKUP(B:B,[4]Sheet1!$A$1:$B$65536,2,0)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102</v>
      </c>
      <c r="D61" s="11" t="s">
        <v>91</v>
      </c>
      <c r="E61" s="6" t="s">
        <v>255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VLOOKUP(B:B,[1]Sheet1!$A$1:$B$65536,2,0)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VLOOKUP(B:B,[2]Sheet1!$A$1:$B$65536,2,0)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VLOOKUP(B:B,[3]Sheet1!$A$1:$B$65536,2,0)</f>
        <v>39</v>
      </c>
      <c r="AA61">
        <v>70</v>
      </c>
      <c r="AB61">
        <v>76</v>
      </c>
      <c r="AC61">
        <f>VLOOKUP(B:B,[4]Sheet1!$A$1:$B$65536,2,0)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81</v>
      </c>
      <c r="D62" s="11" t="s">
        <v>70</v>
      </c>
      <c r="E62" s="6" t="s">
        <v>255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VLOOKUP(B:B,[1]Sheet1!$A$1:$B$65536,2,0)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VLOOKUP(B:B,[2]Sheet1!$A$1:$B$65536,2,0)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VLOOKUP(B:B,[3]Sheet1!$A$1:$B$65536,2,0)</f>
        <v>95</v>
      </c>
      <c r="AA62">
        <v>76</v>
      </c>
      <c r="AB62">
        <v>84</v>
      </c>
      <c r="AC62" t="e">
        <f>VLOOKUP(B:B,[4]Sheet1!$A$1:$B$65536,2,0)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103</v>
      </c>
      <c r="D63" s="11" t="s">
        <v>91</v>
      </c>
      <c r="E63" s="6" t="s">
        <v>250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VLOOKUP(B:B,[1]Sheet1!$A$1:$B$65536,2,0)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VLOOKUP(B:B,[2]Sheet1!$A$1:$B$65536,2,0)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VLOOKUP(B:B,[3]Sheet1!$A$1:$B$65536,2,0)</f>
        <v>129</v>
      </c>
      <c r="AA63">
        <v>125</v>
      </c>
      <c r="AB63">
        <v>138</v>
      </c>
      <c r="AC63">
        <f>VLOOKUP(B:B,[4]Sheet1!$A$1:$B$65536,2,0)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57</v>
      </c>
      <c r="D64" s="11" t="s">
        <v>46</v>
      </c>
      <c r="E64" s="6" t="s">
        <v>253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VLOOKUP(B:B,[1]Sheet1!$A$1:$B$65536,2,0)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VLOOKUP(B:B,[2]Sheet1!$A$1:$B$65536,2,0)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VLOOKUP(B:B,[3]Sheet1!$A$1:$B$65536,2,0)</f>
        <v>237</v>
      </c>
      <c r="AA64">
        <v>195</v>
      </c>
      <c r="AB64">
        <v>214</v>
      </c>
      <c r="AC64">
        <f>VLOOKUP(B:B,[4]Sheet1!$A$1:$B$65536,2,0)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33</v>
      </c>
      <c r="D65" s="11" t="s">
        <v>20</v>
      </c>
      <c r="E65" s="6" t="s">
        <v>253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VLOOKUP(B:B,[1]Sheet1!$A$1:$B$65536,2,0)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VLOOKUP(B:B,[2]Sheet1!$A$1:$B$65536,2,0)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VLOOKUP(B:B,[3]Sheet1!$A$1:$B$65536,2,0)</f>
        <v>167</v>
      </c>
      <c r="AA65">
        <v>167</v>
      </c>
      <c r="AB65">
        <v>183</v>
      </c>
      <c r="AC65">
        <f>VLOOKUP(B:B,[4]Sheet1!$A$1:$B$65536,2,0)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34</v>
      </c>
      <c r="D66" s="11" t="s">
        <v>20</v>
      </c>
      <c r="E66" s="6" t="s">
        <v>252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VLOOKUP(B:B,[1]Sheet1!$A$1:$B$65536,2,0)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VLOOKUP(B:B,[2]Sheet1!$A$1:$B$65536,2,0)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VLOOKUP(B:B,[3]Sheet1!$A$1:$B$65536,2,0)</f>
        <v>132</v>
      </c>
      <c r="AA66">
        <v>106</v>
      </c>
      <c r="AB66">
        <v>116</v>
      </c>
      <c r="AC66">
        <f>VLOOKUP(B:B,[4]Sheet1!$A$1:$B$65536,2,0)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104</v>
      </c>
      <c r="D67" s="11" t="s">
        <v>91</v>
      </c>
      <c r="E67" s="6" t="s">
        <v>255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VLOOKUP(B:B,[1]Sheet1!$A$1:$B$65536,2,0)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VLOOKUP(B:B,[2]Sheet1!$A$1:$B$65536,2,0)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VLOOKUP(B:B,[3]Sheet1!$A$1:$B$65536,2,0)</f>
        <v>54</v>
      </c>
      <c r="AA67">
        <v>70</v>
      </c>
      <c r="AB67">
        <v>76</v>
      </c>
      <c r="AC67">
        <f>VLOOKUP(B:B,[4]Sheet1!$A$1:$B$65536,2,0)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35</v>
      </c>
      <c r="D68" s="11" t="s">
        <v>20</v>
      </c>
      <c r="E68" s="6" t="s">
        <v>254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VLOOKUP(B:B,[1]Sheet1!$A$1:$B$65536,2,0)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VLOOKUP(B:B,[2]Sheet1!$A$1:$B$65536,2,0)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VLOOKUP(B:B,[3]Sheet1!$A$1:$B$65536,2,0)</f>
        <v>150</v>
      </c>
      <c r="AA68">
        <v>195</v>
      </c>
      <c r="AB68">
        <v>214</v>
      </c>
      <c r="AC68">
        <f>VLOOKUP(B:B,[4]Sheet1!$A$1:$B$65536,2,0)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58</v>
      </c>
      <c r="D69" s="11" t="s">
        <v>46</v>
      </c>
      <c r="E69" s="6" t="s">
        <v>250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VLOOKUP(B:B,[1]Sheet1!$A$1:$B$65536,2,0)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VLOOKUP(B:B,[2]Sheet1!$A$1:$B$65536,2,0)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VLOOKUP(B:B,[3]Sheet1!$A$1:$B$65536,2,0)</f>
        <v>106</v>
      </c>
      <c r="AA69">
        <v>125</v>
      </c>
      <c r="AB69">
        <v>138</v>
      </c>
      <c r="AC69" t="e">
        <f>VLOOKUP(B:B,[4]Sheet1!$A$1:$B$65536,2,0)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120</v>
      </c>
      <c r="D70" s="11" t="s">
        <v>109</v>
      </c>
      <c r="E70" s="6" t="s">
        <v>255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VLOOKUP(B:B,[1]Sheet1!$A$1:$B$65536,2,0)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VLOOKUP(B:B,[2]Sheet1!$A$1:$B$65536,2,0)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VLOOKUP(B:B,[3]Sheet1!$A$1:$B$65536,2,0)</f>
        <v>34</v>
      </c>
      <c r="AA70">
        <v>70</v>
      </c>
      <c r="AB70">
        <v>76</v>
      </c>
      <c r="AC70">
        <f>VLOOKUP(B:B,[4]Sheet1!$A$1:$B$65536,2,0)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59</v>
      </c>
      <c r="D71" s="11" t="s">
        <v>46</v>
      </c>
      <c r="E71" s="6" t="s">
        <v>255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VLOOKUP(B:B,[1]Sheet1!$A$1:$B$65536,2,0)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VLOOKUP(B:B,[2]Sheet1!$A$1:$B$65536,2,0)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VLOOKUP(B:B,[3]Sheet1!$A$1:$B$65536,2,0)</f>
        <v>81</v>
      </c>
      <c r="AA71">
        <v>76</v>
      </c>
      <c r="AB71">
        <v>84</v>
      </c>
      <c r="AC71">
        <f>VLOOKUP(B:B,[4]Sheet1!$A$1:$B$65536,2,0)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82</v>
      </c>
      <c r="D72" s="11" t="s">
        <v>70</v>
      </c>
      <c r="E72" s="6" t="s">
        <v>249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VLOOKUP(B:B,[1]Sheet1!$A$1:$B$65536,2,0)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VLOOKUP(B:B,[2]Sheet1!$A$1:$B$65536,2,0)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VLOOKUP(B:B,[3]Sheet1!$A$1:$B$65536,2,0)</f>
        <v>43</v>
      </c>
      <c r="AA72">
        <v>52</v>
      </c>
      <c r="AB72">
        <v>57</v>
      </c>
      <c r="AC72" t="e">
        <f>VLOOKUP(B:B,[4]Sheet1!$A$1:$B$65536,2,0)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60</v>
      </c>
      <c r="D73" s="11" t="s">
        <v>46</v>
      </c>
      <c r="E73" s="6" t="s">
        <v>252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VLOOKUP(B:B,[1]Sheet1!$A$1:$B$65536,2,0)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VLOOKUP(B:B,[2]Sheet1!$A$1:$B$65536,2,0)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VLOOKUP(B:B,[3]Sheet1!$A$1:$B$65536,2,0)</f>
        <v>102</v>
      </c>
      <c r="AA73">
        <v>106</v>
      </c>
      <c r="AB73">
        <v>116</v>
      </c>
      <c r="AC73">
        <f>VLOOKUP(B:B,[4]Sheet1!$A$1:$B$65536,2,0)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83</v>
      </c>
      <c r="D74" s="11" t="s">
        <v>70</v>
      </c>
      <c r="E74" s="6" t="s">
        <v>253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VLOOKUP(B:B,[1]Sheet1!$A$1:$B$65536,2,0)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VLOOKUP(B:B,[2]Sheet1!$A$1:$B$65536,2,0)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VLOOKUP(B:B,[3]Sheet1!$A$1:$B$65536,2,0)</f>
        <v>95</v>
      </c>
      <c r="AA74">
        <v>111</v>
      </c>
      <c r="AB74">
        <v>122</v>
      </c>
      <c r="AC74">
        <f>VLOOKUP(B:B,[4]Sheet1!$A$1:$B$65536,2,0)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36</v>
      </c>
      <c r="D75" s="11" t="s">
        <v>20</v>
      </c>
      <c r="E75" s="6" t="s">
        <v>250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VLOOKUP(B:B,[1]Sheet1!$A$1:$B$65536,2,0)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VLOOKUP(B:B,[2]Sheet1!$A$1:$B$65536,2,0)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VLOOKUP(B:B,[3]Sheet1!$A$1:$B$65536,2,0)</f>
        <v>117</v>
      </c>
      <c r="AA75">
        <v>125</v>
      </c>
      <c r="AB75">
        <v>138</v>
      </c>
      <c r="AC75">
        <f>VLOOKUP(B:B,[4]Sheet1!$A$1:$B$65536,2,0)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61</v>
      </c>
      <c r="D76" s="11" t="s">
        <v>46</v>
      </c>
      <c r="E76" s="6" t="s">
        <v>255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VLOOKUP(B:B,[1]Sheet1!$A$1:$B$65536,2,0)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VLOOKUP(B:B,[2]Sheet1!$A$1:$B$65536,2,0)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VLOOKUP(B:B,[3]Sheet1!$A$1:$B$65536,2,0)</f>
        <v>42</v>
      </c>
      <c r="AA76">
        <v>70</v>
      </c>
      <c r="AB76">
        <v>76</v>
      </c>
      <c r="AC76">
        <f>VLOOKUP(B:B,[4]Sheet1!$A$1:$B$65536,2,0)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84</v>
      </c>
      <c r="D77" s="11" t="s">
        <v>70</v>
      </c>
      <c r="E77" s="6" t="s">
        <v>253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VLOOKUP(B:B,[1]Sheet1!$A$1:$B$65536,2,0)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VLOOKUP(B:B,[2]Sheet1!$A$1:$B$65536,2,0)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VLOOKUP(B:B,[3]Sheet1!$A$1:$B$65536,2,0)</f>
        <v>169</v>
      </c>
      <c r="AA77">
        <v>167</v>
      </c>
      <c r="AB77">
        <v>183</v>
      </c>
      <c r="AC77">
        <f>VLOOKUP(B:B,[4]Sheet1!$A$1:$B$65536,2,0)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37</v>
      </c>
      <c r="D78" s="11" t="s">
        <v>20</v>
      </c>
      <c r="E78" s="6" t="s">
        <v>250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VLOOKUP(B:B,[1]Sheet1!$A$1:$B$65536,2,0)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VLOOKUP(B:B,[2]Sheet1!$A$1:$B$65536,2,0)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VLOOKUP(B:B,[3]Sheet1!$A$1:$B$65536,2,0)</f>
        <v>127</v>
      </c>
      <c r="AA78">
        <v>125</v>
      </c>
      <c r="AB78">
        <v>138</v>
      </c>
      <c r="AC78">
        <f>VLOOKUP(B:B,[4]Sheet1!$A$1:$B$65536,2,0)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85</v>
      </c>
      <c r="D79" s="11" t="s">
        <v>70</v>
      </c>
      <c r="E79" s="6" t="s">
        <v>249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VLOOKUP(B:B,[1]Sheet1!$A$1:$B$65536,2,0)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VLOOKUP(B:B,[2]Sheet1!$A$1:$B$65536,2,0)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VLOOKUP(B:B,[3]Sheet1!$A$1:$B$65536,2,0)</f>
        <v>33</v>
      </c>
      <c r="AA79">
        <v>52</v>
      </c>
      <c r="AB79">
        <v>57</v>
      </c>
      <c r="AC79">
        <f>VLOOKUP(B:B,[4]Sheet1!$A$1:$B$65536,2,0)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86</v>
      </c>
      <c r="D80" s="11" t="s">
        <v>70</v>
      </c>
      <c r="E80" s="6" t="s">
        <v>253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VLOOKUP(B:B,[1]Sheet1!$A$1:$B$65536,2,0)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VLOOKUP(B:B,[2]Sheet1!$A$1:$B$65536,2,0)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VLOOKUP(B:B,[3]Sheet1!$A$1:$B$65536,2,0)</f>
        <v>62</v>
      </c>
      <c r="AA80">
        <v>111</v>
      </c>
      <c r="AB80">
        <v>122</v>
      </c>
      <c r="AC80">
        <f>VLOOKUP(B:B,[4]Sheet1!$A$1:$B$65536,2,0)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105</v>
      </c>
      <c r="D81" s="11" t="s">
        <v>91</v>
      </c>
      <c r="E81" s="6" t="s">
        <v>252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VLOOKUP(B:B,[1]Sheet1!$A$1:$B$65536,2,0)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VLOOKUP(B:B,[2]Sheet1!$A$1:$B$65536,2,0)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VLOOKUP(B:B,[3]Sheet1!$A$1:$B$65536,2,0)</f>
        <v>50</v>
      </c>
      <c r="AA81">
        <v>83</v>
      </c>
      <c r="AB81">
        <v>92</v>
      </c>
      <c r="AC81">
        <f>VLOOKUP(B:B,[4]Sheet1!$A$1:$B$65536,2,0)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62</v>
      </c>
      <c r="D82" s="11" t="s">
        <v>46</v>
      </c>
      <c r="E82" s="6" t="s">
        <v>251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VLOOKUP(B:B,[1]Sheet1!$A$1:$B$65536,2,0)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VLOOKUP(B:B,[2]Sheet1!$A$1:$B$65536,2,0)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VLOOKUP(B:B,[3]Sheet1!$A$1:$B$65536,2,0)</f>
        <v>622</v>
      </c>
      <c r="AA82">
        <v>510</v>
      </c>
      <c r="AB82">
        <v>622</v>
      </c>
      <c r="AC82">
        <f>VLOOKUP(B:B,[4]Sheet1!$A$1:$B$65536,2,0)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38</v>
      </c>
      <c r="D83" s="11" t="s">
        <v>20</v>
      </c>
      <c r="E83" s="6" t="s">
        <v>252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VLOOKUP(B:B,[1]Sheet1!$A$1:$B$65536,2,0)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VLOOKUP(B:B,[2]Sheet1!$A$1:$B$65536,2,0)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VLOOKUP(B:B,[3]Sheet1!$A$1:$B$65536,2,0)</f>
        <v>77</v>
      </c>
      <c r="AA83">
        <v>83</v>
      </c>
      <c r="AB83">
        <v>92</v>
      </c>
      <c r="AC83">
        <f>VLOOKUP(B:B,[4]Sheet1!$A$1:$B$65536,2,0)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63</v>
      </c>
      <c r="D84" s="11" t="s">
        <v>46</v>
      </c>
      <c r="E84" s="6" t="s">
        <v>255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VLOOKUP(B:B,[1]Sheet1!$A$1:$B$65536,2,0)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VLOOKUP(B:B,[2]Sheet1!$A$1:$B$65536,2,0)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VLOOKUP(B:B,[3]Sheet1!$A$1:$B$65536,2,0)</f>
        <v>48</v>
      </c>
      <c r="AA84">
        <v>70</v>
      </c>
      <c r="AB84">
        <v>76</v>
      </c>
      <c r="AC84">
        <f>VLOOKUP(B:B,[4]Sheet1!$A$1:$B$65536,2,0)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121</v>
      </c>
      <c r="D85" s="11" t="s">
        <v>109</v>
      </c>
      <c r="E85" s="6" t="s">
        <v>253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VLOOKUP(B:B,[1]Sheet1!$A$1:$B$65536,2,0)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VLOOKUP(B:B,[2]Sheet1!$A$1:$B$65536,2,0)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VLOOKUP(B:B,[3]Sheet1!$A$1:$B$65536,2,0)</f>
        <v>154</v>
      </c>
      <c r="AA85">
        <v>167</v>
      </c>
      <c r="AB85">
        <v>183</v>
      </c>
      <c r="AC85">
        <f>VLOOKUP(B:B,[4]Sheet1!$A$1:$B$65536,2,0)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122</v>
      </c>
      <c r="D86" s="11" t="s">
        <v>109</v>
      </c>
      <c r="E86" s="6" t="s">
        <v>250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VLOOKUP(B:B,[1]Sheet1!$A$1:$B$65536,2,0)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VLOOKUP(B:B,[2]Sheet1!$A$1:$B$65536,2,0)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VLOOKUP(B:B,[3]Sheet1!$A$1:$B$65536,2,0)</f>
        <v>123</v>
      </c>
      <c r="AA86">
        <v>125</v>
      </c>
      <c r="AB86">
        <v>138</v>
      </c>
      <c r="AC86">
        <f>VLOOKUP(B:B,[4]Sheet1!$A$1:$B$65536,2,0)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87</v>
      </c>
      <c r="D87" s="11" t="s">
        <v>70</v>
      </c>
      <c r="E87" s="6" t="s">
        <v>252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VLOOKUP(B:B,[1]Sheet1!$A$1:$B$65536,2,0)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VLOOKUP(B:B,[2]Sheet1!$A$1:$B$65536,2,0)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VLOOKUP(B:B,[3]Sheet1!$A$1:$B$65536,2,0)</f>
        <v>112</v>
      </c>
      <c r="AA87">
        <v>111</v>
      </c>
      <c r="AB87">
        <v>122</v>
      </c>
      <c r="AC87" t="e">
        <f>VLOOKUP(B:B,[4]Sheet1!$A$1:$B$65536,2,0)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88</v>
      </c>
      <c r="D88" s="11" t="s">
        <v>70</v>
      </c>
      <c r="E88" s="6" t="s">
        <v>255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VLOOKUP(B:B,[1]Sheet1!$A$1:$B$65536,2,0)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VLOOKUP(B:B,[2]Sheet1!$A$1:$B$65536,2,0)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VLOOKUP(B:B,[3]Sheet1!$A$1:$B$65536,2,0)</f>
        <v>71</v>
      </c>
      <c r="AA88">
        <v>70</v>
      </c>
      <c r="AB88">
        <v>76</v>
      </c>
      <c r="AC88" t="e">
        <f>VLOOKUP(B:B,[4]Sheet1!$A$1:$B$65536,2,0)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106</v>
      </c>
      <c r="D89" s="11" t="s">
        <v>91</v>
      </c>
      <c r="E89" s="6" t="s">
        <v>255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VLOOKUP(B:B,[1]Sheet1!$A$1:$B$65536,2,0)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VLOOKUP(B:B,[2]Sheet1!$A$1:$B$65536,2,0)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VLOOKUP(B:B,[3]Sheet1!$A$1:$B$65536,2,0)</f>
        <v>38</v>
      </c>
      <c r="AA89">
        <v>70</v>
      </c>
      <c r="AB89">
        <v>76</v>
      </c>
      <c r="AC89" t="e">
        <f>VLOOKUP(B:B,[4]Sheet1!$A$1:$B$65536,2,0)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107</v>
      </c>
      <c r="D90" s="11" t="s">
        <v>91</v>
      </c>
      <c r="E90" s="6" t="s">
        <v>255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VLOOKUP(B:B,[1]Sheet1!$A$1:$B$65536,2,0)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VLOOKUP(B:B,[2]Sheet1!$A$1:$B$65536,2,0)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VLOOKUP(B:B,[3]Sheet1!$A$1:$B$65536,2,0)</f>
        <v>55</v>
      </c>
      <c r="AA90">
        <v>70</v>
      </c>
      <c r="AB90">
        <v>76</v>
      </c>
      <c r="AC90">
        <f>VLOOKUP(B:B,[4]Sheet1!$A$1:$B$65536,2,0)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39</v>
      </c>
      <c r="D91" s="11" t="s">
        <v>20</v>
      </c>
      <c r="E91" s="6" t="s">
        <v>252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VLOOKUP(B:B,[1]Sheet1!$A$1:$B$65536,2,0)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VLOOKUP(B:B,[2]Sheet1!$A$1:$B$65536,2,0)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VLOOKUP(B:B,[3]Sheet1!$A$1:$B$65536,2,0)</f>
        <v>113</v>
      </c>
      <c r="AA91">
        <v>111</v>
      </c>
      <c r="AB91">
        <v>122</v>
      </c>
      <c r="AC91">
        <f>VLOOKUP(B:B,[4]Sheet1!$A$1:$B$65536,2,0)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40</v>
      </c>
      <c r="D92" s="11" t="s">
        <v>20</v>
      </c>
      <c r="E92" s="6" t="s">
        <v>253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VLOOKUP(B:B,[1]Sheet1!$A$1:$B$65536,2,0)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VLOOKUP(B:B,[2]Sheet1!$A$1:$B$65536,2,0)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VLOOKUP(B:B,[3]Sheet1!$A$1:$B$65536,2,0)</f>
        <v>207</v>
      </c>
      <c r="AA92">
        <v>195</v>
      </c>
      <c r="AB92">
        <v>214</v>
      </c>
      <c r="AC92">
        <f>VLOOKUP(B:B,[4]Sheet1!$A$1:$B$65536,2,0)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89</v>
      </c>
      <c r="D93" s="11" t="s">
        <v>70</v>
      </c>
      <c r="E93" s="6" t="s">
        <v>252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VLOOKUP(B:B,[1]Sheet1!$A$1:$B$65536,2,0)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VLOOKUP(B:B,[2]Sheet1!$A$1:$B$65536,2,0)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VLOOKUP(B:B,[3]Sheet1!$A$1:$B$65536,2,0)</f>
        <v>134</v>
      </c>
      <c r="AA93">
        <v>111</v>
      </c>
      <c r="AB93">
        <v>122</v>
      </c>
      <c r="AC93">
        <f>VLOOKUP(B:B,[4]Sheet1!$A$1:$B$65536,2,0)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41</v>
      </c>
      <c r="D94" s="11" t="s">
        <v>20</v>
      </c>
      <c r="E94" s="6" t="s">
        <v>250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VLOOKUP(B:B,[1]Sheet1!$A$1:$B$65536,2,0)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VLOOKUP(B:B,[2]Sheet1!$A$1:$B$65536,2,0)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VLOOKUP(B:B,[3]Sheet1!$A$1:$B$65536,2,0)</f>
        <v>117</v>
      </c>
      <c r="AA94">
        <v>125</v>
      </c>
      <c r="AB94">
        <v>138</v>
      </c>
      <c r="AC94" t="e">
        <f>VLOOKUP(B:B,[4]Sheet1!$A$1:$B$65536,2,0)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42</v>
      </c>
      <c r="D95" s="11" t="s">
        <v>20</v>
      </c>
      <c r="E95" s="6" t="s">
        <v>252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VLOOKUP(B:B,[1]Sheet1!$A$1:$B$65536,2,0)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VLOOKUP(B:B,[2]Sheet1!$A$1:$B$65536,2,0)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VLOOKUP(B:B,[3]Sheet1!$A$1:$B$65536,2,0)</f>
        <v>137</v>
      </c>
      <c r="AA95">
        <v>111</v>
      </c>
      <c r="AB95">
        <v>122</v>
      </c>
      <c r="AC95">
        <f>VLOOKUP(B:B,[4]Sheet1!$A$1:$B$65536,2,0)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64</v>
      </c>
      <c r="D96" s="11" t="s">
        <v>46</v>
      </c>
      <c r="E96" s="6" t="s">
        <v>252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VLOOKUP(B:B,[1]Sheet1!$A$1:$B$65536,2,0)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VLOOKUP(B:B,[2]Sheet1!$A$1:$B$65536,2,0)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VLOOKUP(B:B,[3]Sheet1!$A$1:$B$65536,2,0)</f>
        <v>136</v>
      </c>
      <c r="AA96">
        <v>111</v>
      </c>
      <c r="AB96">
        <v>122</v>
      </c>
      <c r="AC96">
        <f>VLOOKUP(B:B,[4]Sheet1!$A$1:$B$65536,2,0)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123</v>
      </c>
      <c r="D97" s="5" t="s">
        <v>109</v>
      </c>
      <c r="E97" s="6" t="s">
        <v>255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VLOOKUP(B:B,[1]Sheet1!$A$1:$B$65536,2,0)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VLOOKUP(B:B,[2]Sheet1!$A$1:$B$65536,2,0)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VLOOKUP(B:B,[3]Sheet1!$A$1:$B$65536,2,0)</f>
        <v>44</v>
      </c>
      <c r="AA97">
        <v>70</v>
      </c>
      <c r="AB97">
        <v>76</v>
      </c>
      <c r="AC97">
        <f>VLOOKUP(B:B,[4]Sheet1!$A$1:$B$65536,2,0)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124</v>
      </c>
      <c r="D98" s="5" t="s">
        <v>109</v>
      </c>
      <c r="E98" s="6" t="s">
        <v>255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VLOOKUP(B:B,[1]Sheet1!$A$1:$B$65536,2,0)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VLOOKUP(B:B,[2]Sheet1!$A$1:$B$65536,2,0)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VLOOKUP(B:B,[3]Sheet1!$A$1:$B$65536,2,0)</f>
        <v>39</v>
      </c>
      <c r="AA98">
        <v>70</v>
      </c>
      <c r="AB98">
        <v>76</v>
      </c>
      <c r="AC98">
        <f>VLOOKUP(B:B,[4]Sheet1!$A$1:$B$65536,2,0)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43</v>
      </c>
      <c r="D99" s="5" t="s">
        <v>20</v>
      </c>
      <c r="E99" s="6" t="s">
        <v>249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VLOOKUP(B:B,[1]Sheet1!$A$1:$B$65536,2,0)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VLOOKUP(B:B,[2]Sheet1!$A$1:$B$65536,2,0)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VLOOKUP(B:B,[3]Sheet1!$A$1:$B$65536,2,0)</f>
        <v>35</v>
      </c>
      <c r="AA99">
        <v>52</v>
      </c>
      <c r="AB99">
        <v>57</v>
      </c>
      <c r="AC99">
        <f>VLOOKUP(B:B,[4]Sheet1!$A$1:$B$65536,2,0)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65</v>
      </c>
      <c r="D100" s="5" t="s">
        <v>46</v>
      </c>
      <c r="E100" s="6" t="s">
        <v>249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VLOOKUP(B:B,[1]Sheet1!$A$1:$B$65536,2,0)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VLOOKUP(B:B,[2]Sheet1!$A$1:$B$65536,2,0)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VLOOKUP(B:B,[3]Sheet1!$A$1:$B$65536,2,0)</f>
        <v>38</v>
      </c>
      <c r="AA100">
        <v>52</v>
      </c>
      <c r="AB100">
        <v>57</v>
      </c>
      <c r="AC100" t="e">
        <f>VLOOKUP(B:B,[4]Sheet1!$A$1:$B$65536,2,0)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125</v>
      </c>
      <c r="D101" s="5" t="s">
        <v>109</v>
      </c>
      <c r="E101" s="6" t="s">
        <v>255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VLOOKUP(B:B,[1]Sheet1!$A$1:$B$65536,2,0)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VLOOKUP(B:B,[2]Sheet1!$A$1:$B$65536,2,0)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VLOOKUP(B:B,[3]Sheet1!$A$1:$B$65536,2,0)</f>
        <v>74</v>
      </c>
      <c r="AA101">
        <v>76</v>
      </c>
      <c r="AB101">
        <v>84</v>
      </c>
      <c r="AC101">
        <f>VLOOKUP(B:B,[4]Sheet1!$A$1:$B$65536,2,0)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44</v>
      </c>
      <c r="D102" s="5" t="s">
        <v>20</v>
      </c>
      <c r="E102" s="6" t="s">
        <v>255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VLOOKUP(B:B,[1]Sheet1!$A$1:$B$65536,2,0)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VLOOKUP(B:B,[2]Sheet1!$A$1:$B$65536,2,0)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VLOOKUP(B:B,[3]Sheet1!$A$1:$B$65536,2,0)</f>
        <v>32</v>
      </c>
      <c r="AA102">
        <v>70</v>
      </c>
      <c r="AB102">
        <v>76</v>
      </c>
      <c r="AC102">
        <f>VLOOKUP(B:B,[4]Sheet1!$A$1:$B$65536,2,0)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66</v>
      </c>
      <c r="D103" s="5" t="s">
        <v>46</v>
      </c>
      <c r="E103" s="6" t="s">
        <v>249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VLOOKUP(B:B,[1]Sheet1!$A$1:$B$65536,2,0)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VLOOKUP(B:B,[2]Sheet1!$A$1:$B$65536,2,0)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VLOOKUP(B:B,[3]Sheet1!$A$1:$B$65536,2,0)</f>
        <v>60</v>
      </c>
      <c r="AA103">
        <v>52</v>
      </c>
      <c r="AB103">
        <v>57</v>
      </c>
      <c r="AC103">
        <f>VLOOKUP(B:B,[4]Sheet1!$A$1:$B$65536,2,0)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67</v>
      </c>
      <c r="D104" s="20" t="s">
        <v>46</v>
      </c>
      <c r="E104" s="22" t="s">
        <v>249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VLOOKUP(B:B,[1]Sheet1!$A$1:$B$65536,2,0)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VLOOKUP(B:B,[4]Sheet1!$A$1:$B$65536,2,0)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376</v>
      </c>
      <c r="D105" s="20" t="s">
        <v>46</v>
      </c>
      <c r="E105" s="22" t="s">
        <v>249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VLOOKUP(B:B,[1]Sheet1!$A$1:$B$65536,2,0)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VLOOKUP(B:B,[4]Sheet1!$A$1:$B$65536,2,0)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18</v>
      </c>
      <c r="D106" s="20" t="s">
        <v>17</v>
      </c>
      <c r="E106" s="22" t="s">
        <v>249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VLOOKUP(B:B,[1]Sheet1!$A$1:$B$65536,2,0)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VLOOKUP(B:B,[4]Sheet1!$A$1:$B$65536,2,0)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VLOOKUP(B:B,[1]Sheet1!$A$1:$B$65536,2,0)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VLOOKUP(B:B,[4]Sheet1!$A$1:$B$65536,2,0)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门店任务明细</vt:lpstr>
      <vt:lpstr>本月任务品种（数据原表）</vt:lpstr>
      <vt:lpstr>完成情况 （原表）</vt:lpstr>
      <vt:lpstr>品种任务</vt:lpstr>
      <vt:lpstr>门店任务明细 (原表)</vt:lpstr>
      <vt:lpstr>藏药品种明细</vt:lpstr>
      <vt:lpstr>完成情况（数值)</vt:lpstr>
      <vt:lpstr>品种卖点4月</vt:lpstr>
      <vt:lpstr>4月品种销售情况</vt:lpstr>
      <vt:lpstr>品种卖点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2019-05-31T09:37:17Z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