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3.8-3.11数据情况表" sheetId="1" r:id="rId1"/>
    <sheet name="片区完成情况" sheetId="2" r:id="rId2"/>
    <sheet name="Sheet3" sheetId="3" r:id="rId3"/>
  </sheets>
  <definedNames>
    <definedName name="_xlnm._FilterDatabase" localSheetId="0" hidden="1">'3.8-3.11数据情况表'!$A$3:$Y$107</definedName>
  </definedNames>
  <calcPr calcId="144525"/>
</workbook>
</file>

<file path=xl/sharedStrings.xml><?xml version="1.0" encoding="utf-8"?>
<sst xmlns="http://schemas.openxmlformats.org/spreadsheetml/2006/main" count="274" uniqueCount="163">
  <si>
    <t>3月8日—3月11日 “乐享女神节” 考核目标</t>
  </si>
  <si>
    <t>序号</t>
  </si>
  <si>
    <t>门店ID</t>
  </si>
  <si>
    <t>门店</t>
  </si>
  <si>
    <t>片区</t>
  </si>
  <si>
    <t>1档</t>
  </si>
  <si>
    <t>2档</t>
  </si>
  <si>
    <t>活动期间数据</t>
  </si>
  <si>
    <t>3月8日—3月11日汇总</t>
  </si>
  <si>
    <t>奖罚情况</t>
  </si>
  <si>
    <t>销售</t>
  </si>
  <si>
    <t>4天销售</t>
  </si>
  <si>
    <t>毛利</t>
  </si>
  <si>
    <t>4天毛利</t>
  </si>
  <si>
    <t>毛利率</t>
  </si>
  <si>
    <t>1档完成率</t>
  </si>
  <si>
    <t xml:space="preserve">1档毛利完成率 </t>
  </si>
  <si>
    <t>2档完成率</t>
  </si>
  <si>
    <t xml:space="preserve">2档毛利率 </t>
  </si>
  <si>
    <t>销售奖励</t>
  </si>
  <si>
    <t>超毛奖励</t>
  </si>
  <si>
    <t>处罚</t>
  </si>
  <si>
    <t>新怡路店</t>
  </si>
  <si>
    <t>西北片</t>
  </si>
  <si>
    <t>大邑县晋原镇子龙路店</t>
  </si>
  <si>
    <t>城郊一片</t>
  </si>
  <si>
    <t>五津西路药店</t>
  </si>
  <si>
    <t>中和街道柳荫街药店</t>
  </si>
  <si>
    <t>东南片</t>
  </si>
  <si>
    <t xml:space="preserve">崇州市崇阳镇永康东路药店 </t>
  </si>
  <si>
    <t>城郊二片</t>
  </si>
  <si>
    <t>成华杉板桥南一路店</t>
  </si>
  <si>
    <t>城中片</t>
  </si>
  <si>
    <t>大邑县晋源镇东壕沟段药店</t>
  </si>
  <si>
    <t>大邑县沙渠镇方圆路药店</t>
  </si>
  <si>
    <t>土龙路药店</t>
  </si>
  <si>
    <t>新津邓双镇岷江店</t>
  </si>
  <si>
    <t>崇州市崇阳镇尚贤坊街药店</t>
  </si>
  <si>
    <t>都江堰景中路店</t>
  </si>
  <si>
    <t>三江店</t>
  </si>
  <si>
    <t>郫县郫筒镇一环路东南段药店</t>
  </si>
  <si>
    <t>都江堰药店</t>
  </si>
  <si>
    <t>清江东路药店</t>
  </si>
  <si>
    <t>新都区新繁镇繁江北路药店</t>
  </si>
  <si>
    <t>大邑县晋原镇内蒙古大道桃源药店</t>
  </si>
  <si>
    <t>通盈街药店</t>
  </si>
  <si>
    <t>北东街店</t>
  </si>
  <si>
    <t>羊子山西路药店（兴元华盛）</t>
  </si>
  <si>
    <t>崔家店路药店</t>
  </si>
  <si>
    <t>十二桥药店</t>
  </si>
  <si>
    <t>西林一街药店</t>
  </si>
  <si>
    <t>新都区马超东路店</t>
  </si>
  <si>
    <t>大源北街药店</t>
  </si>
  <si>
    <t>大邑县安仁镇千禧街药店</t>
  </si>
  <si>
    <t>科华街药店</t>
  </si>
  <si>
    <t>天久北巷药店</t>
  </si>
  <si>
    <t>银河北街药店</t>
  </si>
  <si>
    <t>交大路第三药店</t>
  </si>
  <si>
    <t>劼人路药店</t>
  </si>
  <si>
    <t>大药房连锁有限公司聚萃街药店</t>
  </si>
  <si>
    <t>观音桥街药店</t>
  </si>
  <si>
    <t>童子街药店</t>
  </si>
  <si>
    <t>顺和街店</t>
  </si>
  <si>
    <t>大邑县晋原镇东街药店</t>
  </si>
  <si>
    <t>西部店</t>
  </si>
  <si>
    <t>温江区公平街道江安路药店</t>
  </si>
  <si>
    <t>大邑县新场镇文昌街药店</t>
  </si>
  <si>
    <t>双流县西航港街道锦华路一段药店</t>
  </si>
  <si>
    <t>合欢树街药店</t>
  </si>
  <si>
    <t>邛崃市临邛镇翠荫街药店</t>
  </si>
  <si>
    <t>二环路北四段药店（汇融名城）</t>
  </si>
  <si>
    <t>水杉街药店</t>
  </si>
  <si>
    <t>浣花滨河路药店</t>
  </si>
  <si>
    <t>光华村街药店</t>
  </si>
  <si>
    <t>庆云南街药店</t>
  </si>
  <si>
    <t>都江堰聚源镇药店</t>
  </si>
  <si>
    <t>成都成汉太极大药房有限公司</t>
  </si>
  <si>
    <t>黄苑东街药店</t>
  </si>
  <si>
    <t>枣子巷药店</t>
  </si>
  <si>
    <t>龙潭西路店</t>
  </si>
  <si>
    <t>都江堰市蒲阳路药店</t>
  </si>
  <si>
    <t>都江堰市蒲阳镇堰问道西路药店</t>
  </si>
  <si>
    <t>新乐中街药店</t>
  </si>
  <si>
    <t>中和大道药店</t>
  </si>
  <si>
    <t>贝森北路药店</t>
  </si>
  <si>
    <t>华康路药店</t>
  </si>
  <si>
    <t>都江堰幸福镇翔凤路药店</t>
  </si>
  <si>
    <t>红星店</t>
  </si>
  <si>
    <t>双林路药店</t>
  </si>
  <si>
    <t>龙泉驿区龙泉街道驿生路药店</t>
  </si>
  <si>
    <t>双流区东升街道三强西路药店</t>
  </si>
  <si>
    <t>邛崃中心药店</t>
  </si>
  <si>
    <t>蜀汉路药店</t>
  </si>
  <si>
    <t>都江堰奎光路中段药店</t>
  </si>
  <si>
    <t>光华药店</t>
  </si>
  <si>
    <t>邛崃市临邛镇洪川小区药店</t>
  </si>
  <si>
    <t>新下街药店</t>
  </si>
  <si>
    <t>梨花街药店</t>
  </si>
  <si>
    <t>旗舰片</t>
  </si>
  <si>
    <t>榕声路店</t>
  </si>
  <si>
    <t>新园大道药店</t>
  </si>
  <si>
    <t>大邑县晋原镇潘家街药店</t>
  </si>
  <si>
    <t>柳翠路药店</t>
  </si>
  <si>
    <t>旗舰店</t>
  </si>
  <si>
    <t>华泰路药店</t>
  </si>
  <si>
    <t>金沙路药店</t>
  </si>
  <si>
    <t>万科路药店</t>
  </si>
  <si>
    <t>崇州市崇阳镇蜀州中路药店</t>
  </si>
  <si>
    <t>怀远店</t>
  </si>
  <si>
    <t>新津县五津镇武阳西路药店</t>
  </si>
  <si>
    <t>公文减免</t>
  </si>
  <si>
    <t>金带街药店</t>
  </si>
  <si>
    <t>金马河路药店</t>
  </si>
  <si>
    <t>兴义镇万兴路药店</t>
  </si>
  <si>
    <t>邛崃市羊安镇永康大道药店</t>
  </si>
  <si>
    <t>佳灵路药店</t>
  </si>
  <si>
    <t>郫县郫筒镇东大街药店</t>
  </si>
  <si>
    <t>邛崃市临邛镇长安大道药店</t>
  </si>
  <si>
    <t>崇州中心店</t>
  </si>
  <si>
    <t>人民中路店（3.8/3.11-13）</t>
  </si>
  <si>
    <t>公文减半</t>
  </si>
  <si>
    <t>华油路药店</t>
  </si>
  <si>
    <t>浆洗街药店</t>
  </si>
  <si>
    <t>处罚80%</t>
  </si>
  <si>
    <t>万宇路药店</t>
  </si>
  <si>
    <t>温江店</t>
  </si>
  <si>
    <t>大邑县晋原镇通达东路五段药店</t>
  </si>
  <si>
    <t>沙河源药店</t>
  </si>
  <si>
    <t>金丝街药店（3.8/3.11-13）</t>
  </si>
  <si>
    <t>周末基础 任务未达标</t>
  </si>
  <si>
    <t>静明路药店</t>
  </si>
  <si>
    <t>大华街药店</t>
  </si>
  <si>
    <t>清江东路2药店</t>
  </si>
  <si>
    <t>航中街药店</t>
  </si>
  <si>
    <t>紫薇东路药店</t>
  </si>
  <si>
    <t>合计</t>
  </si>
  <si>
    <t>3.8-3.11（女神节）片区完成情况表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</si>
  <si>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</si>
  <si>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</si>
  <si>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</si>
  <si>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</si>
  <si>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</si>
  <si>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</si>
  <si>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</si>
  <si>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</si>
  <si>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</si>
  <si>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</si>
  <si>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</si>
  <si>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</si>
  <si>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</si>
  <si>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</si>
  <si>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</si>
  <si>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</si>
  <si>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</si>
  <si>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</si>
  <si>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</si>
  <si>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女神节奖励分配</t>
  </si>
  <si>
    <t>人员id</t>
  </si>
  <si>
    <t>金额</t>
  </si>
  <si>
    <t>李蕊如</t>
  </si>
  <si>
    <t>钟良艳</t>
  </si>
  <si>
    <t>于新蕾</t>
  </si>
  <si>
    <t>杨秀娟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</si>
</sst>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rgb="FFDA34EE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DA34EE"/>
      <name val="Arial"/>
      <charset val="0"/>
    </font>
    <font>
      <sz val="10"/>
      <color rgb="FFDA34EE"/>
      <name val="宋体"/>
      <charset val="134"/>
    </font>
    <font>
      <b/>
      <sz val="9"/>
      <name val="宋体"/>
      <charset val="0"/>
    </font>
    <font>
      <b/>
      <sz val="10"/>
      <color rgb="FFDA34EE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10" fontId="5" fillId="4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10" fontId="9" fillId="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5DF1"/>
      <color rgb="00DA34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opLeftCell="C1" workbookViewId="0">
      <pane ySplit="3" topLeftCell="A25" activePane="bottomLeft" state="frozen"/>
      <selection/>
      <selection pane="bottomLeft" activeCell="C29" sqref="$A29:$XFD29"/>
    </sheetView>
  </sheetViews>
  <sheetFormatPr defaultColWidth="9" defaultRowHeight="13.5"/>
  <cols>
    <col min="1" max="1" width="4.5" style="26" customWidth="1"/>
    <col min="2" max="2" width="7" style="26" customWidth="1"/>
    <col min="3" max="3" width="18.25" style="27" customWidth="1"/>
    <col min="4" max="4" width="8" style="27"/>
    <col min="5" max="5" width="9.875" style="28" hidden="1" customWidth="1"/>
    <col min="6" max="6" width="10.1916666666667" style="28" customWidth="1"/>
    <col min="7" max="7" width="9.25" style="28" hidden="1" customWidth="1"/>
    <col min="8" max="8" width="10" style="28" customWidth="1"/>
    <col min="9" max="9" width="7.375" style="29" customWidth="1"/>
    <col min="10" max="10" width="10.4583333333333" style="28" hidden="1" customWidth="1"/>
    <col min="11" max="11" width="10" style="28" customWidth="1"/>
    <col min="12" max="12" width="9.875" style="28" hidden="1" customWidth="1"/>
    <col min="13" max="13" width="9.875" style="28" customWidth="1"/>
    <col min="14" max="14" width="7" style="29" customWidth="1"/>
    <col min="15" max="16" width="9.875" style="30" customWidth="1"/>
    <col min="17" max="17" width="7" style="31" customWidth="1"/>
    <col min="18" max="18" width="8.125" style="31" customWidth="1"/>
    <col min="19" max="19" width="8.125" style="32" customWidth="1"/>
    <col min="20" max="21" width="7.875" style="32" customWidth="1"/>
    <col min="22" max="22" width="5.25" style="33" customWidth="1"/>
    <col min="23" max="23" width="7.375" style="34" customWidth="1"/>
    <col min="24" max="24" width="8" style="28" customWidth="1"/>
    <col min="25" max="25" width="8.875" style="35" customWidth="1"/>
    <col min="26" max="16384" width="9" style="22"/>
  </cols>
  <sheetData>
    <row r="1" s="22" customFormat="1" ht="18" customHeight="1" spans="1: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54"/>
      <c r="W1" s="36"/>
      <c r="X1" s="36"/>
      <c r="Y1" s="35"/>
    </row>
    <row r="2" s="22" customFormat="1" ht="16" customHeight="1" spans="1:25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  <c r="F2" s="38"/>
      <c r="G2" s="38"/>
      <c r="H2" s="38"/>
      <c r="I2" s="38"/>
      <c r="J2" s="46" t="s">
        <v>6</v>
      </c>
      <c r="K2" s="46"/>
      <c r="L2" s="46"/>
      <c r="M2" s="46"/>
      <c r="N2" s="46"/>
      <c r="O2" s="14" t="s">
        <v>7</v>
      </c>
      <c r="P2" s="14"/>
      <c r="Q2" s="14"/>
      <c r="R2" s="55" t="s">
        <v>8</v>
      </c>
      <c r="S2" s="55"/>
      <c r="T2" s="55"/>
      <c r="U2" s="55"/>
      <c r="V2" s="56" t="s">
        <v>9</v>
      </c>
      <c r="W2" s="57"/>
      <c r="X2" s="57"/>
      <c r="Y2" s="35"/>
    </row>
    <row r="3" s="22" customFormat="1" ht="24" spans="1:25">
      <c r="A3" s="39"/>
      <c r="B3" s="39"/>
      <c r="C3" s="39"/>
      <c r="D3" s="39"/>
      <c r="E3" s="38" t="s">
        <v>10</v>
      </c>
      <c r="F3" s="38" t="s">
        <v>11</v>
      </c>
      <c r="G3" s="38" t="s">
        <v>12</v>
      </c>
      <c r="H3" s="38" t="s">
        <v>13</v>
      </c>
      <c r="I3" s="47" t="s">
        <v>14</v>
      </c>
      <c r="J3" s="46" t="s">
        <v>10</v>
      </c>
      <c r="K3" s="46" t="s">
        <v>11</v>
      </c>
      <c r="L3" s="46" t="s">
        <v>12</v>
      </c>
      <c r="M3" s="46" t="s">
        <v>13</v>
      </c>
      <c r="N3" s="48" t="s">
        <v>14</v>
      </c>
      <c r="O3" s="14" t="s">
        <v>10</v>
      </c>
      <c r="P3" s="14" t="s">
        <v>12</v>
      </c>
      <c r="Q3" s="58" t="s">
        <v>14</v>
      </c>
      <c r="R3" s="59" t="s">
        <v>15</v>
      </c>
      <c r="S3" s="60" t="s">
        <v>16</v>
      </c>
      <c r="T3" s="60" t="s">
        <v>17</v>
      </c>
      <c r="U3" s="60" t="s">
        <v>18</v>
      </c>
      <c r="V3" s="56" t="s">
        <v>19</v>
      </c>
      <c r="W3" s="61" t="s">
        <v>20</v>
      </c>
      <c r="X3" s="62" t="s">
        <v>21</v>
      </c>
      <c r="Y3" s="35"/>
    </row>
    <row r="4" s="22" customFormat="1" spans="1:25">
      <c r="A4" s="40">
        <v>1</v>
      </c>
      <c r="B4" s="40">
        <v>741</v>
      </c>
      <c r="C4" s="41" t="s">
        <v>22</v>
      </c>
      <c r="D4" s="41" t="s">
        <v>23</v>
      </c>
      <c r="E4" s="42">
        <v>4011.96675</v>
      </c>
      <c r="F4" s="42">
        <f t="shared" ref="F4:K4" si="0">E4*4</f>
        <v>16047.867</v>
      </c>
      <c r="G4" s="42">
        <v>995.6272115625</v>
      </c>
      <c r="H4" s="42">
        <f t="shared" si="0"/>
        <v>3982.50884625</v>
      </c>
      <c r="I4" s="49">
        <v>0.248164372639055</v>
      </c>
      <c r="J4" s="50">
        <v>5014.9584375</v>
      </c>
      <c r="K4" s="50">
        <f t="shared" si="0"/>
        <v>20059.83375</v>
      </c>
      <c r="L4" s="50">
        <v>1200.60928453125</v>
      </c>
      <c r="M4" s="50">
        <f t="shared" ref="M4:M67" si="1">L4*4</f>
        <v>4802.437138125</v>
      </c>
      <c r="N4" s="51">
        <v>0.239405630075324</v>
      </c>
      <c r="O4" s="9">
        <v>24518.44</v>
      </c>
      <c r="P4" s="9">
        <v>8248.15</v>
      </c>
      <c r="Q4" s="63">
        <f t="shared" ref="Q4:Q67" si="2">P4/O4</f>
        <v>0.336405986677782</v>
      </c>
      <c r="R4" s="64">
        <f t="shared" ref="R4:R67" si="3">O4/F4</f>
        <v>1.52783170498609</v>
      </c>
      <c r="S4" s="65">
        <f t="shared" ref="S4:S67" si="4">P4/H4</f>
        <v>2.07109395570247</v>
      </c>
      <c r="T4" s="65">
        <f t="shared" ref="T4:T67" si="5">O4/K4</f>
        <v>1.22226536398887</v>
      </c>
      <c r="U4" s="65">
        <f>P4/M4</f>
        <v>1.71749254863132</v>
      </c>
      <c r="V4" s="57">
        <v>600</v>
      </c>
      <c r="W4" s="61">
        <f>(P4-H4)*0.3</f>
        <v>1279.692346125</v>
      </c>
      <c r="X4" s="62"/>
      <c r="Y4" s="35"/>
    </row>
    <row r="5" s="22" customFormat="1" spans="1:25">
      <c r="A5" s="40">
        <v>2</v>
      </c>
      <c r="B5" s="40">
        <v>539</v>
      </c>
      <c r="C5" s="41" t="s">
        <v>24</v>
      </c>
      <c r="D5" s="41" t="s">
        <v>25</v>
      </c>
      <c r="E5" s="42">
        <v>6185.746</v>
      </c>
      <c r="F5" s="42">
        <f t="shared" ref="F5:K5" si="6">E5*4</f>
        <v>24742.984</v>
      </c>
      <c r="G5" s="42">
        <v>1845.13274</v>
      </c>
      <c r="H5" s="42">
        <f t="shared" si="6"/>
        <v>7380.53096</v>
      </c>
      <c r="I5" s="49">
        <v>0.298287828177879</v>
      </c>
      <c r="J5" s="50">
        <v>7732.1825</v>
      </c>
      <c r="K5" s="50">
        <f t="shared" si="6"/>
        <v>30928.73</v>
      </c>
      <c r="L5" s="50">
        <v>2225.01301</v>
      </c>
      <c r="M5" s="50">
        <f t="shared" si="1"/>
        <v>8900.05204</v>
      </c>
      <c r="N5" s="51">
        <v>0.287760022477483</v>
      </c>
      <c r="O5" s="9">
        <v>35122.71</v>
      </c>
      <c r="P5" s="9">
        <v>8556.84</v>
      </c>
      <c r="Q5" s="63">
        <f t="shared" si="2"/>
        <v>0.243626986641976</v>
      </c>
      <c r="R5" s="64">
        <f t="shared" si="3"/>
        <v>1.41950178684996</v>
      </c>
      <c r="S5" s="65">
        <f t="shared" si="4"/>
        <v>1.15938000211302</v>
      </c>
      <c r="T5" s="65">
        <f t="shared" si="5"/>
        <v>1.13560142947997</v>
      </c>
      <c r="U5" s="66">
        <f t="shared" ref="U5:U36" si="7">P5/M5</f>
        <v>0.961437074922991</v>
      </c>
      <c r="V5" s="57">
        <v>600</v>
      </c>
      <c r="W5" s="61"/>
      <c r="X5" s="62"/>
      <c r="Y5" s="35"/>
    </row>
    <row r="6" s="22" customFormat="1" spans="1:25">
      <c r="A6" s="40">
        <v>3</v>
      </c>
      <c r="B6" s="40">
        <v>385</v>
      </c>
      <c r="C6" s="41" t="s">
        <v>26</v>
      </c>
      <c r="D6" s="41" t="s">
        <v>25</v>
      </c>
      <c r="E6" s="42">
        <v>14503.70425</v>
      </c>
      <c r="F6" s="42">
        <f t="shared" ref="F6:K6" si="8">E6*4</f>
        <v>58014.817</v>
      </c>
      <c r="G6" s="42">
        <v>3841.5517525</v>
      </c>
      <c r="H6" s="42">
        <f t="shared" si="8"/>
        <v>15366.20701</v>
      </c>
      <c r="I6" s="49">
        <v>0.264866939251054</v>
      </c>
      <c r="J6" s="50">
        <v>17404.4451</v>
      </c>
      <c r="K6" s="50">
        <f t="shared" si="8"/>
        <v>69617.7804</v>
      </c>
      <c r="L6" s="50">
        <v>4447.1610876</v>
      </c>
      <c r="M6" s="50">
        <f t="shared" si="1"/>
        <v>17788.6443504</v>
      </c>
      <c r="N6" s="51">
        <v>0.255518694336311</v>
      </c>
      <c r="O6" s="9">
        <v>81422.84</v>
      </c>
      <c r="P6" s="9">
        <v>20698.56</v>
      </c>
      <c r="Q6" s="63">
        <f t="shared" si="2"/>
        <v>0.254210734973135</v>
      </c>
      <c r="R6" s="64">
        <f t="shared" si="3"/>
        <v>1.40348352732027</v>
      </c>
      <c r="S6" s="65">
        <f t="shared" si="4"/>
        <v>1.34701816697704</v>
      </c>
      <c r="T6" s="65">
        <f t="shared" si="5"/>
        <v>1.16956960610023</v>
      </c>
      <c r="U6" s="65">
        <f t="shared" si="7"/>
        <v>1.16358276618952</v>
      </c>
      <c r="V6" s="57">
        <v>600</v>
      </c>
      <c r="W6" s="61">
        <f t="shared" ref="W5:W23" si="9">(P6-H6)*0.3</f>
        <v>1599.705897</v>
      </c>
      <c r="X6" s="62"/>
      <c r="Y6" s="35"/>
    </row>
    <row r="7" s="22" customFormat="1" spans="1:25">
      <c r="A7" s="40">
        <v>4</v>
      </c>
      <c r="B7" s="40">
        <v>584</v>
      </c>
      <c r="C7" s="41" t="s">
        <v>27</v>
      </c>
      <c r="D7" s="41" t="s">
        <v>28</v>
      </c>
      <c r="E7" s="42">
        <v>7775.4800625</v>
      </c>
      <c r="F7" s="42">
        <f t="shared" ref="F7:K7" si="10">E7*4</f>
        <v>31101.92025</v>
      </c>
      <c r="G7" s="42">
        <v>2230.1693046875</v>
      </c>
      <c r="H7" s="42">
        <f t="shared" si="10"/>
        <v>8920.67721875</v>
      </c>
      <c r="I7" s="49">
        <v>0.286820786210138</v>
      </c>
      <c r="J7" s="50">
        <v>9719.350078125</v>
      </c>
      <c r="K7" s="50">
        <f t="shared" si="10"/>
        <v>38877.4003125</v>
      </c>
      <c r="L7" s="50">
        <v>2689.32180859375</v>
      </c>
      <c r="M7" s="50">
        <f t="shared" si="1"/>
        <v>10757.287234375</v>
      </c>
      <c r="N7" s="51">
        <v>0.276697699638015</v>
      </c>
      <c r="O7" s="9">
        <v>43254.73</v>
      </c>
      <c r="P7" s="9">
        <v>10012.07</v>
      </c>
      <c r="Q7" s="63">
        <f t="shared" si="2"/>
        <v>0.231467633713122</v>
      </c>
      <c r="R7" s="64">
        <f t="shared" si="3"/>
        <v>1.39074146073023</v>
      </c>
      <c r="S7" s="65">
        <f t="shared" si="4"/>
        <v>1.12234416227459</v>
      </c>
      <c r="T7" s="65">
        <f t="shared" si="5"/>
        <v>1.11259316858418</v>
      </c>
      <c r="U7" s="66">
        <f t="shared" si="7"/>
        <v>0.9307244272521</v>
      </c>
      <c r="V7" s="57">
        <v>600</v>
      </c>
      <c r="W7" s="61"/>
      <c r="X7" s="62"/>
      <c r="Y7" s="35"/>
    </row>
    <row r="8" s="22" customFormat="1" spans="1:25">
      <c r="A8" s="40">
        <v>5</v>
      </c>
      <c r="B8" s="40">
        <v>104428</v>
      </c>
      <c r="C8" s="41" t="s">
        <v>29</v>
      </c>
      <c r="D8" s="41" t="s">
        <v>30</v>
      </c>
      <c r="E8" s="42">
        <v>5708.9725</v>
      </c>
      <c r="F8" s="42">
        <f t="shared" ref="F8:K8" si="11">E8*4</f>
        <v>22835.89</v>
      </c>
      <c r="G8" s="42">
        <v>1755.689705</v>
      </c>
      <c r="H8" s="42">
        <f t="shared" si="11"/>
        <v>7022.75882</v>
      </c>
      <c r="I8" s="49">
        <v>0.307531645142799</v>
      </c>
      <c r="J8" s="50">
        <v>7136.215625</v>
      </c>
      <c r="K8" s="50">
        <f t="shared" si="11"/>
        <v>28544.8625</v>
      </c>
      <c r="L8" s="50">
        <v>2117.1552325</v>
      </c>
      <c r="M8" s="50">
        <f t="shared" si="1"/>
        <v>8468.62093</v>
      </c>
      <c r="N8" s="51">
        <v>0.296677587078936</v>
      </c>
      <c r="O8" s="9">
        <v>31087.16</v>
      </c>
      <c r="P8" s="9">
        <v>9339.82</v>
      </c>
      <c r="Q8" s="63">
        <f t="shared" si="2"/>
        <v>0.300439795722736</v>
      </c>
      <c r="R8" s="64">
        <f t="shared" si="3"/>
        <v>1.3613290307494</v>
      </c>
      <c r="S8" s="65">
        <f t="shared" si="4"/>
        <v>1.32993603217603</v>
      </c>
      <c r="T8" s="65">
        <f t="shared" si="5"/>
        <v>1.08906322459952</v>
      </c>
      <c r="U8" s="65">
        <f t="shared" si="7"/>
        <v>1.10287378278012</v>
      </c>
      <c r="V8" s="56">
        <v>600</v>
      </c>
      <c r="W8" s="61">
        <f t="shared" si="9"/>
        <v>695.118354</v>
      </c>
      <c r="X8" s="62"/>
      <c r="Y8" s="35"/>
    </row>
    <row r="9" s="22" customFormat="1" spans="1:25">
      <c r="A9" s="40">
        <v>6</v>
      </c>
      <c r="B9" s="40">
        <v>511</v>
      </c>
      <c r="C9" s="41" t="s">
        <v>31</v>
      </c>
      <c r="D9" s="41" t="s">
        <v>32</v>
      </c>
      <c r="E9" s="42">
        <v>8981.564775</v>
      </c>
      <c r="F9" s="42">
        <f t="shared" ref="F9:K9" si="12">E9*4</f>
        <v>35926.2591</v>
      </c>
      <c r="G9" s="42">
        <v>2327.5227435625</v>
      </c>
      <c r="H9" s="42">
        <f t="shared" si="12"/>
        <v>9310.09097425</v>
      </c>
      <c r="I9" s="49">
        <v>0.259144458885506</v>
      </c>
      <c r="J9" s="50">
        <v>11226.95596875</v>
      </c>
      <c r="K9" s="50">
        <f t="shared" si="12"/>
        <v>44907.823875</v>
      </c>
      <c r="L9" s="50">
        <v>2806.71860253125</v>
      </c>
      <c r="M9" s="50">
        <f t="shared" si="1"/>
        <v>11226.874410125</v>
      </c>
      <c r="N9" s="51">
        <v>0.249998183866018</v>
      </c>
      <c r="O9" s="9">
        <v>48809.88</v>
      </c>
      <c r="P9" s="9">
        <v>12226.75</v>
      </c>
      <c r="Q9" s="63">
        <f t="shared" si="2"/>
        <v>0.250497440272338</v>
      </c>
      <c r="R9" s="64">
        <f t="shared" si="3"/>
        <v>1.35861292610897</v>
      </c>
      <c r="S9" s="65">
        <f t="shared" si="4"/>
        <v>1.31327932603633</v>
      </c>
      <c r="T9" s="65">
        <f t="shared" si="5"/>
        <v>1.08689034088718</v>
      </c>
      <c r="U9" s="65">
        <f t="shared" si="7"/>
        <v>1.08906090451794</v>
      </c>
      <c r="V9" s="57">
        <v>600</v>
      </c>
      <c r="W9" s="61">
        <f t="shared" si="9"/>
        <v>874.997707725</v>
      </c>
      <c r="X9" s="62"/>
      <c r="Y9" s="35"/>
    </row>
    <row r="10" s="22" customFormat="1" spans="1:25">
      <c r="A10" s="40">
        <v>7</v>
      </c>
      <c r="B10" s="40">
        <v>549</v>
      </c>
      <c r="C10" s="41" t="s">
        <v>33</v>
      </c>
      <c r="D10" s="41" t="s">
        <v>25</v>
      </c>
      <c r="E10" s="42">
        <v>6038.098125</v>
      </c>
      <c r="F10" s="42">
        <f t="shared" ref="F10:K10" si="13">E10*4</f>
        <v>24152.3925</v>
      </c>
      <c r="G10" s="42">
        <v>1676.61511875</v>
      </c>
      <c r="H10" s="42">
        <f t="shared" si="13"/>
        <v>6706.460475</v>
      </c>
      <c r="I10" s="49">
        <v>0.277672718137551</v>
      </c>
      <c r="J10" s="50">
        <v>7547.62265625</v>
      </c>
      <c r="K10" s="50">
        <f t="shared" si="13"/>
        <v>30190.490625</v>
      </c>
      <c r="L10" s="50">
        <v>2021.800584375</v>
      </c>
      <c r="M10" s="50">
        <f t="shared" si="1"/>
        <v>8087.2023375</v>
      </c>
      <c r="N10" s="51">
        <v>0.267872504556226</v>
      </c>
      <c r="O10" s="9">
        <v>31645.23</v>
      </c>
      <c r="P10" s="9">
        <v>7569.03</v>
      </c>
      <c r="Q10" s="63">
        <f t="shared" si="2"/>
        <v>0.239183914921775</v>
      </c>
      <c r="R10" s="64">
        <f t="shared" si="3"/>
        <v>1.31023168822716</v>
      </c>
      <c r="S10" s="65">
        <f t="shared" si="4"/>
        <v>1.12861770053152</v>
      </c>
      <c r="T10" s="65">
        <f t="shared" si="5"/>
        <v>1.04818535058173</v>
      </c>
      <c r="U10" s="66">
        <f t="shared" si="7"/>
        <v>0.935926873611501</v>
      </c>
      <c r="V10" s="57">
        <v>600</v>
      </c>
      <c r="W10" s="61"/>
      <c r="X10" s="62"/>
      <c r="Y10" s="35"/>
    </row>
    <row r="11" s="22" customFormat="1" spans="1:25">
      <c r="A11" s="40">
        <v>8</v>
      </c>
      <c r="B11" s="40">
        <v>716</v>
      </c>
      <c r="C11" s="41" t="s">
        <v>34</v>
      </c>
      <c r="D11" s="41" t="s">
        <v>25</v>
      </c>
      <c r="E11" s="42">
        <v>7097.384</v>
      </c>
      <c r="F11" s="42">
        <f t="shared" ref="F11:K11" si="14">E11*4</f>
        <v>28389.536</v>
      </c>
      <c r="G11" s="42">
        <v>2242.60498</v>
      </c>
      <c r="H11" s="42">
        <f t="shared" si="14"/>
        <v>8970.41992</v>
      </c>
      <c r="I11" s="49">
        <v>0.315976278020183</v>
      </c>
      <c r="J11" s="50">
        <v>8871.73</v>
      </c>
      <c r="K11" s="50">
        <f t="shared" si="14"/>
        <v>35486.92</v>
      </c>
      <c r="L11" s="50">
        <v>2704.31777</v>
      </c>
      <c r="M11" s="50">
        <f t="shared" si="1"/>
        <v>10817.27108</v>
      </c>
      <c r="N11" s="51">
        <v>0.304824174090059</v>
      </c>
      <c r="O11" s="9">
        <v>36511.26</v>
      </c>
      <c r="P11" s="9">
        <v>8761.08</v>
      </c>
      <c r="Q11" s="63">
        <f t="shared" si="2"/>
        <v>0.239955564393012</v>
      </c>
      <c r="R11" s="64">
        <f t="shared" si="3"/>
        <v>1.28608160415161</v>
      </c>
      <c r="S11" s="66">
        <f t="shared" si="4"/>
        <v>0.97666330875623</v>
      </c>
      <c r="T11" s="65">
        <f t="shared" si="5"/>
        <v>1.02886528332129</v>
      </c>
      <c r="U11" s="66">
        <f t="shared" si="7"/>
        <v>0.809915914578337</v>
      </c>
      <c r="V11" s="57"/>
      <c r="W11" s="61"/>
      <c r="X11" s="62"/>
      <c r="Y11" s="35"/>
    </row>
    <row r="12" s="22" customFormat="1" spans="1:25">
      <c r="A12" s="40">
        <v>9</v>
      </c>
      <c r="B12" s="40">
        <v>379</v>
      </c>
      <c r="C12" s="41" t="s">
        <v>35</v>
      </c>
      <c r="D12" s="41" t="s">
        <v>23</v>
      </c>
      <c r="E12" s="42">
        <v>10543.329375</v>
      </c>
      <c r="F12" s="42">
        <f t="shared" ref="F12:K12" si="15">E12*4</f>
        <v>42173.3175</v>
      </c>
      <c r="G12" s="42">
        <v>2862.7339125</v>
      </c>
      <c r="H12" s="42">
        <f t="shared" si="15"/>
        <v>11450.93565</v>
      </c>
      <c r="I12" s="49">
        <v>0.271520865058814</v>
      </c>
      <c r="J12" s="50">
        <v>13179.16171875</v>
      </c>
      <c r="K12" s="50">
        <f t="shared" si="15"/>
        <v>52716.646875</v>
      </c>
      <c r="L12" s="50">
        <v>3452.12030625</v>
      </c>
      <c r="M12" s="50">
        <f t="shared" si="1"/>
        <v>13808.481225</v>
      </c>
      <c r="N12" s="51">
        <v>0.261937775703797</v>
      </c>
      <c r="O12" s="9">
        <v>54166.32</v>
      </c>
      <c r="P12" s="9">
        <v>14032.03</v>
      </c>
      <c r="Q12" s="63">
        <f t="shared" si="2"/>
        <v>0.259054519487386</v>
      </c>
      <c r="R12" s="64">
        <f t="shared" si="3"/>
        <v>1.28437417805701</v>
      </c>
      <c r="S12" s="65">
        <f t="shared" si="4"/>
        <v>1.22540466813295</v>
      </c>
      <c r="T12" s="65">
        <f t="shared" si="5"/>
        <v>1.02749934244561</v>
      </c>
      <c r="U12" s="65">
        <f t="shared" si="7"/>
        <v>1.0161892369883</v>
      </c>
      <c r="V12" s="57">
        <v>600</v>
      </c>
      <c r="W12" s="61">
        <f t="shared" si="9"/>
        <v>774.328305</v>
      </c>
      <c r="X12" s="62"/>
      <c r="Y12" s="35"/>
    </row>
    <row r="13" s="22" customFormat="1" spans="1:25">
      <c r="A13" s="40">
        <v>10</v>
      </c>
      <c r="B13" s="40">
        <v>514</v>
      </c>
      <c r="C13" s="41" t="s">
        <v>36</v>
      </c>
      <c r="D13" s="41" t="s">
        <v>25</v>
      </c>
      <c r="E13" s="42">
        <v>11155.632875</v>
      </c>
      <c r="F13" s="42">
        <f t="shared" ref="F13:K13" si="16">E13*4</f>
        <v>44622.5315</v>
      </c>
      <c r="G13" s="42">
        <v>3597.84283375</v>
      </c>
      <c r="H13" s="42">
        <f t="shared" si="16"/>
        <v>14391.371335</v>
      </c>
      <c r="I13" s="49">
        <v>0.322513556520208</v>
      </c>
      <c r="J13" s="50">
        <v>13944.54109375</v>
      </c>
      <c r="K13" s="50">
        <f t="shared" si="16"/>
        <v>55778.164375</v>
      </c>
      <c r="L13" s="50">
        <v>4338.575181875</v>
      </c>
      <c r="M13" s="50">
        <f t="shared" si="1"/>
        <v>17354.3007275</v>
      </c>
      <c r="N13" s="51">
        <v>0.311130725113612</v>
      </c>
      <c r="O13" s="9">
        <v>57088.17</v>
      </c>
      <c r="P13" s="9">
        <v>15043.29</v>
      </c>
      <c r="Q13" s="63">
        <f t="shared" si="2"/>
        <v>0.263509760428474</v>
      </c>
      <c r="R13" s="64">
        <f t="shared" si="3"/>
        <v>1.27935749230184</v>
      </c>
      <c r="S13" s="65">
        <f t="shared" si="4"/>
        <v>1.04529927342049</v>
      </c>
      <c r="T13" s="65">
        <f t="shared" si="5"/>
        <v>1.02348599384147</v>
      </c>
      <c r="U13" s="66">
        <f t="shared" si="7"/>
        <v>0.866833543812116</v>
      </c>
      <c r="V13" s="57">
        <v>600</v>
      </c>
      <c r="W13" s="61"/>
      <c r="X13" s="62"/>
      <c r="Y13" s="35"/>
    </row>
    <row r="14" s="22" customFormat="1" spans="1:25">
      <c r="A14" s="40">
        <v>11</v>
      </c>
      <c r="B14" s="40">
        <v>754</v>
      </c>
      <c r="C14" s="41" t="s">
        <v>37</v>
      </c>
      <c r="D14" s="41" t="s">
        <v>30</v>
      </c>
      <c r="E14" s="42">
        <v>10540.29025</v>
      </c>
      <c r="F14" s="42">
        <f t="shared" ref="F14:K14" si="17">E14*4</f>
        <v>42161.161</v>
      </c>
      <c r="G14" s="42">
        <v>2736.5004975</v>
      </c>
      <c r="H14" s="42">
        <f t="shared" si="17"/>
        <v>10946.00199</v>
      </c>
      <c r="I14" s="49">
        <v>0.25962287874378</v>
      </c>
      <c r="J14" s="50">
        <v>13175.3628125</v>
      </c>
      <c r="K14" s="50">
        <f t="shared" si="17"/>
        <v>52701.45125</v>
      </c>
      <c r="L14" s="50">
        <v>3299.89765875</v>
      </c>
      <c r="M14" s="50">
        <f t="shared" si="1"/>
        <v>13199.590635</v>
      </c>
      <c r="N14" s="51">
        <v>0.250459718317529</v>
      </c>
      <c r="O14" s="9">
        <v>53484.16</v>
      </c>
      <c r="P14" s="9">
        <v>11641.27</v>
      </c>
      <c r="Q14" s="63">
        <f t="shared" si="2"/>
        <v>0.217658274898587</v>
      </c>
      <c r="R14" s="64">
        <f t="shared" si="3"/>
        <v>1.2685646868216</v>
      </c>
      <c r="S14" s="65">
        <f t="shared" si="4"/>
        <v>1.06351798680789</v>
      </c>
      <c r="T14" s="65">
        <f t="shared" si="5"/>
        <v>1.01485174945728</v>
      </c>
      <c r="U14" s="66">
        <f t="shared" si="7"/>
        <v>0.881941745157766</v>
      </c>
      <c r="V14" s="56">
        <v>600</v>
      </c>
      <c r="W14" s="61"/>
      <c r="X14" s="62"/>
      <c r="Y14" s="35"/>
    </row>
    <row r="15" s="22" customFormat="1" spans="1:25">
      <c r="A15" s="40">
        <v>12</v>
      </c>
      <c r="B15" s="40">
        <v>587</v>
      </c>
      <c r="C15" s="41" t="s">
        <v>38</v>
      </c>
      <c r="D15" s="41" t="s">
        <v>30</v>
      </c>
      <c r="E15" s="42">
        <v>7886.682</v>
      </c>
      <c r="F15" s="42">
        <f t="shared" ref="F15:K15" si="18">E15*4</f>
        <v>31546.728</v>
      </c>
      <c r="G15" s="42">
        <v>2076.43491</v>
      </c>
      <c r="H15" s="42">
        <f t="shared" si="18"/>
        <v>8305.73964</v>
      </c>
      <c r="I15" s="49">
        <v>0.263283711705379</v>
      </c>
      <c r="J15" s="50">
        <v>9858.3525</v>
      </c>
      <c r="K15" s="50">
        <f t="shared" si="18"/>
        <v>39433.41</v>
      </c>
      <c r="L15" s="50">
        <v>2503.936215</v>
      </c>
      <c r="M15" s="50">
        <f t="shared" si="1"/>
        <v>10015.74486</v>
      </c>
      <c r="N15" s="51">
        <v>0.253991345409895</v>
      </c>
      <c r="O15" s="9">
        <v>40010.23</v>
      </c>
      <c r="P15" s="9">
        <v>10820.03</v>
      </c>
      <c r="Q15" s="63">
        <f t="shared" si="2"/>
        <v>0.270431587121594</v>
      </c>
      <c r="R15" s="64">
        <f t="shared" si="3"/>
        <v>1.2682846221009</v>
      </c>
      <c r="S15" s="65">
        <f t="shared" si="4"/>
        <v>1.30271721351477</v>
      </c>
      <c r="T15" s="65">
        <f t="shared" si="5"/>
        <v>1.01462769768072</v>
      </c>
      <c r="U15" s="65">
        <f t="shared" si="7"/>
        <v>1.08030207950006</v>
      </c>
      <c r="V15" s="56">
        <v>600</v>
      </c>
      <c r="W15" s="61">
        <f t="shared" si="9"/>
        <v>754.287108</v>
      </c>
      <c r="X15" s="62"/>
      <c r="Y15" s="35"/>
    </row>
    <row r="16" s="22" customFormat="1" spans="1:25">
      <c r="A16" s="40">
        <v>13</v>
      </c>
      <c r="B16" s="40">
        <v>56</v>
      </c>
      <c r="C16" s="41" t="s">
        <v>39</v>
      </c>
      <c r="D16" s="41" t="s">
        <v>30</v>
      </c>
      <c r="E16" s="42">
        <v>5131.27</v>
      </c>
      <c r="F16" s="42">
        <f t="shared" ref="F16:K16" si="19">E16*4</f>
        <v>20525.08</v>
      </c>
      <c r="G16" s="42">
        <v>1774.76838</v>
      </c>
      <c r="H16" s="42">
        <f t="shared" si="19"/>
        <v>7099.07352</v>
      </c>
      <c r="I16" s="49">
        <v>0.345873123028022</v>
      </c>
      <c r="J16" s="50">
        <v>6414.0875</v>
      </c>
      <c r="K16" s="50">
        <f t="shared" si="19"/>
        <v>25656.35</v>
      </c>
      <c r="L16" s="50">
        <v>2140.16187</v>
      </c>
      <c r="M16" s="50">
        <f t="shared" si="1"/>
        <v>8560.64748</v>
      </c>
      <c r="N16" s="51">
        <v>0.333665836332916</v>
      </c>
      <c r="O16" s="9">
        <v>25829.82</v>
      </c>
      <c r="P16" s="9">
        <v>7734.62</v>
      </c>
      <c r="Q16" s="63">
        <f t="shared" si="2"/>
        <v>0.299445369731574</v>
      </c>
      <c r="R16" s="64">
        <f t="shared" si="3"/>
        <v>1.25845161139445</v>
      </c>
      <c r="S16" s="65">
        <f t="shared" si="4"/>
        <v>1.0895252708976</v>
      </c>
      <c r="T16" s="65">
        <f t="shared" si="5"/>
        <v>1.00676128911556</v>
      </c>
      <c r="U16" s="66">
        <f t="shared" si="7"/>
        <v>0.903508761232159</v>
      </c>
      <c r="V16" s="56">
        <v>600</v>
      </c>
      <c r="W16" s="61"/>
      <c r="X16" s="62"/>
      <c r="Y16" s="35"/>
    </row>
    <row r="17" s="22" customFormat="1" spans="1:25">
      <c r="A17" s="40">
        <v>14</v>
      </c>
      <c r="B17" s="40">
        <v>747</v>
      </c>
      <c r="C17" s="41" t="s">
        <v>40</v>
      </c>
      <c r="D17" s="41" t="s">
        <v>32</v>
      </c>
      <c r="E17" s="42">
        <v>10600.856</v>
      </c>
      <c r="F17" s="42">
        <f t="shared" ref="F17:K17" si="20">E17*4</f>
        <v>42403.424</v>
      </c>
      <c r="G17" s="42">
        <v>2290.13313375</v>
      </c>
      <c r="H17" s="42">
        <f t="shared" si="20"/>
        <v>9160.532535</v>
      </c>
      <c r="I17" s="49">
        <v>0.216032849965135</v>
      </c>
      <c r="J17" s="50">
        <v>13251.07</v>
      </c>
      <c r="K17" s="50">
        <f t="shared" si="20"/>
        <v>53004.28</v>
      </c>
      <c r="L17" s="50">
        <v>2761.631131875</v>
      </c>
      <c r="M17" s="50">
        <f t="shared" si="1"/>
        <v>11046.5245275</v>
      </c>
      <c r="N17" s="51">
        <v>0.208408161142836</v>
      </c>
      <c r="O17" s="9">
        <v>53253.5</v>
      </c>
      <c r="P17" s="9">
        <v>13252.22</v>
      </c>
      <c r="Q17" s="63">
        <f t="shared" si="2"/>
        <v>0.248851624775836</v>
      </c>
      <c r="R17" s="64">
        <f t="shared" si="3"/>
        <v>1.25587735556449</v>
      </c>
      <c r="S17" s="65">
        <f t="shared" si="4"/>
        <v>1.44666480353263</v>
      </c>
      <c r="T17" s="65">
        <f t="shared" si="5"/>
        <v>1.0047018844516</v>
      </c>
      <c r="U17" s="65">
        <f t="shared" si="7"/>
        <v>1.19967325170998</v>
      </c>
      <c r="V17" s="57">
        <v>600</v>
      </c>
      <c r="W17" s="61">
        <f t="shared" si="9"/>
        <v>1227.5062395</v>
      </c>
      <c r="X17" s="62"/>
      <c r="Y17" s="35"/>
    </row>
    <row r="18" s="22" customFormat="1" spans="1:25">
      <c r="A18" s="40">
        <v>15</v>
      </c>
      <c r="B18" s="40">
        <v>351</v>
      </c>
      <c r="C18" s="41" t="s">
        <v>41</v>
      </c>
      <c r="D18" s="41" t="s">
        <v>30</v>
      </c>
      <c r="E18" s="42">
        <v>9855.48375</v>
      </c>
      <c r="F18" s="42">
        <f t="shared" ref="F18:K18" si="21">E18*4</f>
        <v>39421.935</v>
      </c>
      <c r="G18" s="42">
        <v>2859.92400375</v>
      </c>
      <c r="H18" s="42">
        <f t="shared" si="21"/>
        <v>11439.696015</v>
      </c>
      <c r="I18" s="49">
        <v>0.290186060501596</v>
      </c>
      <c r="J18" s="50">
        <v>12319.3546875</v>
      </c>
      <c r="K18" s="50">
        <f t="shared" si="21"/>
        <v>49277.41875</v>
      </c>
      <c r="L18" s="50">
        <v>3448.731886875</v>
      </c>
      <c r="M18" s="50">
        <f t="shared" si="1"/>
        <v>13794.9275475</v>
      </c>
      <c r="N18" s="51">
        <v>0.279944199542717</v>
      </c>
      <c r="O18" s="9">
        <v>49411.08</v>
      </c>
      <c r="P18" s="9">
        <v>15199.43</v>
      </c>
      <c r="Q18" s="63">
        <f t="shared" si="2"/>
        <v>0.307611774525066</v>
      </c>
      <c r="R18" s="64">
        <f t="shared" si="3"/>
        <v>1.25339052991691</v>
      </c>
      <c r="S18" s="65">
        <f t="shared" si="4"/>
        <v>1.32865680871853</v>
      </c>
      <c r="T18" s="65">
        <f t="shared" si="5"/>
        <v>1.00271242393353</v>
      </c>
      <c r="U18" s="65">
        <f t="shared" si="7"/>
        <v>1.10181296332756</v>
      </c>
      <c r="V18" s="56">
        <v>600</v>
      </c>
      <c r="W18" s="61">
        <f t="shared" si="9"/>
        <v>1127.9201955</v>
      </c>
      <c r="X18" s="62"/>
      <c r="Y18" s="35"/>
    </row>
    <row r="19" s="22" customFormat="1" spans="1:25">
      <c r="A19" s="40">
        <v>16</v>
      </c>
      <c r="B19" s="40">
        <v>357</v>
      </c>
      <c r="C19" s="41" t="s">
        <v>42</v>
      </c>
      <c r="D19" s="41" t="s">
        <v>23</v>
      </c>
      <c r="E19" s="42">
        <v>9500.256</v>
      </c>
      <c r="F19" s="42">
        <f t="shared" ref="F19:K19" si="22">E19*4</f>
        <v>38001.024</v>
      </c>
      <c r="G19" s="42">
        <v>2445.8856675</v>
      </c>
      <c r="H19" s="42">
        <f t="shared" si="22"/>
        <v>9783.54267</v>
      </c>
      <c r="I19" s="49">
        <v>0.257454711483564</v>
      </c>
      <c r="J19" s="50">
        <v>11875.32</v>
      </c>
      <c r="K19" s="50">
        <f t="shared" si="22"/>
        <v>47501.28</v>
      </c>
      <c r="L19" s="50">
        <v>2949.45036375</v>
      </c>
      <c r="M19" s="50">
        <f t="shared" si="1"/>
        <v>11797.801455</v>
      </c>
      <c r="N19" s="51">
        <v>0.248368074607674</v>
      </c>
      <c r="O19" s="9">
        <v>47545.34</v>
      </c>
      <c r="P19" s="9">
        <v>12511.1</v>
      </c>
      <c r="Q19" s="63">
        <f t="shared" si="2"/>
        <v>0.263140404506519</v>
      </c>
      <c r="R19" s="64">
        <f t="shared" si="3"/>
        <v>1.25115944244029</v>
      </c>
      <c r="S19" s="65">
        <f t="shared" si="4"/>
        <v>1.27879035457817</v>
      </c>
      <c r="T19" s="65">
        <f t="shared" si="5"/>
        <v>1.00092755395223</v>
      </c>
      <c r="U19" s="65">
        <f t="shared" si="7"/>
        <v>1.06046029404044</v>
      </c>
      <c r="V19" s="57">
        <v>600</v>
      </c>
      <c r="W19" s="61">
        <f t="shared" si="9"/>
        <v>818.267199</v>
      </c>
      <c r="X19" s="62"/>
      <c r="Y19" s="35"/>
    </row>
    <row r="20" s="22" customFormat="1" spans="1:25">
      <c r="A20" s="40">
        <v>17</v>
      </c>
      <c r="B20" s="40">
        <v>730</v>
      </c>
      <c r="C20" s="41" t="s">
        <v>43</v>
      </c>
      <c r="D20" s="41" t="s">
        <v>23</v>
      </c>
      <c r="E20" s="42">
        <v>14909.139</v>
      </c>
      <c r="F20" s="42">
        <f t="shared" ref="F20:K20" si="23">E20*4</f>
        <v>59636.556</v>
      </c>
      <c r="G20" s="42">
        <v>4326.316995</v>
      </c>
      <c r="H20" s="42">
        <f t="shared" si="23"/>
        <v>17305.26798</v>
      </c>
      <c r="I20" s="49">
        <v>0.290178862441352</v>
      </c>
      <c r="J20" s="50">
        <v>17890.9668</v>
      </c>
      <c r="K20" s="50">
        <f t="shared" si="23"/>
        <v>71563.8672</v>
      </c>
      <c r="L20" s="50">
        <v>5008.3481448</v>
      </c>
      <c r="M20" s="50">
        <f t="shared" si="1"/>
        <v>20033.3925792</v>
      </c>
      <c r="N20" s="51">
        <v>0.279937255531657</v>
      </c>
      <c r="O20" s="9">
        <v>74073.01</v>
      </c>
      <c r="P20" s="9">
        <v>21198.05</v>
      </c>
      <c r="Q20" s="63">
        <f t="shared" si="2"/>
        <v>0.286177785943895</v>
      </c>
      <c r="R20" s="64">
        <f t="shared" si="3"/>
        <v>1.24207390513966</v>
      </c>
      <c r="S20" s="65">
        <f t="shared" si="4"/>
        <v>1.2249478034376</v>
      </c>
      <c r="T20" s="65">
        <f t="shared" si="5"/>
        <v>1.03506158761638</v>
      </c>
      <c r="U20" s="65">
        <f t="shared" si="7"/>
        <v>1.058135805815</v>
      </c>
      <c r="V20" s="57">
        <v>600</v>
      </c>
      <c r="W20" s="61">
        <f t="shared" si="9"/>
        <v>1167.834606</v>
      </c>
      <c r="X20" s="62"/>
      <c r="Y20" s="35"/>
    </row>
    <row r="21" s="22" customFormat="1" spans="1:25">
      <c r="A21" s="40">
        <v>18</v>
      </c>
      <c r="B21" s="40">
        <v>746</v>
      </c>
      <c r="C21" s="41" t="s">
        <v>44</v>
      </c>
      <c r="D21" s="41" t="s">
        <v>25</v>
      </c>
      <c r="E21" s="42">
        <v>9614.145125</v>
      </c>
      <c r="F21" s="42">
        <f t="shared" ref="F21:K21" si="24">E21*4</f>
        <v>38456.5805</v>
      </c>
      <c r="G21" s="42">
        <v>2962.764536875</v>
      </c>
      <c r="H21" s="42">
        <f t="shared" si="24"/>
        <v>11851.0581475</v>
      </c>
      <c r="I21" s="49">
        <v>0.308167236748988</v>
      </c>
      <c r="J21" s="50">
        <v>12017.68140625</v>
      </c>
      <c r="K21" s="50">
        <f t="shared" si="24"/>
        <v>48070.725625</v>
      </c>
      <c r="L21" s="50">
        <v>3572.7454709375</v>
      </c>
      <c r="M21" s="50">
        <f t="shared" si="1"/>
        <v>14290.98188375</v>
      </c>
      <c r="N21" s="51">
        <v>0.2972907460402</v>
      </c>
      <c r="O21" s="9">
        <v>47073.9</v>
      </c>
      <c r="P21" s="9">
        <v>12095.73</v>
      </c>
      <c r="Q21" s="63">
        <f t="shared" si="2"/>
        <v>0.256951941521735</v>
      </c>
      <c r="R21" s="64">
        <f t="shared" si="3"/>
        <v>1.22407919237645</v>
      </c>
      <c r="S21" s="65">
        <f t="shared" si="4"/>
        <v>1.02064557016384</v>
      </c>
      <c r="T21" s="66">
        <f t="shared" si="5"/>
        <v>0.979263353901161</v>
      </c>
      <c r="U21" s="66">
        <f t="shared" si="7"/>
        <v>0.846389009404163</v>
      </c>
      <c r="V21" s="57">
        <v>600</v>
      </c>
      <c r="W21" s="61"/>
      <c r="X21" s="62"/>
      <c r="Y21" s="35"/>
    </row>
    <row r="22" s="22" customFormat="1" spans="1:25">
      <c r="A22" s="40">
        <v>19</v>
      </c>
      <c r="B22" s="40">
        <v>373</v>
      </c>
      <c r="C22" s="41" t="s">
        <v>45</v>
      </c>
      <c r="D22" s="41" t="s">
        <v>32</v>
      </c>
      <c r="E22" s="42">
        <v>12922.39725</v>
      </c>
      <c r="F22" s="42">
        <f t="shared" ref="F22:K22" si="25">E22*4</f>
        <v>51689.589</v>
      </c>
      <c r="G22" s="42">
        <v>3139.76903625</v>
      </c>
      <c r="H22" s="42">
        <f t="shared" si="25"/>
        <v>12559.076145</v>
      </c>
      <c r="I22" s="49">
        <v>0.242971097042385</v>
      </c>
      <c r="J22" s="50">
        <v>15506.8767</v>
      </c>
      <c r="K22" s="50">
        <f t="shared" si="25"/>
        <v>62027.5068</v>
      </c>
      <c r="L22" s="50">
        <v>3634.7443902</v>
      </c>
      <c r="M22" s="50">
        <f t="shared" si="1"/>
        <v>14538.9775608</v>
      </c>
      <c r="N22" s="51">
        <v>0.234395646558536</v>
      </c>
      <c r="O22" s="9">
        <v>62706.41</v>
      </c>
      <c r="P22" s="9">
        <v>14237.84</v>
      </c>
      <c r="Q22" s="63">
        <f t="shared" si="2"/>
        <v>0.227055575339108</v>
      </c>
      <c r="R22" s="64">
        <f t="shared" si="3"/>
        <v>1.21313423482628</v>
      </c>
      <c r="S22" s="65">
        <f t="shared" si="4"/>
        <v>1.1336693746911</v>
      </c>
      <c r="T22" s="65">
        <f t="shared" si="5"/>
        <v>1.01094519568857</v>
      </c>
      <c r="U22" s="66">
        <f t="shared" si="7"/>
        <v>0.979287569601048</v>
      </c>
      <c r="V22" s="57">
        <v>600</v>
      </c>
      <c r="W22" s="61"/>
      <c r="X22" s="62"/>
      <c r="Y22" s="35"/>
    </row>
    <row r="23" s="22" customFormat="1" spans="1:25">
      <c r="A23" s="40">
        <v>20</v>
      </c>
      <c r="B23" s="40">
        <v>517</v>
      </c>
      <c r="C23" s="41" t="s">
        <v>46</v>
      </c>
      <c r="D23" s="41" t="s">
        <v>32</v>
      </c>
      <c r="E23" s="42">
        <v>25807.337475</v>
      </c>
      <c r="F23" s="42">
        <f t="shared" ref="F23:K23" si="26">E23*4</f>
        <v>103229.3499</v>
      </c>
      <c r="G23" s="42">
        <v>5702.287936125</v>
      </c>
      <c r="H23" s="42">
        <f t="shared" si="26"/>
        <v>22809.1517445</v>
      </c>
      <c r="I23" s="49">
        <v>0.220956072731211</v>
      </c>
      <c r="J23" s="50">
        <v>30968.80497</v>
      </c>
      <c r="K23" s="50">
        <f t="shared" si="26"/>
        <v>123875.21988</v>
      </c>
      <c r="L23" s="50">
        <v>6601.23685782</v>
      </c>
      <c r="M23" s="50">
        <f t="shared" si="1"/>
        <v>26404.94743128</v>
      </c>
      <c r="N23" s="51">
        <v>0.213157623105403</v>
      </c>
      <c r="O23" s="9">
        <v>124314.96</v>
      </c>
      <c r="P23" s="9">
        <v>28821.03</v>
      </c>
      <c r="Q23" s="63">
        <f t="shared" si="2"/>
        <v>0.231838790761788</v>
      </c>
      <c r="R23" s="64">
        <f t="shared" si="3"/>
        <v>1.20425983618444</v>
      </c>
      <c r="S23" s="65">
        <f t="shared" si="4"/>
        <v>1.26357307465192</v>
      </c>
      <c r="T23" s="65">
        <f t="shared" si="5"/>
        <v>1.00354986348703</v>
      </c>
      <c r="U23" s="65">
        <f t="shared" si="7"/>
        <v>1.09150113155907</v>
      </c>
      <c r="V23" s="57">
        <v>600</v>
      </c>
      <c r="W23" s="61">
        <f t="shared" si="9"/>
        <v>1803.56347665</v>
      </c>
      <c r="X23" s="62"/>
      <c r="Y23" s="35"/>
    </row>
    <row r="24" s="22" customFormat="1" spans="1:25">
      <c r="A24" s="40">
        <v>21</v>
      </c>
      <c r="B24" s="40">
        <v>585</v>
      </c>
      <c r="C24" s="41" t="s">
        <v>47</v>
      </c>
      <c r="D24" s="41" t="s">
        <v>23</v>
      </c>
      <c r="E24" s="42">
        <v>15529.5805</v>
      </c>
      <c r="F24" s="42">
        <f t="shared" ref="F24:K24" si="27">E24*4</f>
        <v>62118.322</v>
      </c>
      <c r="G24" s="42">
        <v>3941.91769125</v>
      </c>
      <c r="H24" s="42">
        <f t="shared" si="27"/>
        <v>15767.670765</v>
      </c>
      <c r="I24" s="49">
        <v>0.253832850877717</v>
      </c>
      <c r="J24" s="50">
        <v>18635.4966</v>
      </c>
      <c r="K24" s="50">
        <f t="shared" si="27"/>
        <v>74541.9864</v>
      </c>
      <c r="L24" s="50">
        <v>4563.3494214</v>
      </c>
      <c r="M24" s="50">
        <f t="shared" si="1"/>
        <v>18253.3976856</v>
      </c>
      <c r="N24" s="51">
        <v>0.24487404437615</v>
      </c>
      <c r="O24" s="9">
        <v>72845.58</v>
      </c>
      <c r="P24" s="9">
        <v>20295.33</v>
      </c>
      <c r="Q24" s="63">
        <f t="shared" si="2"/>
        <v>0.27860756960134</v>
      </c>
      <c r="R24" s="64">
        <f t="shared" si="3"/>
        <v>1.17269072400249</v>
      </c>
      <c r="S24" s="65">
        <f t="shared" si="4"/>
        <v>1.28714826067083</v>
      </c>
      <c r="T24" s="66">
        <f t="shared" si="5"/>
        <v>0.977242270002078</v>
      </c>
      <c r="U24" s="66">
        <f t="shared" si="7"/>
        <v>1.11186587557947</v>
      </c>
      <c r="V24" s="57">
        <v>400</v>
      </c>
      <c r="W24" s="61"/>
      <c r="X24" s="62"/>
      <c r="Y24" s="35"/>
    </row>
    <row r="25" s="22" customFormat="1" spans="1:25">
      <c r="A25" s="40">
        <v>22</v>
      </c>
      <c r="B25" s="40">
        <v>515</v>
      </c>
      <c r="C25" s="41" t="s">
        <v>48</v>
      </c>
      <c r="D25" s="41" t="s">
        <v>32</v>
      </c>
      <c r="E25" s="42">
        <v>9879.07725</v>
      </c>
      <c r="F25" s="42">
        <f t="shared" ref="F25:K25" si="28">E25*4</f>
        <v>39516.309</v>
      </c>
      <c r="G25" s="42">
        <v>3167.59674</v>
      </c>
      <c r="H25" s="42">
        <f t="shared" si="28"/>
        <v>12670.38696</v>
      </c>
      <c r="I25" s="49">
        <v>0.320636903613645</v>
      </c>
      <c r="J25" s="50">
        <v>12348.8465625</v>
      </c>
      <c r="K25" s="50">
        <f t="shared" si="28"/>
        <v>49395.38625</v>
      </c>
      <c r="L25" s="50">
        <v>3819.74901</v>
      </c>
      <c r="M25" s="50">
        <f t="shared" si="1"/>
        <v>15278.99604</v>
      </c>
      <c r="N25" s="51">
        <v>0.309320307015516</v>
      </c>
      <c r="O25" s="9">
        <v>45639.63</v>
      </c>
      <c r="P25" s="9">
        <v>13440.04</v>
      </c>
      <c r="Q25" s="63">
        <f t="shared" si="2"/>
        <v>0.29448179137298</v>
      </c>
      <c r="R25" s="64">
        <f t="shared" si="3"/>
        <v>1.15495680530284</v>
      </c>
      <c r="S25" s="65">
        <f t="shared" si="4"/>
        <v>1.06074424107407</v>
      </c>
      <c r="T25" s="66">
        <f t="shared" si="5"/>
        <v>0.923965444242275</v>
      </c>
      <c r="U25" s="66">
        <f t="shared" si="7"/>
        <v>0.879641565768742</v>
      </c>
      <c r="V25" s="57">
        <v>400</v>
      </c>
      <c r="W25" s="61"/>
      <c r="X25" s="62"/>
      <c r="Y25" s="35"/>
    </row>
    <row r="26" s="22" customFormat="1" spans="1:25">
      <c r="A26" s="40">
        <v>23</v>
      </c>
      <c r="B26" s="40">
        <v>582</v>
      </c>
      <c r="C26" s="41" t="s">
        <v>49</v>
      </c>
      <c r="D26" s="41" t="s">
        <v>23</v>
      </c>
      <c r="E26" s="42">
        <v>40109.6868625</v>
      </c>
      <c r="F26" s="42">
        <f t="shared" ref="F26:K26" si="29">E26*4</f>
        <v>160438.74745</v>
      </c>
      <c r="G26" s="42">
        <v>8246.61664475</v>
      </c>
      <c r="H26" s="42">
        <f t="shared" si="29"/>
        <v>32986.466579</v>
      </c>
      <c r="I26" s="49">
        <v>0.205601621199892</v>
      </c>
      <c r="J26" s="50">
        <v>48131.624235</v>
      </c>
      <c r="K26" s="50">
        <f t="shared" si="29"/>
        <v>192526.49694</v>
      </c>
      <c r="L26" s="50">
        <v>9546.67150404</v>
      </c>
      <c r="M26" s="50">
        <f t="shared" si="1"/>
        <v>38186.68601616</v>
      </c>
      <c r="N26" s="51">
        <v>0.198345093392837</v>
      </c>
      <c r="O26" s="9">
        <v>184789.41</v>
      </c>
      <c r="P26" s="9">
        <v>36914.3</v>
      </c>
      <c r="Q26" s="63">
        <f t="shared" si="2"/>
        <v>0.199764153151417</v>
      </c>
      <c r="R26" s="64">
        <f t="shared" si="3"/>
        <v>1.15177544662388</v>
      </c>
      <c r="S26" s="65">
        <f t="shared" si="4"/>
        <v>1.11907408790187</v>
      </c>
      <c r="T26" s="66">
        <f t="shared" si="5"/>
        <v>0.959812872186569</v>
      </c>
      <c r="U26" s="66">
        <f t="shared" si="7"/>
        <v>0.966679852354259</v>
      </c>
      <c r="V26" s="57">
        <v>400</v>
      </c>
      <c r="W26" s="61"/>
      <c r="X26" s="62"/>
      <c r="Y26" s="35"/>
    </row>
    <row r="27" s="22" customFormat="1" spans="1:25">
      <c r="A27" s="40">
        <v>24</v>
      </c>
      <c r="B27" s="40">
        <v>103199</v>
      </c>
      <c r="C27" s="41" t="s">
        <v>50</v>
      </c>
      <c r="D27" s="41" t="s">
        <v>23</v>
      </c>
      <c r="E27" s="42">
        <v>7456.567</v>
      </c>
      <c r="F27" s="42">
        <f t="shared" ref="F27:K27" si="30">E27*4</f>
        <v>29826.268</v>
      </c>
      <c r="G27" s="42">
        <v>2399.0047090625</v>
      </c>
      <c r="H27" s="42">
        <f t="shared" si="30"/>
        <v>9596.01883625</v>
      </c>
      <c r="I27" s="49">
        <v>0.32173045706724</v>
      </c>
      <c r="J27" s="50">
        <v>9320.70875</v>
      </c>
      <c r="K27" s="50">
        <f t="shared" si="30"/>
        <v>37282.835</v>
      </c>
      <c r="L27" s="50">
        <v>2892.91744328125</v>
      </c>
      <c r="M27" s="50">
        <f t="shared" si="1"/>
        <v>11571.669773125</v>
      </c>
      <c r="N27" s="51">
        <v>0.310375264464867</v>
      </c>
      <c r="O27" s="9">
        <v>34150.74</v>
      </c>
      <c r="P27" s="9">
        <v>12004.46</v>
      </c>
      <c r="Q27" s="63">
        <f t="shared" si="2"/>
        <v>0.351513905701604</v>
      </c>
      <c r="R27" s="64">
        <f t="shared" si="3"/>
        <v>1.14498870592861</v>
      </c>
      <c r="S27" s="65">
        <f t="shared" si="4"/>
        <v>1.25098337183873</v>
      </c>
      <c r="T27" s="66">
        <f t="shared" si="5"/>
        <v>0.91599096474289</v>
      </c>
      <c r="U27" s="66">
        <f t="shared" si="7"/>
        <v>1.03740084493944</v>
      </c>
      <c r="V27" s="57">
        <v>400</v>
      </c>
      <c r="W27" s="61"/>
      <c r="X27" s="62"/>
      <c r="Y27" s="35"/>
    </row>
    <row r="28" s="22" customFormat="1" spans="1:25">
      <c r="A28" s="40">
        <v>25</v>
      </c>
      <c r="B28" s="40">
        <v>709</v>
      </c>
      <c r="C28" s="41" t="s">
        <v>51</v>
      </c>
      <c r="D28" s="41" t="s">
        <v>23</v>
      </c>
      <c r="E28" s="42">
        <v>11607.60125</v>
      </c>
      <c r="F28" s="42">
        <f t="shared" ref="F28:K28" si="31">E28*4</f>
        <v>46430.405</v>
      </c>
      <c r="G28" s="42">
        <v>3401.1976075</v>
      </c>
      <c r="H28" s="42">
        <f t="shared" si="31"/>
        <v>13604.79043</v>
      </c>
      <c r="I28" s="49">
        <v>0.293014683589342</v>
      </c>
      <c r="J28" s="50">
        <v>14509.5015625</v>
      </c>
      <c r="K28" s="50">
        <f t="shared" si="31"/>
        <v>58038.00625</v>
      </c>
      <c r="L28" s="50">
        <v>4101.44417375</v>
      </c>
      <c r="M28" s="50">
        <f t="shared" si="1"/>
        <v>16405.776695</v>
      </c>
      <c r="N28" s="51">
        <v>0.282672988874424</v>
      </c>
      <c r="O28" s="9">
        <v>53089.8</v>
      </c>
      <c r="P28" s="9">
        <v>14292.99</v>
      </c>
      <c r="Q28" s="63">
        <f t="shared" si="2"/>
        <v>0.269222901574314</v>
      </c>
      <c r="R28" s="64">
        <f t="shared" si="3"/>
        <v>1.14342745879559</v>
      </c>
      <c r="S28" s="65">
        <f t="shared" si="4"/>
        <v>1.05058509159262</v>
      </c>
      <c r="T28" s="66">
        <f t="shared" si="5"/>
        <v>0.914741967036471</v>
      </c>
      <c r="U28" s="66">
        <f t="shared" si="7"/>
        <v>0.871216905223151</v>
      </c>
      <c r="V28" s="57">
        <v>400</v>
      </c>
      <c r="W28" s="61"/>
      <c r="X28" s="62"/>
      <c r="Y28" s="35"/>
    </row>
    <row r="29" s="23" customFormat="1" spans="1:25">
      <c r="A29" s="43">
        <v>26</v>
      </c>
      <c r="B29" s="43">
        <v>737</v>
      </c>
      <c r="C29" s="44" t="s">
        <v>52</v>
      </c>
      <c r="D29" s="44" t="s">
        <v>28</v>
      </c>
      <c r="E29" s="45">
        <v>8354.325</v>
      </c>
      <c r="F29" s="45">
        <f t="shared" ref="F29:K29" si="32">E29*4</f>
        <v>33417.3</v>
      </c>
      <c r="G29" s="45">
        <v>2785.89795</v>
      </c>
      <c r="H29" s="45">
        <f t="shared" si="32"/>
        <v>11143.5918</v>
      </c>
      <c r="I29" s="52">
        <v>0.333467748740922</v>
      </c>
      <c r="J29" s="45">
        <v>10442.90625</v>
      </c>
      <c r="K29" s="45">
        <f t="shared" si="32"/>
        <v>41771.625</v>
      </c>
      <c r="L29" s="45">
        <v>3359.465175</v>
      </c>
      <c r="M29" s="45">
        <f t="shared" si="1"/>
        <v>13437.8607</v>
      </c>
      <c r="N29" s="52">
        <v>0.32169829878536</v>
      </c>
      <c r="O29" s="53">
        <v>38137.01</v>
      </c>
      <c r="P29" s="53">
        <v>11308.98</v>
      </c>
      <c r="Q29" s="67">
        <f t="shared" si="2"/>
        <v>0.296535570040756</v>
      </c>
      <c r="R29" s="68">
        <f t="shared" si="3"/>
        <v>1.14123552770571</v>
      </c>
      <c r="S29" s="69">
        <f t="shared" si="4"/>
        <v>1.01484155225427</v>
      </c>
      <c r="T29" s="70">
        <f t="shared" si="5"/>
        <v>0.912988422164568</v>
      </c>
      <c r="U29" s="70">
        <f t="shared" si="7"/>
        <v>0.841575921381593</v>
      </c>
      <c r="V29" s="71">
        <v>400</v>
      </c>
      <c r="W29" s="72"/>
      <c r="X29" s="45"/>
      <c r="Y29" s="73"/>
    </row>
    <row r="30" s="22" customFormat="1" spans="1:25">
      <c r="A30" s="40">
        <v>27</v>
      </c>
      <c r="B30" s="40">
        <v>594</v>
      </c>
      <c r="C30" s="41" t="s">
        <v>53</v>
      </c>
      <c r="D30" s="41" t="s">
        <v>25</v>
      </c>
      <c r="E30" s="42">
        <v>6125.3025</v>
      </c>
      <c r="F30" s="42">
        <f t="shared" ref="F30:K30" si="33">E30*4</f>
        <v>24501.21</v>
      </c>
      <c r="G30" s="42">
        <v>1782.638859375</v>
      </c>
      <c r="H30" s="42">
        <f t="shared" si="33"/>
        <v>7130.5554375</v>
      </c>
      <c r="I30" s="49">
        <v>0.291028705827182</v>
      </c>
      <c r="J30" s="50">
        <v>7656.628125</v>
      </c>
      <c r="K30" s="50">
        <f t="shared" si="33"/>
        <v>30626.5125</v>
      </c>
      <c r="L30" s="50">
        <v>2149.6527421875</v>
      </c>
      <c r="M30" s="50">
        <f t="shared" si="1"/>
        <v>8598.61096875</v>
      </c>
      <c r="N30" s="51">
        <v>0.280757104445046</v>
      </c>
      <c r="O30" s="9">
        <v>27935.6</v>
      </c>
      <c r="P30" s="9">
        <v>6988.54</v>
      </c>
      <c r="Q30" s="63">
        <f t="shared" si="2"/>
        <v>0.250166096307221</v>
      </c>
      <c r="R30" s="64">
        <f t="shared" si="3"/>
        <v>1.14017226088018</v>
      </c>
      <c r="S30" s="66">
        <f t="shared" si="4"/>
        <v>0.980083537847117</v>
      </c>
      <c r="T30" s="66">
        <f t="shared" si="5"/>
        <v>0.912137808704142</v>
      </c>
      <c r="U30" s="66">
        <f t="shared" si="7"/>
        <v>0.812752202117122</v>
      </c>
      <c r="V30" s="57"/>
      <c r="W30" s="61"/>
      <c r="X30" s="62"/>
      <c r="Y30" s="35"/>
    </row>
    <row r="31" s="22" customFormat="1" spans="1:25">
      <c r="A31" s="40">
        <v>28</v>
      </c>
      <c r="B31" s="40">
        <v>744</v>
      </c>
      <c r="C31" s="41" t="s">
        <v>54</v>
      </c>
      <c r="D31" s="41" t="s">
        <v>32</v>
      </c>
      <c r="E31" s="42">
        <v>11176.875125</v>
      </c>
      <c r="F31" s="42">
        <f t="shared" ref="F31:K31" si="34">E31*4</f>
        <v>44707.5005</v>
      </c>
      <c r="G31" s="42">
        <v>2884.644351875</v>
      </c>
      <c r="H31" s="42">
        <f t="shared" si="34"/>
        <v>11538.5774075</v>
      </c>
      <c r="I31" s="49">
        <v>0.258090416114853</v>
      </c>
      <c r="J31" s="50">
        <v>13971.09390625</v>
      </c>
      <c r="K31" s="50">
        <f t="shared" si="34"/>
        <v>55884.375625</v>
      </c>
      <c r="L31" s="50">
        <v>3478.5417184375</v>
      </c>
      <c r="M31" s="50">
        <f t="shared" si="1"/>
        <v>13914.16687375</v>
      </c>
      <c r="N31" s="51">
        <v>0.248981342604917</v>
      </c>
      <c r="O31" s="9">
        <v>49883.38</v>
      </c>
      <c r="P31" s="9">
        <v>11651.85</v>
      </c>
      <c r="Q31" s="63">
        <f t="shared" si="2"/>
        <v>0.233581806204792</v>
      </c>
      <c r="R31" s="64">
        <f t="shared" si="3"/>
        <v>1.11577206155822</v>
      </c>
      <c r="S31" s="65">
        <f t="shared" si="4"/>
        <v>1.00981685943593</v>
      </c>
      <c r="T31" s="66">
        <f t="shared" si="5"/>
        <v>0.892617649246573</v>
      </c>
      <c r="U31" s="66">
        <f t="shared" si="7"/>
        <v>0.837409102946867</v>
      </c>
      <c r="V31" s="57">
        <v>400</v>
      </c>
      <c r="W31" s="61"/>
      <c r="X31" s="62"/>
      <c r="Y31" s="35"/>
    </row>
    <row r="32" s="22" customFormat="1" spans="1:25">
      <c r="A32" s="40">
        <v>29</v>
      </c>
      <c r="B32" s="40">
        <v>399</v>
      </c>
      <c r="C32" s="41" t="s">
        <v>55</v>
      </c>
      <c r="D32" s="41" t="s">
        <v>28</v>
      </c>
      <c r="E32" s="42">
        <v>10243.872375</v>
      </c>
      <c r="F32" s="42">
        <f t="shared" ref="F32:K32" si="35">E32*4</f>
        <v>40975.4895</v>
      </c>
      <c r="G32" s="42">
        <v>2991.9495684375</v>
      </c>
      <c r="H32" s="42">
        <f t="shared" si="35"/>
        <v>11967.79827375</v>
      </c>
      <c r="I32" s="49">
        <v>0.292072124574619</v>
      </c>
      <c r="J32" s="50">
        <v>12804.84046875</v>
      </c>
      <c r="K32" s="50">
        <f t="shared" si="35"/>
        <v>51219.361875</v>
      </c>
      <c r="L32" s="50">
        <v>3607.93918546875</v>
      </c>
      <c r="M32" s="50">
        <f t="shared" si="1"/>
        <v>14431.756741875</v>
      </c>
      <c r="N32" s="51">
        <v>0.281763696648456</v>
      </c>
      <c r="O32" s="9">
        <v>45445.34</v>
      </c>
      <c r="P32" s="9">
        <v>10875.17</v>
      </c>
      <c r="Q32" s="63">
        <f t="shared" si="2"/>
        <v>0.239302203482249</v>
      </c>
      <c r="R32" s="64">
        <f t="shared" si="3"/>
        <v>1.10908595735019</v>
      </c>
      <c r="S32" s="66">
        <f t="shared" si="4"/>
        <v>0.908702649496812</v>
      </c>
      <c r="T32" s="66">
        <f t="shared" si="5"/>
        <v>0.887268765880149</v>
      </c>
      <c r="U32" s="66">
        <f t="shared" si="7"/>
        <v>0.753558294704674</v>
      </c>
      <c r="V32" s="57"/>
      <c r="W32" s="61"/>
      <c r="X32" s="62"/>
      <c r="Y32" s="35"/>
    </row>
    <row r="33" s="22" customFormat="1" spans="1:25">
      <c r="A33" s="40">
        <v>30</v>
      </c>
      <c r="B33" s="40">
        <v>102934</v>
      </c>
      <c r="C33" s="41" t="s">
        <v>56</v>
      </c>
      <c r="D33" s="41" t="s">
        <v>23</v>
      </c>
      <c r="E33" s="42">
        <v>11155.285375</v>
      </c>
      <c r="F33" s="42">
        <f t="shared" ref="F33:K33" si="36">E33*4</f>
        <v>44621.1415</v>
      </c>
      <c r="G33" s="42">
        <v>2742.04341125</v>
      </c>
      <c r="H33" s="42">
        <f t="shared" si="36"/>
        <v>10968.173645</v>
      </c>
      <c r="I33" s="49">
        <v>0.24580665747872</v>
      </c>
      <c r="J33" s="50">
        <v>13944.10671875</v>
      </c>
      <c r="K33" s="50">
        <f t="shared" si="36"/>
        <v>55776.426875</v>
      </c>
      <c r="L33" s="50">
        <v>3306.581760625</v>
      </c>
      <c r="M33" s="50">
        <f t="shared" si="1"/>
        <v>13226.3270425</v>
      </c>
      <c r="N33" s="51">
        <v>0.237131128391236</v>
      </c>
      <c r="O33" s="9">
        <v>49409.82</v>
      </c>
      <c r="P33" s="9">
        <v>13201.19</v>
      </c>
      <c r="Q33" s="63">
        <f t="shared" si="2"/>
        <v>0.267177455817487</v>
      </c>
      <c r="R33" s="64">
        <f t="shared" si="3"/>
        <v>1.10731860143022</v>
      </c>
      <c r="S33" s="65">
        <f t="shared" si="4"/>
        <v>1.20359053633491</v>
      </c>
      <c r="T33" s="66">
        <f t="shared" si="5"/>
        <v>0.885854881144177</v>
      </c>
      <c r="U33" s="66">
        <f t="shared" si="7"/>
        <v>0.998099469155781</v>
      </c>
      <c r="V33" s="57">
        <v>400</v>
      </c>
      <c r="W33" s="61"/>
      <c r="X33" s="62"/>
      <c r="Y33" s="35"/>
    </row>
    <row r="34" s="22" customFormat="1" spans="1:25">
      <c r="A34" s="40">
        <v>31</v>
      </c>
      <c r="B34" s="40">
        <v>726</v>
      </c>
      <c r="C34" s="41" t="s">
        <v>57</v>
      </c>
      <c r="D34" s="41" t="s">
        <v>23</v>
      </c>
      <c r="E34" s="42">
        <v>11024.218</v>
      </c>
      <c r="F34" s="42">
        <f t="shared" ref="F34:K34" si="37">E34*4</f>
        <v>44096.872</v>
      </c>
      <c r="G34" s="42">
        <v>3206.08508</v>
      </c>
      <c r="H34" s="42">
        <f t="shared" si="37"/>
        <v>12824.34032</v>
      </c>
      <c r="I34" s="49">
        <v>0.29082199571888</v>
      </c>
      <c r="J34" s="50">
        <v>13780.2725</v>
      </c>
      <c r="K34" s="50">
        <f t="shared" si="37"/>
        <v>55121.09</v>
      </c>
      <c r="L34" s="50">
        <v>3866.16142</v>
      </c>
      <c r="M34" s="50">
        <f t="shared" si="1"/>
        <v>15464.64568</v>
      </c>
      <c r="N34" s="51">
        <v>0.280557689987625</v>
      </c>
      <c r="O34" s="9">
        <v>48821.89</v>
      </c>
      <c r="P34" s="9">
        <v>13249.28</v>
      </c>
      <c r="Q34" s="63">
        <f t="shared" si="2"/>
        <v>0.271379907660273</v>
      </c>
      <c r="R34" s="64">
        <f t="shared" si="3"/>
        <v>1.10715086548542</v>
      </c>
      <c r="S34" s="65">
        <f t="shared" si="4"/>
        <v>1.03313540263255</v>
      </c>
      <c r="T34" s="66">
        <f t="shared" si="5"/>
        <v>0.88572069238834</v>
      </c>
      <c r="U34" s="66">
        <f t="shared" si="7"/>
        <v>0.85674643145138</v>
      </c>
      <c r="V34" s="57">
        <v>400</v>
      </c>
      <c r="W34" s="61"/>
      <c r="X34" s="62"/>
      <c r="Y34" s="35"/>
    </row>
    <row r="35" s="22" customFormat="1" spans="1:25">
      <c r="A35" s="40">
        <v>32</v>
      </c>
      <c r="B35" s="40">
        <v>102479</v>
      </c>
      <c r="C35" s="41" t="s">
        <v>58</v>
      </c>
      <c r="D35" s="41" t="s">
        <v>32</v>
      </c>
      <c r="E35" s="42">
        <v>6181.914375</v>
      </c>
      <c r="F35" s="42">
        <f t="shared" ref="F35:K35" si="38">E35*4</f>
        <v>24727.6575</v>
      </c>
      <c r="G35" s="42">
        <v>1787.37054375</v>
      </c>
      <c r="H35" s="42">
        <f t="shared" si="38"/>
        <v>7149.482175</v>
      </c>
      <c r="I35" s="49">
        <v>0.289128971274372</v>
      </c>
      <c r="J35" s="50">
        <v>7727.39296875</v>
      </c>
      <c r="K35" s="50">
        <f t="shared" si="38"/>
        <v>30909.571875</v>
      </c>
      <c r="L35" s="50">
        <v>2155.358596875</v>
      </c>
      <c r="M35" s="50">
        <f t="shared" si="1"/>
        <v>8621.4343875</v>
      </c>
      <c r="N35" s="51">
        <v>0.278924419347041</v>
      </c>
      <c r="O35" s="9">
        <v>27309.61</v>
      </c>
      <c r="P35" s="9">
        <v>8331.27</v>
      </c>
      <c r="Q35" s="63">
        <f t="shared" si="2"/>
        <v>0.305067337102214</v>
      </c>
      <c r="R35" s="64">
        <f t="shared" si="3"/>
        <v>1.10441557191578</v>
      </c>
      <c r="S35" s="65">
        <f t="shared" si="4"/>
        <v>1.16529698180554</v>
      </c>
      <c r="T35" s="66">
        <f t="shared" si="5"/>
        <v>0.883532457532623</v>
      </c>
      <c r="U35" s="66">
        <f t="shared" si="7"/>
        <v>0.966343838570447</v>
      </c>
      <c r="V35" s="57">
        <v>400</v>
      </c>
      <c r="W35" s="61"/>
      <c r="X35" s="62"/>
      <c r="Y35" s="35"/>
    </row>
    <row r="36" s="22" customFormat="1" spans="1:25">
      <c r="A36" s="40">
        <v>33</v>
      </c>
      <c r="B36" s="40">
        <v>752</v>
      </c>
      <c r="C36" s="41" t="s">
        <v>59</v>
      </c>
      <c r="D36" s="41" t="s">
        <v>23</v>
      </c>
      <c r="E36" s="42">
        <v>5793.8755</v>
      </c>
      <c r="F36" s="42">
        <f t="shared" ref="F36:K36" si="39">E36*4</f>
        <v>23175.502</v>
      </c>
      <c r="G36" s="42">
        <v>1427.31232875</v>
      </c>
      <c r="H36" s="42">
        <f t="shared" si="39"/>
        <v>5709.249315</v>
      </c>
      <c r="I36" s="49">
        <v>0.246348463778692</v>
      </c>
      <c r="J36" s="50">
        <v>7242.344375</v>
      </c>
      <c r="K36" s="50">
        <f t="shared" si="39"/>
        <v>28969.3775</v>
      </c>
      <c r="L36" s="50">
        <v>1721.170749375</v>
      </c>
      <c r="M36" s="50">
        <f t="shared" si="1"/>
        <v>6884.6829975</v>
      </c>
      <c r="N36" s="51">
        <v>0.237653812115914</v>
      </c>
      <c r="O36" s="9">
        <v>25350.21</v>
      </c>
      <c r="P36" s="9">
        <v>6681.22</v>
      </c>
      <c r="Q36" s="63">
        <f t="shared" si="2"/>
        <v>0.263556791048279</v>
      </c>
      <c r="R36" s="64">
        <f t="shared" si="3"/>
        <v>1.09383650028379</v>
      </c>
      <c r="S36" s="65">
        <f t="shared" si="4"/>
        <v>1.17024491861764</v>
      </c>
      <c r="T36" s="66">
        <f t="shared" si="5"/>
        <v>0.875069200227033</v>
      </c>
      <c r="U36" s="66">
        <f t="shared" si="7"/>
        <v>0.970447005682922</v>
      </c>
      <c r="V36" s="57">
        <v>400</v>
      </c>
      <c r="W36" s="61"/>
      <c r="X36" s="62"/>
      <c r="Y36" s="35"/>
    </row>
    <row r="37" s="22" customFormat="1" spans="1:25">
      <c r="A37" s="40">
        <v>34</v>
      </c>
      <c r="B37" s="40">
        <v>724</v>
      </c>
      <c r="C37" s="41" t="s">
        <v>60</v>
      </c>
      <c r="D37" s="41" t="s">
        <v>28</v>
      </c>
      <c r="E37" s="42">
        <v>10077.643875</v>
      </c>
      <c r="F37" s="42">
        <f t="shared" ref="F37:K37" si="40">E37*4</f>
        <v>40310.5755</v>
      </c>
      <c r="G37" s="42">
        <v>2918.240771875</v>
      </c>
      <c r="H37" s="42">
        <f t="shared" si="40"/>
        <v>11672.9630875</v>
      </c>
      <c r="I37" s="49">
        <v>0.289575699247955</v>
      </c>
      <c r="J37" s="50">
        <v>12597.05484375</v>
      </c>
      <c r="K37" s="50">
        <f t="shared" si="40"/>
        <v>50388.219375</v>
      </c>
      <c r="L37" s="50">
        <v>3519.0550484375</v>
      </c>
      <c r="M37" s="50">
        <f t="shared" si="1"/>
        <v>14076.22019375</v>
      </c>
      <c r="N37" s="51">
        <v>0.279355380450969</v>
      </c>
      <c r="O37" s="9">
        <v>44092.08</v>
      </c>
      <c r="P37" s="9">
        <v>12234.27</v>
      </c>
      <c r="Q37" s="63">
        <f t="shared" si="2"/>
        <v>0.277470919947528</v>
      </c>
      <c r="R37" s="64">
        <f t="shared" si="3"/>
        <v>1.09380924120024</v>
      </c>
      <c r="S37" s="65">
        <f t="shared" si="4"/>
        <v>1.0480860693461</v>
      </c>
      <c r="T37" s="66">
        <f t="shared" si="5"/>
        <v>0.875047392960192</v>
      </c>
      <c r="U37" s="66">
        <f t="shared" ref="U37:U68" si="41">P37/M37</f>
        <v>0.869144545311401</v>
      </c>
      <c r="V37" s="57">
        <v>400</v>
      </c>
      <c r="W37" s="61"/>
      <c r="X37" s="62"/>
      <c r="Y37" s="35"/>
    </row>
    <row r="38" s="22" customFormat="1" spans="1:25">
      <c r="A38" s="40">
        <v>35</v>
      </c>
      <c r="B38" s="40">
        <v>102935</v>
      </c>
      <c r="C38" s="41" t="s">
        <v>61</v>
      </c>
      <c r="D38" s="41" t="s">
        <v>32</v>
      </c>
      <c r="E38" s="42">
        <v>6440.02625</v>
      </c>
      <c r="F38" s="42">
        <f t="shared" ref="F38:K38" si="42">E38*4</f>
        <v>25760.105</v>
      </c>
      <c r="G38" s="42">
        <v>1954.44008375</v>
      </c>
      <c r="H38" s="42">
        <f t="shared" si="42"/>
        <v>7817.760335</v>
      </c>
      <c r="I38" s="49">
        <v>0.303483248030239</v>
      </c>
      <c r="J38" s="50">
        <v>8050.0328125</v>
      </c>
      <c r="K38" s="50">
        <f t="shared" si="42"/>
        <v>32200.13125</v>
      </c>
      <c r="L38" s="50">
        <v>2356.824806875</v>
      </c>
      <c r="M38" s="50">
        <f t="shared" si="1"/>
        <v>9427.2992275</v>
      </c>
      <c r="N38" s="51">
        <v>0.292772074570348</v>
      </c>
      <c r="O38" s="9">
        <v>27942.31</v>
      </c>
      <c r="P38" s="9">
        <v>7906.22</v>
      </c>
      <c r="Q38" s="63">
        <f t="shared" si="2"/>
        <v>0.282947973879039</v>
      </c>
      <c r="R38" s="64">
        <f t="shared" si="3"/>
        <v>1.08471258172278</v>
      </c>
      <c r="S38" s="65">
        <f t="shared" si="4"/>
        <v>1.01131521832461</v>
      </c>
      <c r="T38" s="66">
        <f t="shared" si="5"/>
        <v>0.867770065378227</v>
      </c>
      <c r="U38" s="66">
        <f t="shared" si="41"/>
        <v>0.838651644464311</v>
      </c>
      <c r="V38" s="57">
        <v>400</v>
      </c>
      <c r="W38" s="61"/>
      <c r="X38" s="62"/>
      <c r="Y38" s="35"/>
    </row>
    <row r="39" s="22" customFormat="1" spans="1:25">
      <c r="A39" s="40">
        <v>36</v>
      </c>
      <c r="B39" s="40">
        <v>513</v>
      </c>
      <c r="C39" s="41" t="s">
        <v>62</v>
      </c>
      <c r="D39" s="41" t="s">
        <v>23</v>
      </c>
      <c r="E39" s="42">
        <v>11271.9985</v>
      </c>
      <c r="F39" s="42">
        <f t="shared" ref="F39:K39" si="43">E39*4</f>
        <v>45087.994</v>
      </c>
      <c r="G39" s="42">
        <v>3544.4480225</v>
      </c>
      <c r="H39" s="42">
        <f t="shared" si="43"/>
        <v>14177.79209</v>
      </c>
      <c r="I39" s="49">
        <v>0.314447169461564</v>
      </c>
      <c r="J39" s="50">
        <v>14089.998125</v>
      </c>
      <c r="K39" s="50">
        <f t="shared" si="43"/>
        <v>56359.9925</v>
      </c>
      <c r="L39" s="50">
        <v>4274.18732125</v>
      </c>
      <c r="M39" s="50">
        <f t="shared" si="1"/>
        <v>17096.749285</v>
      </c>
      <c r="N39" s="51">
        <v>0.303349034068803</v>
      </c>
      <c r="O39" s="9">
        <v>48613.98</v>
      </c>
      <c r="P39" s="9">
        <v>14889.3</v>
      </c>
      <c r="Q39" s="63">
        <f t="shared" si="2"/>
        <v>0.306276095888467</v>
      </c>
      <c r="R39" s="64">
        <f t="shared" si="3"/>
        <v>1.07820232587859</v>
      </c>
      <c r="S39" s="65">
        <f t="shared" si="4"/>
        <v>1.05018467653379</v>
      </c>
      <c r="T39" s="66">
        <f t="shared" si="5"/>
        <v>0.862561860702874</v>
      </c>
      <c r="U39" s="66">
        <f t="shared" si="41"/>
        <v>0.870884853710949</v>
      </c>
      <c r="V39" s="57">
        <v>400</v>
      </c>
      <c r="W39" s="61"/>
      <c r="X39" s="62"/>
      <c r="Y39" s="35"/>
    </row>
    <row r="40" s="22" customFormat="1" spans="1:25">
      <c r="A40" s="40">
        <v>37</v>
      </c>
      <c r="B40" s="40">
        <v>748</v>
      </c>
      <c r="C40" s="41" t="s">
        <v>63</v>
      </c>
      <c r="D40" s="41" t="s">
        <v>25</v>
      </c>
      <c r="E40" s="42">
        <v>6759.557</v>
      </c>
      <c r="F40" s="42">
        <f t="shared" ref="F40:K40" si="44">E40*4</f>
        <v>27038.228</v>
      </c>
      <c r="G40" s="42">
        <v>2020.90783125</v>
      </c>
      <c r="H40" s="42">
        <f t="shared" si="44"/>
        <v>8083.631325</v>
      </c>
      <c r="I40" s="49">
        <v>0.298970454905551</v>
      </c>
      <c r="J40" s="50">
        <v>8449.44625</v>
      </c>
      <c r="K40" s="50">
        <f t="shared" si="44"/>
        <v>33797.785</v>
      </c>
      <c r="L40" s="50">
        <v>2436.977090625</v>
      </c>
      <c r="M40" s="50">
        <f t="shared" si="1"/>
        <v>9747.9083625</v>
      </c>
      <c r="N40" s="51">
        <v>0.28841855649712</v>
      </c>
      <c r="O40" s="9">
        <v>29150.72</v>
      </c>
      <c r="P40" s="9">
        <v>6867.68</v>
      </c>
      <c r="Q40" s="63">
        <f t="shared" si="2"/>
        <v>0.235592122595943</v>
      </c>
      <c r="R40" s="64">
        <f t="shared" si="3"/>
        <v>1.07812982418818</v>
      </c>
      <c r="S40" s="66">
        <f t="shared" si="4"/>
        <v>0.849578577236759</v>
      </c>
      <c r="T40" s="66">
        <f t="shared" si="5"/>
        <v>0.862503859350546</v>
      </c>
      <c r="U40" s="66">
        <f t="shared" si="41"/>
        <v>0.704528576245118</v>
      </c>
      <c r="V40" s="57"/>
      <c r="W40" s="61"/>
      <c r="X40" s="62"/>
      <c r="Y40" s="35"/>
    </row>
    <row r="41" s="22" customFormat="1" spans="1:25">
      <c r="A41" s="40">
        <v>38</v>
      </c>
      <c r="B41" s="40">
        <v>311</v>
      </c>
      <c r="C41" s="41" t="s">
        <v>64</v>
      </c>
      <c r="D41" s="41" t="s">
        <v>23</v>
      </c>
      <c r="E41" s="42">
        <v>8036.46025</v>
      </c>
      <c r="F41" s="42">
        <f t="shared" ref="F41:K41" si="45">E41*4</f>
        <v>32145.841</v>
      </c>
      <c r="G41" s="42">
        <v>1855.77981875</v>
      </c>
      <c r="H41" s="42">
        <f t="shared" si="45"/>
        <v>7423.119275</v>
      </c>
      <c r="I41" s="49">
        <v>0.230920051990551</v>
      </c>
      <c r="J41" s="50">
        <v>10045.5753125</v>
      </c>
      <c r="K41" s="50">
        <f t="shared" si="45"/>
        <v>40182.30125</v>
      </c>
      <c r="L41" s="50">
        <v>2237.852134375</v>
      </c>
      <c r="M41" s="50">
        <f t="shared" si="1"/>
        <v>8951.4085375</v>
      </c>
      <c r="N41" s="51">
        <v>0.222769932508532</v>
      </c>
      <c r="O41" s="9">
        <v>34584.07</v>
      </c>
      <c r="P41" s="9">
        <v>9216.65</v>
      </c>
      <c r="Q41" s="63">
        <f t="shared" si="2"/>
        <v>0.266499865400458</v>
      </c>
      <c r="R41" s="64">
        <f t="shared" si="3"/>
        <v>1.07584897218897</v>
      </c>
      <c r="S41" s="65">
        <f t="shared" si="4"/>
        <v>1.24161415956771</v>
      </c>
      <c r="T41" s="66">
        <f t="shared" si="5"/>
        <v>0.860679177751175</v>
      </c>
      <c r="U41" s="66">
        <f t="shared" si="41"/>
        <v>1.02963125427566</v>
      </c>
      <c r="V41" s="57">
        <v>400</v>
      </c>
      <c r="W41" s="61"/>
      <c r="X41" s="62"/>
      <c r="Y41" s="35"/>
    </row>
    <row r="42" s="22" customFormat="1" spans="1:25">
      <c r="A42" s="40">
        <v>39</v>
      </c>
      <c r="B42" s="40">
        <v>101453</v>
      </c>
      <c r="C42" s="41" t="s">
        <v>65</v>
      </c>
      <c r="D42" s="41" t="s">
        <v>30</v>
      </c>
      <c r="E42" s="42">
        <v>7981.404375</v>
      </c>
      <c r="F42" s="42">
        <f t="shared" ref="F42:K42" si="46">E42*4</f>
        <v>31925.6175</v>
      </c>
      <c r="G42" s="42">
        <v>2463.300159375</v>
      </c>
      <c r="H42" s="42">
        <f t="shared" si="46"/>
        <v>9853.2006375</v>
      </c>
      <c r="I42" s="49">
        <v>0.308629915693878</v>
      </c>
      <c r="J42" s="50">
        <v>9976.75546875</v>
      </c>
      <c r="K42" s="50">
        <f t="shared" si="46"/>
        <v>39907.021875</v>
      </c>
      <c r="L42" s="50">
        <v>2970.4501921875</v>
      </c>
      <c r="M42" s="50">
        <f t="shared" si="1"/>
        <v>11881.80076875</v>
      </c>
      <c r="N42" s="51">
        <v>0.297737095139977</v>
      </c>
      <c r="O42" s="9">
        <v>34209.41</v>
      </c>
      <c r="P42" s="9">
        <v>12101.43</v>
      </c>
      <c r="Q42" s="63">
        <f t="shared" si="2"/>
        <v>0.353745650685002</v>
      </c>
      <c r="R42" s="64">
        <f t="shared" si="3"/>
        <v>1.07153479490256</v>
      </c>
      <c r="S42" s="65">
        <f t="shared" si="4"/>
        <v>1.22817249391467</v>
      </c>
      <c r="T42" s="66">
        <f t="shared" si="5"/>
        <v>0.857227835922046</v>
      </c>
      <c r="U42" s="66">
        <f t="shared" si="41"/>
        <v>1.01848450714875</v>
      </c>
      <c r="V42" s="56">
        <v>400</v>
      </c>
      <c r="W42" s="61"/>
      <c r="X42" s="62"/>
      <c r="Y42" s="35"/>
    </row>
    <row r="43" s="22" customFormat="1" spans="1:25">
      <c r="A43" s="40">
        <v>40</v>
      </c>
      <c r="B43" s="40">
        <v>720</v>
      </c>
      <c r="C43" s="41" t="s">
        <v>66</v>
      </c>
      <c r="D43" s="41" t="s">
        <v>25</v>
      </c>
      <c r="E43" s="42">
        <v>6440.8275625</v>
      </c>
      <c r="F43" s="42">
        <f t="shared" ref="F43:K43" si="47">E43*4</f>
        <v>25763.31025</v>
      </c>
      <c r="G43" s="42">
        <v>1897.99764</v>
      </c>
      <c r="H43" s="42">
        <f t="shared" si="47"/>
        <v>7591.99056</v>
      </c>
      <c r="I43" s="49">
        <v>0.294682262734464</v>
      </c>
      <c r="J43" s="50">
        <v>8051.034453125</v>
      </c>
      <c r="K43" s="50">
        <f t="shared" si="47"/>
        <v>32204.1378125</v>
      </c>
      <c r="L43" s="50">
        <v>2288.76186</v>
      </c>
      <c r="M43" s="50">
        <f t="shared" si="1"/>
        <v>9155.04744</v>
      </c>
      <c r="N43" s="51">
        <v>0.284281712285012</v>
      </c>
      <c r="O43" s="9">
        <v>27603.26</v>
      </c>
      <c r="P43" s="9">
        <v>8637.5</v>
      </c>
      <c r="Q43" s="63">
        <f t="shared" si="2"/>
        <v>0.312915938189909</v>
      </c>
      <c r="R43" s="64">
        <f t="shared" si="3"/>
        <v>1.07141744333883</v>
      </c>
      <c r="S43" s="65">
        <f t="shared" si="4"/>
        <v>1.13771216280332</v>
      </c>
      <c r="T43" s="66">
        <f t="shared" si="5"/>
        <v>0.857133954671062</v>
      </c>
      <c r="U43" s="66">
        <f t="shared" si="41"/>
        <v>0.943468622812511</v>
      </c>
      <c r="V43" s="57">
        <v>400</v>
      </c>
      <c r="W43" s="61"/>
      <c r="X43" s="62"/>
      <c r="Y43" s="35"/>
    </row>
    <row r="44" s="22" customFormat="1" spans="1:25">
      <c r="A44" s="40">
        <v>41</v>
      </c>
      <c r="B44" s="40">
        <v>573</v>
      </c>
      <c r="C44" s="41" t="s">
        <v>67</v>
      </c>
      <c r="D44" s="41" t="s">
        <v>28</v>
      </c>
      <c r="E44" s="42">
        <v>6844.3375</v>
      </c>
      <c r="F44" s="42">
        <f t="shared" ref="F44:K44" si="48">E44*4</f>
        <v>27377.35</v>
      </c>
      <c r="G44" s="42">
        <v>2016.219975</v>
      </c>
      <c r="H44" s="42">
        <f t="shared" si="48"/>
        <v>8064.8799</v>
      </c>
      <c r="I44" s="49">
        <v>0.294582196596822</v>
      </c>
      <c r="J44" s="50">
        <v>8555.421875</v>
      </c>
      <c r="K44" s="50">
        <f t="shared" si="48"/>
        <v>34221.6875</v>
      </c>
      <c r="L44" s="50">
        <v>2431.3240875</v>
      </c>
      <c r="M44" s="50">
        <f t="shared" si="1"/>
        <v>9725.29635</v>
      </c>
      <c r="N44" s="51">
        <v>0.284185177893405</v>
      </c>
      <c r="O44" s="9">
        <v>29228.32</v>
      </c>
      <c r="P44" s="9">
        <v>7527.38</v>
      </c>
      <c r="Q44" s="63">
        <f t="shared" si="2"/>
        <v>0.257537210486268</v>
      </c>
      <c r="R44" s="64">
        <f t="shared" si="3"/>
        <v>1.0676095385419</v>
      </c>
      <c r="S44" s="66">
        <f t="shared" si="4"/>
        <v>0.933353018685374</v>
      </c>
      <c r="T44" s="66">
        <f t="shared" si="5"/>
        <v>0.854087630833517</v>
      </c>
      <c r="U44" s="66">
        <f t="shared" si="41"/>
        <v>0.774000064275676</v>
      </c>
      <c r="V44" s="57"/>
      <c r="W44" s="61"/>
      <c r="X44" s="62"/>
      <c r="Y44" s="35"/>
    </row>
    <row r="45" s="22" customFormat="1" spans="1:25">
      <c r="A45" s="40">
        <v>42</v>
      </c>
      <c r="B45" s="40">
        <v>753</v>
      </c>
      <c r="C45" s="41" t="s">
        <v>68</v>
      </c>
      <c r="D45" s="41" t="s">
        <v>28</v>
      </c>
      <c r="E45" s="42">
        <v>5659.02675</v>
      </c>
      <c r="F45" s="42">
        <f t="shared" ref="F45:K45" si="49">E45*4</f>
        <v>22636.107</v>
      </c>
      <c r="G45" s="42">
        <v>1563.78567675</v>
      </c>
      <c r="H45" s="42">
        <f t="shared" si="49"/>
        <v>6255.142707</v>
      </c>
      <c r="I45" s="49">
        <v>0.276334738433601</v>
      </c>
      <c r="J45" s="50">
        <v>7073.7834375</v>
      </c>
      <c r="K45" s="50">
        <f t="shared" si="49"/>
        <v>28295.13375</v>
      </c>
      <c r="L45" s="50">
        <v>1885.741551375</v>
      </c>
      <c r="M45" s="50">
        <f t="shared" si="1"/>
        <v>7542.9662055</v>
      </c>
      <c r="N45" s="51">
        <v>0.266581747665356</v>
      </c>
      <c r="O45" s="9">
        <v>24099.09</v>
      </c>
      <c r="P45" s="9">
        <v>4844.96</v>
      </c>
      <c r="Q45" s="63">
        <f t="shared" si="2"/>
        <v>0.201043275907928</v>
      </c>
      <c r="R45" s="64">
        <f t="shared" si="3"/>
        <v>1.06463050382294</v>
      </c>
      <c r="S45" s="66">
        <f t="shared" si="4"/>
        <v>0.774556269448194</v>
      </c>
      <c r="T45" s="66">
        <f t="shared" si="5"/>
        <v>0.851704403058353</v>
      </c>
      <c r="U45" s="66">
        <f t="shared" si="41"/>
        <v>0.642314955152161</v>
      </c>
      <c r="V45" s="57"/>
      <c r="W45" s="61"/>
      <c r="X45" s="62"/>
      <c r="Y45" s="35"/>
    </row>
    <row r="46" s="22" customFormat="1" spans="1:25">
      <c r="A46" s="40">
        <v>43</v>
      </c>
      <c r="B46" s="40">
        <v>102564</v>
      </c>
      <c r="C46" s="41" t="s">
        <v>69</v>
      </c>
      <c r="D46" s="41" t="s">
        <v>25</v>
      </c>
      <c r="E46" s="42">
        <v>4462.52625</v>
      </c>
      <c r="F46" s="42">
        <f t="shared" ref="F46:K46" si="50">E46*4</f>
        <v>17850.105</v>
      </c>
      <c r="G46" s="42">
        <v>1317.423415</v>
      </c>
      <c r="H46" s="42">
        <f t="shared" si="50"/>
        <v>5269.69366</v>
      </c>
      <c r="I46" s="49">
        <v>0.295219196749823</v>
      </c>
      <c r="J46" s="50">
        <v>5578.1578125</v>
      </c>
      <c r="K46" s="50">
        <f t="shared" si="50"/>
        <v>22312.63125</v>
      </c>
      <c r="L46" s="50">
        <v>1588.6576475</v>
      </c>
      <c r="M46" s="50">
        <f t="shared" si="1"/>
        <v>6354.63059</v>
      </c>
      <c r="N46" s="51">
        <v>0.284799695688065</v>
      </c>
      <c r="O46" s="9">
        <v>18840.15</v>
      </c>
      <c r="P46" s="9">
        <v>6792.18</v>
      </c>
      <c r="Q46" s="63">
        <f t="shared" si="2"/>
        <v>0.360516237928042</v>
      </c>
      <c r="R46" s="64">
        <f t="shared" si="3"/>
        <v>1.0554643796213</v>
      </c>
      <c r="S46" s="65">
        <f t="shared" si="4"/>
        <v>1.28891363297957</v>
      </c>
      <c r="T46" s="66">
        <f t="shared" si="5"/>
        <v>0.844371503697037</v>
      </c>
      <c r="U46" s="66">
        <f t="shared" si="41"/>
        <v>1.06885520783672</v>
      </c>
      <c r="V46" s="57">
        <v>400</v>
      </c>
      <c r="W46" s="61"/>
      <c r="X46" s="62"/>
      <c r="Y46" s="35"/>
    </row>
    <row r="47" s="22" customFormat="1" spans="1:25">
      <c r="A47" s="40">
        <v>44</v>
      </c>
      <c r="B47" s="40">
        <v>581</v>
      </c>
      <c r="C47" s="41" t="s">
        <v>70</v>
      </c>
      <c r="D47" s="41" t="s">
        <v>23</v>
      </c>
      <c r="E47" s="42">
        <v>14589.2998125</v>
      </c>
      <c r="F47" s="42">
        <f t="shared" ref="F47:K47" si="51">E47*4</f>
        <v>58357.19925</v>
      </c>
      <c r="G47" s="42">
        <v>4571.4482240625</v>
      </c>
      <c r="H47" s="42">
        <f t="shared" si="51"/>
        <v>18285.79289625</v>
      </c>
      <c r="I47" s="49">
        <v>0.313342537531905</v>
      </c>
      <c r="J47" s="50">
        <v>17507.159775</v>
      </c>
      <c r="K47" s="50">
        <f t="shared" si="51"/>
        <v>70028.6391</v>
      </c>
      <c r="L47" s="50">
        <v>5292.12359115</v>
      </c>
      <c r="M47" s="50">
        <f t="shared" si="1"/>
        <v>21168.4943646</v>
      </c>
      <c r="N47" s="51">
        <v>0.302283389148426</v>
      </c>
      <c r="O47" s="9">
        <v>61448.63</v>
      </c>
      <c r="P47" s="9">
        <v>19062.57</v>
      </c>
      <c r="Q47" s="63">
        <f t="shared" si="2"/>
        <v>0.310219609452644</v>
      </c>
      <c r="R47" s="64">
        <f t="shared" si="3"/>
        <v>1.05297428234615</v>
      </c>
      <c r="S47" s="65">
        <f t="shared" si="4"/>
        <v>1.04247981524002</v>
      </c>
      <c r="T47" s="66">
        <f t="shared" si="5"/>
        <v>0.877478568621791</v>
      </c>
      <c r="U47" s="66">
        <f t="shared" si="41"/>
        <v>0.900516100563027</v>
      </c>
      <c r="V47" s="57">
        <v>400</v>
      </c>
      <c r="W47" s="61"/>
      <c r="X47" s="62"/>
      <c r="Y47" s="35"/>
    </row>
    <row r="48" s="22" customFormat="1" spans="1:25">
      <c r="A48" s="40">
        <v>45</v>
      </c>
      <c r="B48" s="40">
        <v>598</v>
      </c>
      <c r="C48" s="41" t="s">
        <v>71</v>
      </c>
      <c r="D48" s="41" t="s">
        <v>28</v>
      </c>
      <c r="E48" s="42">
        <v>10642.425</v>
      </c>
      <c r="F48" s="42">
        <f t="shared" ref="F48:K48" si="52">E48*4</f>
        <v>42569.7</v>
      </c>
      <c r="G48" s="42">
        <v>3123.520021875</v>
      </c>
      <c r="H48" s="42">
        <f t="shared" si="52"/>
        <v>12494.0800875</v>
      </c>
      <c r="I48" s="49">
        <v>0.293497019887385</v>
      </c>
      <c r="J48" s="50">
        <v>13303.03125</v>
      </c>
      <c r="K48" s="50">
        <f t="shared" si="52"/>
        <v>53212.125</v>
      </c>
      <c r="L48" s="50">
        <v>3766.5976734375</v>
      </c>
      <c r="M48" s="50">
        <f t="shared" si="1"/>
        <v>15066.39069375</v>
      </c>
      <c r="N48" s="51">
        <v>0.283138301538418</v>
      </c>
      <c r="O48" s="9">
        <v>44664.2</v>
      </c>
      <c r="P48" s="9">
        <v>12825.06</v>
      </c>
      <c r="Q48" s="63">
        <f t="shared" si="2"/>
        <v>0.287144066164848</v>
      </c>
      <c r="R48" s="64">
        <f t="shared" si="3"/>
        <v>1.04920166221514</v>
      </c>
      <c r="S48" s="65">
        <f t="shared" si="4"/>
        <v>1.02649093892324</v>
      </c>
      <c r="T48" s="66">
        <f t="shared" si="5"/>
        <v>0.839361329772115</v>
      </c>
      <c r="U48" s="66">
        <f t="shared" si="41"/>
        <v>0.851236388375368</v>
      </c>
      <c r="V48" s="57">
        <v>400</v>
      </c>
      <c r="W48" s="61"/>
      <c r="X48" s="62"/>
      <c r="Y48" s="35"/>
    </row>
    <row r="49" s="22" customFormat="1" spans="1:25">
      <c r="A49" s="40">
        <v>46</v>
      </c>
      <c r="B49" s="40">
        <v>570</v>
      </c>
      <c r="C49" s="41" t="s">
        <v>72</v>
      </c>
      <c r="D49" s="41" t="s">
        <v>23</v>
      </c>
      <c r="E49" s="42">
        <v>6289.41075</v>
      </c>
      <c r="F49" s="42">
        <f t="shared" ref="F49:K49" si="53">E49*4</f>
        <v>25157.643</v>
      </c>
      <c r="G49" s="42">
        <v>1808.72384</v>
      </c>
      <c r="H49" s="42">
        <f t="shared" si="53"/>
        <v>7234.89536</v>
      </c>
      <c r="I49" s="49">
        <v>0.287582400306738</v>
      </c>
      <c r="J49" s="50">
        <v>7861.7634375</v>
      </c>
      <c r="K49" s="50">
        <f t="shared" si="53"/>
        <v>31447.05375</v>
      </c>
      <c r="L49" s="50">
        <v>2181.10816</v>
      </c>
      <c r="M49" s="50">
        <f t="shared" si="1"/>
        <v>8724.43264</v>
      </c>
      <c r="N49" s="51">
        <v>0.277432433237088</v>
      </c>
      <c r="O49" s="9">
        <v>26155.59</v>
      </c>
      <c r="P49" s="9">
        <v>7761.04</v>
      </c>
      <c r="Q49" s="63">
        <f t="shared" si="2"/>
        <v>0.296725862425585</v>
      </c>
      <c r="R49" s="64">
        <f t="shared" si="3"/>
        <v>1.03966774629881</v>
      </c>
      <c r="S49" s="65">
        <f t="shared" si="4"/>
        <v>1.07272318586789</v>
      </c>
      <c r="T49" s="66">
        <f t="shared" si="5"/>
        <v>0.831734197039047</v>
      </c>
      <c r="U49" s="66">
        <f t="shared" si="41"/>
        <v>0.889575324866053</v>
      </c>
      <c r="V49" s="57">
        <v>400</v>
      </c>
      <c r="W49" s="61"/>
      <c r="X49" s="62"/>
      <c r="Y49" s="35"/>
    </row>
    <row r="50" s="22" customFormat="1" spans="1:25">
      <c r="A50" s="40">
        <v>47</v>
      </c>
      <c r="B50" s="40">
        <v>365</v>
      </c>
      <c r="C50" s="41" t="s">
        <v>73</v>
      </c>
      <c r="D50" s="41" t="s">
        <v>23</v>
      </c>
      <c r="E50" s="42">
        <v>13720.17675</v>
      </c>
      <c r="F50" s="42">
        <f t="shared" ref="F50:K50" si="54">E50*4</f>
        <v>54880.707</v>
      </c>
      <c r="G50" s="42">
        <v>4107.5863675</v>
      </c>
      <c r="H50" s="42">
        <f t="shared" si="54"/>
        <v>16430.34547</v>
      </c>
      <c r="I50" s="49">
        <v>0.299382904633499</v>
      </c>
      <c r="J50" s="50">
        <v>16464.2121</v>
      </c>
      <c r="K50" s="50">
        <f t="shared" si="54"/>
        <v>65856.8484</v>
      </c>
      <c r="L50" s="50">
        <v>4755.1352772</v>
      </c>
      <c r="M50" s="50">
        <f t="shared" si="1"/>
        <v>19020.5411088</v>
      </c>
      <c r="N50" s="51">
        <v>0.288816449175846</v>
      </c>
      <c r="O50" s="9">
        <v>56747.39</v>
      </c>
      <c r="P50" s="9">
        <v>16773.86</v>
      </c>
      <c r="Q50" s="63">
        <f t="shared" si="2"/>
        <v>0.29558822000448</v>
      </c>
      <c r="R50" s="64">
        <f t="shared" si="3"/>
        <v>1.03401346487756</v>
      </c>
      <c r="S50" s="65">
        <f t="shared" si="4"/>
        <v>1.02090732240702</v>
      </c>
      <c r="T50" s="66">
        <f t="shared" si="5"/>
        <v>0.861677887397964</v>
      </c>
      <c r="U50" s="66">
        <f t="shared" si="41"/>
        <v>0.881881325249966</v>
      </c>
      <c r="V50" s="57">
        <v>400</v>
      </c>
      <c r="W50" s="61"/>
      <c r="X50" s="62"/>
      <c r="Y50" s="35"/>
    </row>
    <row r="51" s="22" customFormat="1" spans="1:25">
      <c r="A51" s="40">
        <v>48</v>
      </c>
      <c r="B51" s="40">
        <v>742</v>
      </c>
      <c r="C51" s="41" t="s">
        <v>74</v>
      </c>
      <c r="D51" s="41" t="s">
        <v>32</v>
      </c>
      <c r="E51" s="42">
        <v>12518.9200125</v>
      </c>
      <c r="F51" s="42">
        <f t="shared" ref="F51:K51" si="55">E51*4</f>
        <v>50075.68005</v>
      </c>
      <c r="G51" s="42">
        <v>2521.5579406875</v>
      </c>
      <c r="H51" s="42">
        <f t="shared" si="55"/>
        <v>10086.23176275</v>
      </c>
      <c r="I51" s="49">
        <v>0.201419766095618</v>
      </c>
      <c r="J51" s="50">
        <v>15022.704015</v>
      </c>
      <c r="K51" s="50">
        <f t="shared" si="55"/>
        <v>60090.81606</v>
      </c>
      <c r="L51" s="50">
        <v>2919.07413369</v>
      </c>
      <c r="M51" s="50">
        <f t="shared" si="1"/>
        <v>11676.29653476</v>
      </c>
      <c r="N51" s="51">
        <v>0.194310833174596</v>
      </c>
      <c r="O51" s="9">
        <v>51710.47</v>
      </c>
      <c r="P51" s="9">
        <v>10450.82</v>
      </c>
      <c r="Q51" s="63">
        <f t="shared" si="2"/>
        <v>0.202102591602822</v>
      </c>
      <c r="R51" s="64">
        <f t="shared" si="3"/>
        <v>1.03264638539841</v>
      </c>
      <c r="S51" s="65">
        <f t="shared" si="4"/>
        <v>1.0361471207311</v>
      </c>
      <c r="T51" s="66">
        <f t="shared" si="5"/>
        <v>0.860538654498679</v>
      </c>
      <c r="U51" s="66">
        <f t="shared" si="41"/>
        <v>0.895045785184387</v>
      </c>
      <c r="V51" s="57">
        <v>400</v>
      </c>
      <c r="W51" s="61"/>
      <c r="X51" s="62"/>
      <c r="Y51" s="35"/>
    </row>
    <row r="52" s="22" customFormat="1" spans="1:25">
      <c r="A52" s="40">
        <v>49</v>
      </c>
      <c r="B52" s="40">
        <v>713</v>
      </c>
      <c r="C52" s="41" t="s">
        <v>75</v>
      </c>
      <c r="D52" s="41" t="s">
        <v>30</v>
      </c>
      <c r="E52" s="42">
        <v>5114.2303125</v>
      </c>
      <c r="F52" s="42">
        <f t="shared" ref="F52:K52" si="56">E52*4</f>
        <v>20456.92125</v>
      </c>
      <c r="G52" s="42">
        <v>1621.8150609375</v>
      </c>
      <c r="H52" s="42">
        <f t="shared" si="56"/>
        <v>6487.26024375</v>
      </c>
      <c r="I52" s="49">
        <v>0.317118111981293</v>
      </c>
      <c r="J52" s="50">
        <v>6392.787890625</v>
      </c>
      <c r="K52" s="50">
        <f t="shared" si="56"/>
        <v>25571.1515625</v>
      </c>
      <c r="L52" s="50">
        <v>1955.71816171875</v>
      </c>
      <c r="M52" s="50">
        <f t="shared" si="1"/>
        <v>7822.872646875</v>
      </c>
      <c r="N52" s="51">
        <v>0.305925708029012</v>
      </c>
      <c r="O52" s="9">
        <v>21097.64</v>
      </c>
      <c r="P52" s="9">
        <v>6177.3</v>
      </c>
      <c r="Q52" s="63">
        <f t="shared" si="2"/>
        <v>0.292795781897881</v>
      </c>
      <c r="R52" s="64">
        <f t="shared" si="3"/>
        <v>1.03132038991449</v>
      </c>
      <c r="S52" s="66">
        <f t="shared" si="4"/>
        <v>0.952220161963038</v>
      </c>
      <c r="T52" s="66">
        <f t="shared" si="5"/>
        <v>0.825056311931591</v>
      </c>
      <c r="U52" s="66">
        <f t="shared" si="41"/>
        <v>0.789645987969348</v>
      </c>
      <c r="V52" s="56"/>
      <c r="W52" s="61"/>
      <c r="X52" s="62"/>
      <c r="Y52" s="35"/>
    </row>
    <row r="53" s="22" customFormat="1" spans="1:25">
      <c r="A53" s="40">
        <v>50</v>
      </c>
      <c r="B53" s="40">
        <v>750</v>
      </c>
      <c r="C53" s="41" t="s">
        <v>76</v>
      </c>
      <c r="D53" s="41" t="s">
        <v>28</v>
      </c>
      <c r="E53" s="42">
        <v>26375.184375</v>
      </c>
      <c r="F53" s="42">
        <f t="shared" ref="F53:K53" si="57">E53*4</f>
        <v>105500.7375</v>
      </c>
      <c r="G53" s="42">
        <v>8867.5765234375</v>
      </c>
      <c r="H53" s="42">
        <f t="shared" si="57"/>
        <v>35470.30609375</v>
      </c>
      <c r="I53" s="49">
        <v>0.336209081891489</v>
      </c>
      <c r="J53" s="50">
        <v>31650.22125</v>
      </c>
      <c r="K53" s="50">
        <f t="shared" si="57"/>
        <v>126600.885</v>
      </c>
      <c r="L53" s="50">
        <v>10265.52388125</v>
      </c>
      <c r="M53" s="50">
        <f t="shared" si="1"/>
        <v>41062.095525</v>
      </c>
      <c r="N53" s="51">
        <v>0.324342879001201</v>
      </c>
      <c r="O53" s="9">
        <v>108784.99</v>
      </c>
      <c r="P53" s="9">
        <v>34498.69</v>
      </c>
      <c r="Q53" s="63">
        <f t="shared" si="2"/>
        <v>0.317127298536315</v>
      </c>
      <c r="R53" s="64">
        <f t="shared" si="3"/>
        <v>1.03113013783434</v>
      </c>
      <c r="S53" s="66">
        <f t="shared" si="4"/>
        <v>0.972607620267444</v>
      </c>
      <c r="T53" s="66">
        <f t="shared" si="5"/>
        <v>0.859275114861954</v>
      </c>
      <c r="U53" s="66">
        <f t="shared" si="41"/>
        <v>0.840159021572487</v>
      </c>
      <c r="V53" s="57"/>
      <c r="W53" s="61"/>
      <c r="X53" s="62"/>
      <c r="Y53" s="35"/>
    </row>
    <row r="54" s="22" customFormat="1" spans="1:25">
      <c r="A54" s="40">
        <v>51</v>
      </c>
      <c r="B54" s="40">
        <v>727</v>
      </c>
      <c r="C54" s="41" t="s">
        <v>77</v>
      </c>
      <c r="D54" s="41" t="s">
        <v>23</v>
      </c>
      <c r="E54" s="42">
        <v>7012.77625</v>
      </c>
      <c r="F54" s="42">
        <f t="shared" ref="F54:K54" si="58">E54*4</f>
        <v>28051.105</v>
      </c>
      <c r="G54" s="42">
        <v>2155.197089375</v>
      </c>
      <c r="H54" s="42">
        <f t="shared" si="58"/>
        <v>8620.7883575</v>
      </c>
      <c r="I54" s="49">
        <v>0.307324376615467</v>
      </c>
      <c r="J54" s="50">
        <v>8765.9703125</v>
      </c>
      <c r="K54" s="50">
        <f t="shared" si="58"/>
        <v>35063.88125</v>
      </c>
      <c r="L54" s="50">
        <v>2598.9141371875</v>
      </c>
      <c r="M54" s="50">
        <f t="shared" si="1"/>
        <v>10395.65654875</v>
      </c>
      <c r="N54" s="51">
        <v>0.296477633911391</v>
      </c>
      <c r="O54" s="9">
        <v>28910.65</v>
      </c>
      <c r="P54" s="9">
        <v>8636.98</v>
      </c>
      <c r="Q54" s="63">
        <f t="shared" si="2"/>
        <v>0.298747347430791</v>
      </c>
      <c r="R54" s="64">
        <f t="shared" si="3"/>
        <v>1.03064210839466</v>
      </c>
      <c r="S54" s="65">
        <f t="shared" si="4"/>
        <v>1.0018782090255</v>
      </c>
      <c r="T54" s="66">
        <f t="shared" si="5"/>
        <v>0.824513686715728</v>
      </c>
      <c r="U54" s="66">
        <f t="shared" si="41"/>
        <v>0.830825831874807</v>
      </c>
      <c r="V54" s="57">
        <v>400</v>
      </c>
      <c r="W54" s="61"/>
      <c r="X54" s="62"/>
      <c r="Y54" s="35"/>
    </row>
    <row r="55" s="22" customFormat="1" spans="1:25">
      <c r="A55" s="40">
        <v>52</v>
      </c>
      <c r="B55" s="40">
        <v>359</v>
      </c>
      <c r="C55" s="41" t="s">
        <v>78</v>
      </c>
      <c r="D55" s="41" t="s">
        <v>23</v>
      </c>
      <c r="E55" s="42">
        <v>10155.663</v>
      </c>
      <c r="F55" s="42">
        <f t="shared" ref="F55:K55" si="59">E55*4</f>
        <v>40622.652</v>
      </c>
      <c r="G55" s="42">
        <v>3181.8503475</v>
      </c>
      <c r="H55" s="42">
        <f t="shared" si="59"/>
        <v>12727.40139</v>
      </c>
      <c r="I55" s="49">
        <v>0.313307988606948</v>
      </c>
      <c r="J55" s="50">
        <v>12694.57875</v>
      </c>
      <c r="K55" s="50">
        <f t="shared" si="59"/>
        <v>50778.315</v>
      </c>
      <c r="L55" s="50">
        <v>3836.93718375</v>
      </c>
      <c r="M55" s="50">
        <f t="shared" si="1"/>
        <v>15347.748735</v>
      </c>
      <c r="N55" s="51">
        <v>0.302250059597291</v>
      </c>
      <c r="O55" s="9">
        <v>41800.04</v>
      </c>
      <c r="P55" s="9">
        <v>9655.78</v>
      </c>
      <c r="Q55" s="63">
        <f t="shared" si="2"/>
        <v>0.230999300479138</v>
      </c>
      <c r="R55" s="64">
        <f t="shared" si="3"/>
        <v>1.0289835336206</v>
      </c>
      <c r="S55" s="66">
        <f t="shared" si="4"/>
        <v>0.758660759107245</v>
      </c>
      <c r="T55" s="66">
        <f t="shared" si="5"/>
        <v>0.823186826896481</v>
      </c>
      <c r="U55" s="66">
        <f t="shared" si="41"/>
        <v>0.629133312430398</v>
      </c>
      <c r="V55" s="57"/>
      <c r="W55" s="61"/>
      <c r="X55" s="62"/>
      <c r="Y55" s="35"/>
    </row>
    <row r="56" s="22" customFormat="1" spans="1:25">
      <c r="A56" s="40">
        <v>53</v>
      </c>
      <c r="B56" s="40">
        <v>545</v>
      </c>
      <c r="C56" s="41" t="s">
        <v>79</v>
      </c>
      <c r="D56" s="41" t="s">
        <v>28</v>
      </c>
      <c r="E56" s="42">
        <v>5306.5884375</v>
      </c>
      <c r="F56" s="42">
        <f t="shared" ref="F56:K56" si="60">E56*4</f>
        <v>21226.35375</v>
      </c>
      <c r="G56" s="42">
        <v>1541.570146875</v>
      </c>
      <c r="H56" s="42">
        <f t="shared" si="60"/>
        <v>6166.2805875</v>
      </c>
      <c r="I56" s="49">
        <v>0.29050116944838</v>
      </c>
      <c r="J56" s="50">
        <v>6633.235546875</v>
      </c>
      <c r="K56" s="50">
        <f t="shared" si="60"/>
        <v>26532.9421875</v>
      </c>
      <c r="L56" s="50">
        <v>1858.9522359375</v>
      </c>
      <c r="M56" s="50">
        <f t="shared" si="1"/>
        <v>7435.80894375</v>
      </c>
      <c r="N56" s="51">
        <v>0.280248186997261</v>
      </c>
      <c r="O56" s="9">
        <v>21776.23</v>
      </c>
      <c r="P56" s="9">
        <v>5612.61</v>
      </c>
      <c r="Q56" s="63">
        <f t="shared" si="2"/>
        <v>0.257740205719723</v>
      </c>
      <c r="R56" s="64">
        <f t="shared" si="3"/>
        <v>1.02590535597759</v>
      </c>
      <c r="S56" s="66">
        <f t="shared" si="4"/>
        <v>0.910209958881473</v>
      </c>
      <c r="T56" s="66">
        <f t="shared" si="5"/>
        <v>0.820724284782072</v>
      </c>
      <c r="U56" s="66">
        <f t="shared" si="41"/>
        <v>0.754808258584636</v>
      </c>
      <c r="V56" s="57"/>
      <c r="W56" s="61"/>
      <c r="X56" s="62"/>
      <c r="Y56" s="35"/>
    </row>
    <row r="57" s="22" customFormat="1" spans="1:25">
      <c r="A57" s="40">
        <v>54</v>
      </c>
      <c r="B57" s="40">
        <v>738</v>
      </c>
      <c r="C57" s="41" t="s">
        <v>80</v>
      </c>
      <c r="D57" s="41" t="s">
        <v>30</v>
      </c>
      <c r="E57" s="42">
        <v>6150.675</v>
      </c>
      <c r="F57" s="42">
        <f t="shared" ref="F57:K57" si="61">E57*4</f>
        <v>24602.7</v>
      </c>
      <c r="G57" s="42">
        <v>1695.917025</v>
      </c>
      <c r="H57" s="42">
        <f t="shared" si="61"/>
        <v>6783.6681</v>
      </c>
      <c r="I57" s="49">
        <v>0.275728602958212</v>
      </c>
      <c r="J57" s="50">
        <v>7688.34375</v>
      </c>
      <c r="K57" s="50">
        <f t="shared" si="61"/>
        <v>30753.375</v>
      </c>
      <c r="L57" s="50">
        <v>2045.0764125</v>
      </c>
      <c r="M57" s="50">
        <f t="shared" si="1"/>
        <v>8180.30565</v>
      </c>
      <c r="N57" s="51">
        <v>0.265997005206746</v>
      </c>
      <c r="O57" s="9">
        <v>25163.14</v>
      </c>
      <c r="P57" s="9">
        <v>7035.92</v>
      </c>
      <c r="Q57" s="63">
        <f t="shared" si="2"/>
        <v>0.279612162869976</v>
      </c>
      <c r="R57" s="64">
        <f t="shared" si="3"/>
        <v>1.02277961361964</v>
      </c>
      <c r="S57" s="65">
        <f t="shared" si="4"/>
        <v>1.03718517714627</v>
      </c>
      <c r="T57" s="66">
        <f t="shared" si="5"/>
        <v>0.818223690895715</v>
      </c>
      <c r="U57" s="66">
        <f t="shared" si="41"/>
        <v>0.860104781048126</v>
      </c>
      <c r="V57" s="56">
        <v>400</v>
      </c>
      <c r="W57" s="61"/>
      <c r="X57" s="62"/>
      <c r="Y57" s="35"/>
    </row>
    <row r="58" s="22" customFormat="1" spans="1:25">
      <c r="A58" s="40">
        <v>55</v>
      </c>
      <c r="B58" s="40">
        <v>710</v>
      </c>
      <c r="C58" s="41" t="s">
        <v>81</v>
      </c>
      <c r="D58" s="41" t="s">
        <v>30</v>
      </c>
      <c r="E58" s="42">
        <v>5593.8714</v>
      </c>
      <c r="F58" s="42">
        <f t="shared" ref="F58:K58" si="62">E58*4</f>
        <v>22375.4856</v>
      </c>
      <c r="G58" s="42">
        <v>1712.082801</v>
      </c>
      <c r="H58" s="42">
        <f t="shared" si="62"/>
        <v>6848.331204</v>
      </c>
      <c r="I58" s="49">
        <v>0.306064025890906</v>
      </c>
      <c r="J58" s="50">
        <v>6992.33925</v>
      </c>
      <c r="K58" s="50">
        <f t="shared" si="62"/>
        <v>27969.357</v>
      </c>
      <c r="L58" s="50">
        <v>2064.5704365</v>
      </c>
      <c r="M58" s="50">
        <f t="shared" si="1"/>
        <v>8258.281746</v>
      </c>
      <c r="N58" s="51">
        <v>0.29526176615358</v>
      </c>
      <c r="O58" s="9">
        <v>22858.76</v>
      </c>
      <c r="P58" s="9">
        <v>6583.78</v>
      </c>
      <c r="Q58" s="63">
        <f t="shared" si="2"/>
        <v>0.288019997585171</v>
      </c>
      <c r="R58" s="64">
        <f t="shared" si="3"/>
        <v>1.02159838712059</v>
      </c>
      <c r="S58" s="66">
        <f t="shared" si="4"/>
        <v>0.961369975236379</v>
      </c>
      <c r="T58" s="66">
        <f t="shared" si="5"/>
        <v>0.817278709696472</v>
      </c>
      <c r="U58" s="66">
        <f t="shared" si="41"/>
        <v>0.797233638000899</v>
      </c>
      <c r="V58" s="56"/>
      <c r="W58" s="61"/>
      <c r="X58" s="62"/>
      <c r="Y58" s="35"/>
    </row>
    <row r="59" s="22" customFormat="1" spans="1:25">
      <c r="A59" s="40">
        <v>56</v>
      </c>
      <c r="B59" s="40">
        <v>387</v>
      </c>
      <c r="C59" s="41" t="s">
        <v>82</v>
      </c>
      <c r="D59" s="41" t="s">
        <v>28</v>
      </c>
      <c r="E59" s="42">
        <v>13313.99475</v>
      </c>
      <c r="F59" s="42">
        <f t="shared" ref="F59:K59" si="63">E59*4</f>
        <v>53255.979</v>
      </c>
      <c r="G59" s="42">
        <v>3394.7769625</v>
      </c>
      <c r="H59" s="42">
        <f t="shared" si="63"/>
        <v>13579.10785</v>
      </c>
      <c r="I59" s="49">
        <v>0.254978090816808</v>
      </c>
      <c r="J59" s="50">
        <v>15976.7937</v>
      </c>
      <c r="K59" s="50">
        <f t="shared" si="63"/>
        <v>63907.1748</v>
      </c>
      <c r="L59" s="50">
        <v>3929.953566</v>
      </c>
      <c r="M59" s="50">
        <f t="shared" si="1"/>
        <v>15719.814264</v>
      </c>
      <c r="N59" s="51">
        <v>0.245978864082097</v>
      </c>
      <c r="O59" s="9">
        <v>54279.74</v>
      </c>
      <c r="P59" s="9">
        <v>13460.37</v>
      </c>
      <c r="Q59" s="63">
        <f t="shared" si="2"/>
        <v>0.247981475224458</v>
      </c>
      <c r="R59" s="64">
        <f t="shared" si="3"/>
        <v>1.01922340024958</v>
      </c>
      <c r="S59" s="66">
        <f t="shared" si="4"/>
        <v>0.991255843070721</v>
      </c>
      <c r="T59" s="66">
        <f t="shared" si="5"/>
        <v>0.849352833541313</v>
      </c>
      <c r="U59" s="66">
        <f t="shared" si="41"/>
        <v>0.856267750620034</v>
      </c>
      <c r="V59" s="57"/>
      <c r="W59" s="61"/>
      <c r="X59" s="62"/>
      <c r="Y59" s="35"/>
    </row>
    <row r="60" s="22" customFormat="1" spans="1:25">
      <c r="A60" s="40">
        <v>57</v>
      </c>
      <c r="B60" s="40">
        <v>104430</v>
      </c>
      <c r="C60" s="41" t="s">
        <v>83</v>
      </c>
      <c r="D60" s="41" t="s">
        <v>28</v>
      </c>
      <c r="E60" s="42">
        <v>3942.0505</v>
      </c>
      <c r="F60" s="42">
        <f t="shared" ref="F60:K60" si="64">E60*4</f>
        <v>15768.202</v>
      </c>
      <c r="G60" s="42">
        <v>1110.735938125</v>
      </c>
      <c r="H60" s="42">
        <f t="shared" si="64"/>
        <v>4442.9437525</v>
      </c>
      <c r="I60" s="49">
        <v>0.281766034738774</v>
      </c>
      <c r="J60" s="50">
        <v>4927.563125</v>
      </c>
      <c r="K60" s="50">
        <f t="shared" si="64"/>
        <v>19710.2525</v>
      </c>
      <c r="L60" s="50">
        <v>1339.4168665625</v>
      </c>
      <c r="M60" s="50">
        <f t="shared" si="1"/>
        <v>5357.66746625</v>
      </c>
      <c r="N60" s="51">
        <v>0.271821351159758</v>
      </c>
      <c r="O60" s="9">
        <v>16021.77</v>
      </c>
      <c r="P60" s="9">
        <v>3418.59</v>
      </c>
      <c r="Q60" s="63">
        <f t="shared" si="2"/>
        <v>0.213371556326174</v>
      </c>
      <c r="R60" s="64">
        <f t="shared" si="3"/>
        <v>1.01608097105808</v>
      </c>
      <c r="S60" s="66">
        <f t="shared" si="4"/>
        <v>0.769442556655459</v>
      </c>
      <c r="T60" s="66">
        <f t="shared" si="5"/>
        <v>0.812864776846466</v>
      </c>
      <c r="U60" s="66">
        <f t="shared" si="41"/>
        <v>0.638074315275259</v>
      </c>
      <c r="V60" s="57"/>
      <c r="W60" s="61"/>
      <c r="X60" s="62"/>
      <c r="Y60" s="35"/>
    </row>
    <row r="61" s="22" customFormat="1" spans="1:25">
      <c r="A61" s="40">
        <v>58</v>
      </c>
      <c r="B61" s="40">
        <v>103198</v>
      </c>
      <c r="C61" s="41" t="s">
        <v>84</v>
      </c>
      <c r="D61" s="41" t="s">
        <v>23</v>
      </c>
      <c r="E61" s="42">
        <v>8276.6175</v>
      </c>
      <c r="F61" s="42">
        <f t="shared" ref="F61:K61" si="65">E61*4</f>
        <v>33106.47</v>
      </c>
      <c r="G61" s="42">
        <v>1900.368215625</v>
      </c>
      <c r="H61" s="42">
        <f t="shared" si="65"/>
        <v>7601.4728625</v>
      </c>
      <c r="I61" s="49">
        <v>0.229606867252836</v>
      </c>
      <c r="J61" s="50">
        <v>10345.771875</v>
      </c>
      <c r="K61" s="50">
        <f t="shared" si="65"/>
        <v>41383.0875</v>
      </c>
      <c r="L61" s="50">
        <v>2291.6204953125</v>
      </c>
      <c r="M61" s="50">
        <f t="shared" si="1"/>
        <v>9166.48198125</v>
      </c>
      <c r="N61" s="51">
        <v>0.221503095467442</v>
      </c>
      <c r="O61" s="9">
        <v>33578.3</v>
      </c>
      <c r="P61" s="9">
        <v>7621.1</v>
      </c>
      <c r="Q61" s="63">
        <f t="shared" si="2"/>
        <v>0.226965033965388</v>
      </c>
      <c r="R61" s="64">
        <f t="shared" si="3"/>
        <v>1.0142518969857</v>
      </c>
      <c r="S61" s="65">
        <f t="shared" si="4"/>
        <v>1.00258201770302</v>
      </c>
      <c r="T61" s="66">
        <f t="shared" si="5"/>
        <v>0.811401517588556</v>
      </c>
      <c r="U61" s="66">
        <f t="shared" si="41"/>
        <v>0.831409478095187</v>
      </c>
      <c r="V61" s="57">
        <v>400</v>
      </c>
      <c r="W61" s="61"/>
      <c r="X61" s="62"/>
      <c r="Y61" s="35"/>
    </row>
    <row r="62" s="22" customFormat="1" spans="1:25">
      <c r="A62" s="40">
        <v>59</v>
      </c>
      <c r="B62" s="40">
        <v>740</v>
      </c>
      <c r="C62" s="41" t="s">
        <v>85</v>
      </c>
      <c r="D62" s="41" t="s">
        <v>28</v>
      </c>
      <c r="E62" s="42">
        <v>5655.18625</v>
      </c>
      <c r="F62" s="42">
        <f t="shared" ref="F62:K62" si="66">E62*4</f>
        <v>22620.745</v>
      </c>
      <c r="G62" s="42">
        <v>1815.62717875</v>
      </c>
      <c r="H62" s="42">
        <f t="shared" si="66"/>
        <v>7262.508715</v>
      </c>
      <c r="I62" s="49">
        <v>0.321055240002042</v>
      </c>
      <c r="J62" s="50">
        <v>7068.9828125</v>
      </c>
      <c r="K62" s="50">
        <f t="shared" si="66"/>
        <v>28275.93125</v>
      </c>
      <c r="L62" s="50">
        <v>2189.432774375</v>
      </c>
      <c r="M62" s="50">
        <f t="shared" si="1"/>
        <v>8757.7310975</v>
      </c>
      <c r="N62" s="51">
        <v>0.309723878590206</v>
      </c>
      <c r="O62" s="9">
        <v>22941.69</v>
      </c>
      <c r="P62" s="9">
        <v>7230.67</v>
      </c>
      <c r="Q62" s="63">
        <f t="shared" si="2"/>
        <v>0.315175996188598</v>
      </c>
      <c r="R62" s="64">
        <f t="shared" si="3"/>
        <v>1.01418808266483</v>
      </c>
      <c r="S62" s="66">
        <f t="shared" si="4"/>
        <v>0.995616016964738</v>
      </c>
      <c r="T62" s="66">
        <f t="shared" si="5"/>
        <v>0.811350466131862</v>
      </c>
      <c r="U62" s="66">
        <f t="shared" si="41"/>
        <v>0.825632794556124</v>
      </c>
      <c r="V62" s="57"/>
      <c r="W62" s="61"/>
      <c r="X62" s="62"/>
      <c r="Y62" s="35"/>
    </row>
    <row r="63" s="22" customFormat="1" spans="1:25">
      <c r="A63" s="40">
        <v>60</v>
      </c>
      <c r="B63" s="40">
        <v>706</v>
      </c>
      <c r="C63" s="41" t="s">
        <v>86</v>
      </c>
      <c r="D63" s="41" t="s">
        <v>30</v>
      </c>
      <c r="E63" s="42">
        <v>5816.2825</v>
      </c>
      <c r="F63" s="42">
        <f t="shared" ref="F63:K63" si="67">E63*4</f>
        <v>23265.13</v>
      </c>
      <c r="G63" s="42">
        <v>1619.6046625</v>
      </c>
      <c r="H63" s="42">
        <f t="shared" si="67"/>
        <v>6478.41865</v>
      </c>
      <c r="I63" s="49">
        <v>0.278460453476942</v>
      </c>
      <c r="J63" s="50">
        <v>7270.353125</v>
      </c>
      <c r="K63" s="50">
        <f t="shared" si="67"/>
        <v>29081.4125</v>
      </c>
      <c r="L63" s="50">
        <v>1953.05268125</v>
      </c>
      <c r="M63" s="50">
        <f t="shared" si="1"/>
        <v>7812.210725</v>
      </c>
      <c r="N63" s="51">
        <v>0.268632437471873</v>
      </c>
      <c r="O63" s="9">
        <v>23586.43</v>
      </c>
      <c r="P63" s="9">
        <v>6932.87</v>
      </c>
      <c r="Q63" s="63">
        <f t="shared" si="2"/>
        <v>0.293934690413089</v>
      </c>
      <c r="R63" s="64">
        <f t="shared" si="3"/>
        <v>1.0138103677048</v>
      </c>
      <c r="S63" s="65">
        <f t="shared" si="4"/>
        <v>1.07014849989665</v>
      </c>
      <c r="T63" s="66">
        <f t="shared" si="5"/>
        <v>0.811048294163841</v>
      </c>
      <c r="U63" s="66">
        <f t="shared" si="41"/>
        <v>0.887440219426493</v>
      </c>
      <c r="V63" s="56">
        <v>400</v>
      </c>
      <c r="W63" s="61"/>
      <c r="X63" s="62"/>
      <c r="Y63" s="35"/>
    </row>
    <row r="64" s="22" customFormat="1" spans="1:25">
      <c r="A64" s="40">
        <v>61</v>
      </c>
      <c r="B64" s="40">
        <v>308</v>
      </c>
      <c r="C64" s="41" t="s">
        <v>87</v>
      </c>
      <c r="D64" s="41" t="s">
        <v>32</v>
      </c>
      <c r="E64" s="42">
        <v>10877.265625</v>
      </c>
      <c r="F64" s="42">
        <f t="shared" ref="F64:K64" si="68">E64*4</f>
        <v>43509.0625</v>
      </c>
      <c r="G64" s="42">
        <v>3450.8264140625</v>
      </c>
      <c r="H64" s="42">
        <f t="shared" si="68"/>
        <v>13803.30565625</v>
      </c>
      <c r="I64" s="49">
        <v>0.317251277391923</v>
      </c>
      <c r="J64" s="50">
        <v>13596.58203125</v>
      </c>
      <c r="K64" s="50">
        <f t="shared" si="68"/>
        <v>54386.328125</v>
      </c>
      <c r="L64" s="50">
        <v>4161.29067578125</v>
      </c>
      <c r="M64" s="50">
        <f t="shared" si="1"/>
        <v>16645.162703125</v>
      </c>
      <c r="N64" s="51">
        <v>0.306054173483972</v>
      </c>
      <c r="O64" s="9">
        <v>43840.46</v>
      </c>
      <c r="P64" s="9">
        <v>13148.35</v>
      </c>
      <c r="Q64" s="63">
        <f t="shared" si="2"/>
        <v>0.299913595797124</v>
      </c>
      <c r="R64" s="64">
        <f t="shared" si="3"/>
        <v>1.00761674651114</v>
      </c>
      <c r="S64" s="66">
        <f t="shared" si="4"/>
        <v>0.952550811192575</v>
      </c>
      <c r="T64" s="66">
        <f t="shared" si="5"/>
        <v>0.806093397208915</v>
      </c>
      <c r="U64" s="66">
        <f t="shared" si="41"/>
        <v>0.789920184891404</v>
      </c>
      <c r="V64" s="57"/>
      <c r="W64" s="61"/>
      <c r="X64" s="62"/>
      <c r="Y64" s="35"/>
    </row>
    <row r="65" s="22" customFormat="1" spans="1:25">
      <c r="A65" s="40">
        <v>62</v>
      </c>
      <c r="B65" s="40">
        <v>355</v>
      </c>
      <c r="C65" s="41" t="s">
        <v>88</v>
      </c>
      <c r="D65" s="41" t="s">
        <v>32</v>
      </c>
      <c r="E65" s="42">
        <v>11044.628</v>
      </c>
      <c r="F65" s="42">
        <f t="shared" ref="F65:K65" si="69">E65*4</f>
        <v>44178.512</v>
      </c>
      <c r="G65" s="42">
        <v>3117.09365</v>
      </c>
      <c r="H65" s="42">
        <f t="shared" si="69"/>
        <v>12468.3746</v>
      </c>
      <c r="I65" s="49">
        <v>0.282227128881118</v>
      </c>
      <c r="J65" s="50">
        <v>13805.785</v>
      </c>
      <c r="K65" s="50">
        <f t="shared" si="69"/>
        <v>55223.14</v>
      </c>
      <c r="L65" s="50">
        <v>3758.848225</v>
      </c>
      <c r="M65" s="50">
        <f t="shared" si="1"/>
        <v>15035.3929</v>
      </c>
      <c r="N65" s="51">
        <v>0.272266171391196</v>
      </c>
      <c r="O65" s="9">
        <v>44440.26</v>
      </c>
      <c r="P65" s="9">
        <v>13098.21</v>
      </c>
      <c r="Q65" s="63">
        <f t="shared" si="2"/>
        <v>0.294737474533227</v>
      </c>
      <c r="R65" s="64">
        <f t="shared" si="3"/>
        <v>1.00592478080747</v>
      </c>
      <c r="S65" s="65">
        <f t="shared" si="4"/>
        <v>1.05051463564465</v>
      </c>
      <c r="T65" s="66">
        <f t="shared" si="5"/>
        <v>0.804739824645973</v>
      </c>
      <c r="U65" s="66">
        <f t="shared" si="41"/>
        <v>0.871158478339465</v>
      </c>
      <c r="V65" s="57">
        <v>400</v>
      </c>
      <c r="W65" s="61"/>
      <c r="X65" s="62"/>
      <c r="Y65" s="35"/>
    </row>
    <row r="66" s="22" customFormat="1" spans="1:25">
      <c r="A66" s="40">
        <v>63</v>
      </c>
      <c r="B66" s="40">
        <v>718</v>
      </c>
      <c r="C66" s="41" t="s">
        <v>89</v>
      </c>
      <c r="D66" s="41" t="s">
        <v>32</v>
      </c>
      <c r="E66" s="42">
        <v>3949.9605</v>
      </c>
      <c r="F66" s="42">
        <f t="shared" ref="F66:K66" si="70">E66*4</f>
        <v>15799.842</v>
      </c>
      <c r="G66" s="42">
        <v>1081.487385</v>
      </c>
      <c r="H66" s="42">
        <f t="shared" si="70"/>
        <v>4325.94954</v>
      </c>
      <c r="I66" s="49">
        <v>0.273797012653671</v>
      </c>
      <c r="J66" s="50">
        <v>4937.450625</v>
      </c>
      <c r="K66" s="50">
        <f t="shared" si="70"/>
        <v>19749.8025</v>
      </c>
      <c r="L66" s="50">
        <v>1304.1465525</v>
      </c>
      <c r="M66" s="50">
        <f t="shared" si="1"/>
        <v>5216.58621</v>
      </c>
      <c r="N66" s="51">
        <v>0.264133588677659</v>
      </c>
      <c r="O66" s="9">
        <v>15834.45</v>
      </c>
      <c r="P66" s="9">
        <v>4175.68</v>
      </c>
      <c r="Q66" s="63">
        <f t="shared" si="2"/>
        <v>0.263708559501593</v>
      </c>
      <c r="R66" s="64">
        <f t="shared" si="3"/>
        <v>1.00219040165085</v>
      </c>
      <c r="S66" s="66">
        <f t="shared" si="4"/>
        <v>0.965263224036589</v>
      </c>
      <c r="T66" s="66">
        <f t="shared" si="5"/>
        <v>0.801752321320682</v>
      </c>
      <c r="U66" s="66">
        <f t="shared" si="41"/>
        <v>0.80046218578644</v>
      </c>
      <c r="V66" s="57"/>
      <c r="W66" s="61"/>
      <c r="X66" s="62"/>
      <c r="Y66" s="35"/>
    </row>
    <row r="67" s="22" customFormat="1" spans="1:25">
      <c r="A67" s="40">
        <v>64</v>
      </c>
      <c r="B67" s="40">
        <v>733</v>
      </c>
      <c r="C67" s="41" t="s">
        <v>90</v>
      </c>
      <c r="D67" s="41" t="s">
        <v>28</v>
      </c>
      <c r="E67" s="42">
        <v>5428.52625</v>
      </c>
      <c r="F67" s="42">
        <f t="shared" ref="F67:K67" si="71">E67*4</f>
        <v>21714.105</v>
      </c>
      <c r="G67" s="42">
        <v>1739.7231775</v>
      </c>
      <c r="H67" s="42">
        <f t="shared" si="71"/>
        <v>6958.89271</v>
      </c>
      <c r="I67" s="49">
        <v>0.32047798930695</v>
      </c>
      <c r="J67" s="50">
        <v>6785.6578125</v>
      </c>
      <c r="K67" s="50">
        <f t="shared" si="71"/>
        <v>27142.63125</v>
      </c>
      <c r="L67" s="50">
        <v>2097.90147875</v>
      </c>
      <c r="M67" s="50">
        <f t="shared" si="1"/>
        <v>8391.605915</v>
      </c>
      <c r="N67" s="51">
        <v>0.309167001449058</v>
      </c>
      <c r="O67" s="9">
        <v>21754.15</v>
      </c>
      <c r="P67" s="9">
        <v>6920.63</v>
      </c>
      <c r="Q67" s="63">
        <f t="shared" si="2"/>
        <v>0.318129184546397</v>
      </c>
      <c r="R67" s="64">
        <f t="shared" si="3"/>
        <v>1.00184419297963</v>
      </c>
      <c r="S67" s="66">
        <f t="shared" si="4"/>
        <v>0.994501609437804</v>
      </c>
      <c r="T67" s="66">
        <f t="shared" si="5"/>
        <v>0.801475354383706</v>
      </c>
      <c r="U67" s="66">
        <f t="shared" si="41"/>
        <v>0.824708651728911</v>
      </c>
      <c r="V67" s="57"/>
      <c r="W67" s="61"/>
      <c r="X67" s="62"/>
      <c r="Y67" s="35"/>
    </row>
    <row r="68" s="22" customFormat="1" spans="1:25">
      <c r="A68" s="40">
        <v>65</v>
      </c>
      <c r="B68" s="40">
        <v>341</v>
      </c>
      <c r="C68" s="41" t="s">
        <v>91</v>
      </c>
      <c r="D68" s="41" t="s">
        <v>25</v>
      </c>
      <c r="E68" s="42">
        <v>27863.3944</v>
      </c>
      <c r="F68" s="42">
        <f t="shared" ref="F68:K68" si="72">E68*4</f>
        <v>111453.5776</v>
      </c>
      <c r="G68" s="42">
        <v>7369.1651935</v>
      </c>
      <c r="H68" s="42">
        <f t="shared" si="72"/>
        <v>29476.660774</v>
      </c>
      <c r="I68" s="49">
        <v>0.264474783212343</v>
      </c>
      <c r="J68" s="50">
        <v>33436.07328</v>
      </c>
      <c r="K68" s="50">
        <f t="shared" si="72"/>
        <v>133744.29312</v>
      </c>
      <c r="L68" s="50">
        <v>8530.89241224</v>
      </c>
      <c r="M68" s="50">
        <f t="shared" ref="M68:M107" si="73">L68*4</f>
        <v>34123.56964896</v>
      </c>
      <c r="N68" s="51">
        <v>0.255140379098966</v>
      </c>
      <c r="O68" s="9">
        <v>111511.79</v>
      </c>
      <c r="P68" s="9">
        <v>30258.21</v>
      </c>
      <c r="Q68" s="63">
        <f t="shared" ref="Q68:Q107" si="74">P68/O68</f>
        <v>0.271345388680426</v>
      </c>
      <c r="R68" s="64">
        <f t="shared" ref="R68:R107" si="75">O68/F68</f>
        <v>1.00052230176234</v>
      </c>
      <c r="S68" s="65">
        <f t="shared" ref="S68:S107" si="76">P68/H68</f>
        <v>1.02651417105866</v>
      </c>
      <c r="T68" s="66">
        <f t="shared" ref="T68:T107" si="77">O68/K68</f>
        <v>0.833768584801953</v>
      </c>
      <c r="U68" s="66">
        <f t="shared" si="41"/>
        <v>0.886724639634007</v>
      </c>
      <c r="V68" s="57">
        <v>400</v>
      </c>
      <c r="W68" s="61"/>
      <c r="X68" s="62"/>
      <c r="Y68" s="35"/>
    </row>
    <row r="69" s="22" customFormat="1" spans="1:25">
      <c r="A69" s="40">
        <v>66</v>
      </c>
      <c r="B69" s="40">
        <v>105267</v>
      </c>
      <c r="C69" s="41" t="s">
        <v>92</v>
      </c>
      <c r="D69" s="41" t="s">
        <v>23</v>
      </c>
      <c r="E69" s="42">
        <v>5236.26425</v>
      </c>
      <c r="F69" s="42">
        <f t="shared" ref="F69:K69" si="78">E69*4</f>
        <v>20945.057</v>
      </c>
      <c r="G69" s="42">
        <v>1325.45249375</v>
      </c>
      <c r="H69" s="42">
        <f t="shared" si="78"/>
        <v>5301.809975</v>
      </c>
      <c r="I69" s="49">
        <v>0.253129412586464</v>
      </c>
      <c r="J69" s="50">
        <v>6545.3303125</v>
      </c>
      <c r="K69" s="50">
        <f t="shared" si="78"/>
        <v>26181.32125</v>
      </c>
      <c r="L69" s="50">
        <v>1598.339771875</v>
      </c>
      <c r="M69" s="50">
        <f t="shared" si="73"/>
        <v>6393.3590875</v>
      </c>
      <c r="N69" s="51">
        <v>0.244195433318706</v>
      </c>
      <c r="O69" s="9">
        <v>20586.81</v>
      </c>
      <c r="P69" s="9">
        <v>4775.38</v>
      </c>
      <c r="Q69" s="63">
        <f t="shared" si="74"/>
        <v>0.231963087044569</v>
      </c>
      <c r="R69" s="63">
        <f t="shared" si="75"/>
        <v>0.982895868939388</v>
      </c>
      <c r="S69" s="66">
        <f t="shared" si="76"/>
        <v>0.900707498480271</v>
      </c>
      <c r="T69" s="66">
        <f t="shared" si="77"/>
        <v>0.78631669515151</v>
      </c>
      <c r="U69" s="66">
        <f t="shared" ref="U69:U107" si="79">P69/M69</f>
        <v>0.746928169471445</v>
      </c>
      <c r="V69" s="57"/>
      <c r="W69" s="61"/>
      <c r="X69" s="62">
        <f>(O69-F69)*0.02</f>
        <v>-7.16493999999999</v>
      </c>
      <c r="Y69" s="35"/>
    </row>
    <row r="70" s="22" customFormat="1" spans="1:25">
      <c r="A70" s="40">
        <v>67</v>
      </c>
      <c r="B70" s="40">
        <v>704</v>
      </c>
      <c r="C70" s="41" t="s">
        <v>93</v>
      </c>
      <c r="D70" s="41" t="s">
        <v>30</v>
      </c>
      <c r="E70" s="42">
        <v>8053.89</v>
      </c>
      <c r="F70" s="42">
        <f t="shared" ref="F70:K70" si="80">E70*4</f>
        <v>32215.56</v>
      </c>
      <c r="G70" s="42">
        <v>2199.292975</v>
      </c>
      <c r="H70" s="42">
        <f t="shared" si="80"/>
        <v>8797.1719</v>
      </c>
      <c r="I70" s="49">
        <v>0.27307213967412</v>
      </c>
      <c r="J70" s="50">
        <v>10067.3625</v>
      </c>
      <c r="K70" s="50">
        <f t="shared" si="80"/>
        <v>40269.45</v>
      </c>
      <c r="L70" s="50">
        <v>2652.0885875</v>
      </c>
      <c r="M70" s="50">
        <f t="shared" si="73"/>
        <v>10608.35435</v>
      </c>
      <c r="N70" s="51">
        <v>0.263434299450328</v>
      </c>
      <c r="O70" s="9">
        <v>31616.16</v>
      </c>
      <c r="P70" s="9">
        <v>9043.79</v>
      </c>
      <c r="Q70" s="63">
        <f t="shared" si="74"/>
        <v>0.286049602481769</v>
      </c>
      <c r="R70" s="63">
        <f t="shared" si="75"/>
        <v>0.981394084100975</v>
      </c>
      <c r="S70" s="66">
        <f t="shared" si="76"/>
        <v>1.02803379345128</v>
      </c>
      <c r="T70" s="66">
        <f t="shared" si="77"/>
        <v>0.78511526728078</v>
      </c>
      <c r="U70" s="66">
        <f t="shared" si="79"/>
        <v>0.852515828715695</v>
      </c>
      <c r="V70" s="56"/>
      <c r="W70" s="61"/>
      <c r="X70" s="62">
        <f t="shared" ref="X70:X82" si="81">(O70-F70)*0.02</f>
        <v>-11.988</v>
      </c>
      <c r="Y70" s="35"/>
    </row>
    <row r="71" s="22" customFormat="1" spans="1:25">
      <c r="A71" s="40">
        <v>68</v>
      </c>
      <c r="B71" s="40">
        <v>343</v>
      </c>
      <c r="C71" s="41" t="s">
        <v>94</v>
      </c>
      <c r="D71" s="41" t="s">
        <v>23</v>
      </c>
      <c r="E71" s="42">
        <v>23730.3755</v>
      </c>
      <c r="F71" s="42">
        <f t="shared" ref="F71:K71" si="82">E71*4</f>
        <v>94921.502</v>
      </c>
      <c r="G71" s="42">
        <v>6571.125185625</v>
      </c>
      <c r="H71" s="42">
        <f t="shared" si="82"/>
        <v>26284.5007425</v>
      </c>
      <c r="I71" s="49">
        <v>0.276907762611047</v>
      </c>
      <c r="J71" s="50">
        <v>28476.4506</v>
      </c>
      <c r="K71" s="50">
        <f t="shared" si="82"/>
        <v>113905.8024</v>
      </c>
      <c r="L71" s="50">
        <v>7607.0437443</v>
      </c>
      <c r="M71" s="50">
        <f t="shared" si="73"/>
        <v>30428.1749772</v>
      </c>
      <c r="N71" s="51">
        <v>0.267134547460069</v>
      </c>
      <c r="O71" s="9">
        <v>92474.74</v>
      </c>
      <c r="P71" s="9">
        <v>21431.14</v>
      </c>
      <c r="Q71" s="63">
        <f t="shared" si="74"/>
        <v>0.231751286891966</v>
      </c>
      <c r="R71" s="63">
        <f t="shared" si="75"/>
        <v>0.974223311384179</v>
      </c>
      <c r="S71" s="66">
        <f t="shared" si="76"/>
        <v>0.815352751416256</v>
      </c>
      <c r="T71" s="66">
        <f t="shared" si="77"/>
        <v>0.811852759486816</v>
      </c>
      <c r="U71" s="66">
        <f t="shared" si="79"/>
        <v>0.704318941772172</v>
      </c>
      <c r="V71" s="57"/>
      <c r="W71" s="61"/>
      <c r="X71" s="62">
        <f t="shared" si="81"/>
        <v>-48.9352399999998</v>
      </c>
      <c r="Y71" s="35"/>
    </row>
    <row r="72" s="22" customFormat="1" spans="1:25">
      <c r="A72" s="40">
        <v>69</v>
      </c>
      <c r="B72" s="40">
        <v>721</v>
      </c>
      <c r="C72" s="41" t="s">
        <v>95</v>
      </c>
      <c r="D72" s="41" t="s">
        <v>25</v>
      </c>
      <c r="E72" s="42">
        <v>7902.795225</v>
      </c>
      <c r="F72" s="42">
        <f t="shared" ref="F72:K72" si="83">E72*4</f>
        <v>31611.1809</v>
      </c>
      <c r="G72" s="42">
        <v>2571.623789625</v>
      </c>
      <c r="H72" s="42">
        <f t="shared" si="83"/>
        <v>10286.4951585</v>
      </c>
      <c r="I72" s="49">
        <v>0.325406861295081</v>
      </c>
      <c r="J72" s="50">
        <v>9878.49403125</v>
      </c>
      <c r="K72" s="50">
        <f t="shared" si="83"/>
        <v>39513.976125</v>
      </c>
      <c r="L72" s="50">
        <v>3101.0757463125</v>
      </c>
      <c r="M72" s="50">
        <f t="shared" si="73"/>
        <v>12404.30298525</v>
      </c>
      <c r="N72" s="51">
        <v>0.313921913249372</v>
      </c>
      <c r="O72" s="9">
        <v>29907.46</v>
      </c>
      <c r="P72" s="9">
        <v>10268.33</v>
      </c>
      <c r="Q72" s="63">
        <f t="shared" si="74"/>
        <v>0.34333674608275</v>
      </c>
      <c r="R72" s="63">
        <f t="shared" si="75"/>
        <v>0.946103851501479</v>
      </c>
      <c r="S72" s="66">
        <f t="shared" si="76"/>
        <v>0.998234076989285</v>
      </c>
      <c r="T72" s="66">
        <f t="shared" si="77"/>
        <v>0.756883081201183</v>
      </c>
      <c r="U72" s="66">
        <f t="shared" si="79"/>
        <v>0.827803868722822</v>
      </c>
      <c r="V72" s="57"/>
      <c r="W72" s="61"/>
      <c r="X72" s="62">
        <f t="shared" si="81"/>
        <v>-34.074418</v>
      </c>
      <c r="Y72" s="35"/>
    </row>
    <row r="73" s="22" customFormat="1" spans="1:25">
      <c r="A73" s="40">
        <v>70</v>
      </c>
      <c r="B73" s="40">
        <v>105751</v>
      </c>
      <c r="C73" s="41" t="s">
        <v>96</v>
      </c>
      <c r="D73" s="41" t="s">
        <v>28</v>
      </c>
      <c r="E73" s="42">
        <v>4799.240625</v>
      </c>
      <c r="F73" s="42">
        <f t="shared" ref="F73:K73" si="84">E73*4</f>
        <v>19196.9625</v>
      </c>
      <c r="G73" s="42">
        <v>1455.31464375</v>
      </c>
      <c r="H73" s="42">
        <f t="shared" si="84"/>
        <v>5821.258575</v>
      </c>
      <c r="I73" s="49">
        <v>0.303238524063377</v>
      </c>
      <c r="J73" s="50">
        <v>5999.05078125</v>
      </c>
      <c r="K73" s="50">
        <f t="shared" si="84"/>
        <v>23996.203125</v>
      </c>
      <c r="L73" s="50">
        <v>1754.938246875</v>
      </c>
      <c r="M73" s="50">
        <f t="shared" si="73"/>
        <v>7019.7529875</v>
      </c>
      <c r="N73" s="51">
        <v>0.292535987919964</v>
      </c>
      <c r="O73" s="9">
        <v>18152.23</v>
      </c>
      <c r="P73" s="9">
        <v>5407.9</v>
      </c>
      <c r="Q73" s="63">
        <f t="shared" si="74"/>
        <v>0.297919319003781</v>
      </c>
      <c r="R73" s="63">
        <f t="shared" si="75"/>
        <v>0.945578239265717</v>
      </c>
      <c r="S73" s="66">
        <f t="shared" si="76"/>
        <v>0.928991545440841</v>
      </c>
      <c r="T73" s="66">
        <f t="shared" si="77"/>
        <v>0.756462591412574</v>
      </c>
      <c r="U73" s="66">
        <f t="shared" si="79"/>
        <v>0.7703832328046</v>
      </c>
      <c r="V73" s="57"/>
      <c r="W73" s="61"/>
      <c r="X73" s="62">
        <f t="shared" si="81"/>
        <v>-20.89465</v>
      </c>
      <c r="Y73" s="35"/>
    </row>
    <row r="74" s="22" customFormat="1" spans="1:25">
      <c r="A74" s="40">
        <v>71</v>
      </c>
      <c r="B74" s="40">
        <v>106066</v>
      </c>
      <c r="C74" s="41" t="s">
        <v>97</v>
      </c>
      <c r="D74" s="41" t="s">
        <v>98</v>
      </c>
      <c r="E74" s="42">
        <v>5628.982125</v>
      </c>
      <c r="F74" s="42">
        <f t="shared" ref="F74:K74" si="85">E74*4</f>
        <v>22515.9285</v>
      </c>
      <c r="G74" s="42">
        <v>1892.091361875</v>
      </c>
      <c r="H74" s="42">
        <f t="shared" si="85"/>
        <v>7568.3654475</v>
      </c>
      <c r="I74" s="49">
        <v>0.336133837318768</v>
      </c>
      <c r="J74" s="50">
        <v>7036.22765625</v>
      </c>
      <c r="K74" s="50">
        <f t="shared" si="85"/>
        <v>28144.910625</v>
      </c>
      <c r="L74" s="50">
        <v>2281.6395834375</v>
      </c>
      <c r="M74" s="50">
        <f t="shared" si="73"/>
        <v>9126.55833375</v>
      </c>
      <c r="N74" s="51">
        <v>0.324270290119282</v>
      </c>
      <c r="O74" s="9">
        <v>21287.82</v>
      </c>
      <c r="P74" s="9">
        <v>6499.25</v>
      </c>
      <c r="Q74" s="63">
        <f t="shared" si="74"/>
        <v>0.305303690091329</v>
      </c>
      <c r="R74" s="63">
        <f t="shared" si="75"/>
        <v>0.945456013506172</v>
      </c>
      <c r="S74" s="66">
        <f t="shared" si="76"/>
        <v>0.858738923891003</v>
      </c>
      <c r="T74" s="66">
        <f t="shared" si="77"/>
        <v>0.756364810804937</v>
      </c>
      <c r="U74" s="66">
        <f t="shared" si="79"/>
        <v>0.712124961275466</v>
      </c>
      <c r="V74" s="57"/>
      <c r="W74" s="61"/>
      <c r="X74" s="62">
        <f t="shared" si="81"/>
        <v>-24.56217</v>
      </c>
      <c r="Y74" s="35"/>
    </row>
    <row r="75" s="22" customFormat="1" spans="1:25">
      <c r="A75" s="40">
        <v>72</v>
      </c>
      <c r="B75" s="40">
        <v>546</v>
      </c>
      <c r="C75" s="41" t="s">
        <v>99</v>
      </c>
      <c r="D75" s="41" t="s">
        <v>28</v>
      </c>
      <c r="E75" s="42">
        <v>13292.143875</v>
      </c>
      <c r="F75" s="42">
        <f t="shared" ref="F75:K75" si="86">E75*4</f>
        <v>53168.5755</v>
      </c>
      <c r="G75" s="42">
        <v>4290.289925625</v>
      </c>
      <c r="H75" s="42">
        <f t="shared" si="86"/>
        <v>17161.1597025</v>
      </c>
      <c r="I75" s="49">
        <v>0.322768844963695</v>
      </c>
      <c r="J75" s="50">
        <v>15950.57265</v>
      </c>
      <c r="K75" s="50">
        <f t="shared" si="86"/>
        <v>63802.2906</v>
      </c>
      <c r="L75" s="50">
        <v>4966.6415139</v>
      </c>
      <c r="M75" s="50">
        <f t="shared" si="73"/>
        <v>19866.5660556</v>
      </c>
      <c r="N75" s="51">
        <v>0.311377003376741</v>
      </c>
      <c r="O75" s="9">
        <v>50080.57</v>
      </c>
      <c r="P75" s="9">
        <v>14995.64</v>
      </c>
      <c r="Q75" s="63">
        <f t="shared" si="74"/>
        <v>0.299430298017774</v>
      </c>
      <c r="R75" s="63">
        <f t="shared" si="75"/>
        <v>0.941920477068264</v>
      </c>
      <c r="S75" s="66">
        <f t="shared" si="76"/>
        <v>0.873812741094383</v>
      </c>
      <c r="T75" s="66">
        <f t="shared" si="77"/>
        <v>0.78493373089022</v>
      </c>
      <c r="U75" s="66">
        <f t="shared" si="79"/>
        <v>0.754817916595758</v>
      </c>
      <c r="V75" s="57"/>
      <c r="W75" s="61"/>
      <c r="X75" s="62">
        <f t="shared" si="81"/>
        <v>-61.76011</v>
      </c>
      <c r="Y75" s="35"/>
    </row>
    <row r="76" s="22" customFormat="1" spans="1:25">
      <c r="A76" s="40">
        <v>73</v>
      </c>
      <c r="B76" s="40">
        <v>377</v>
      </c>
      <c r="C76" s="41" t="s">
        <v>100</v>
      </c>
      <c r="D76" s="41" t="s">
        <v>28</v>
      </c>
      <c r="E76" s="42">
        <v>10261.00725</v>
      </c>
      <c r="F76" s="42">
        <f t="shared" ref="F76:K76" si="87">E76*4</f>
        <v>41044.029</v>
      </c>
      <c r="G76" s="42">
        <v>3216.61715375</v>
      </c>
      <c r="H76" s="42">
        <f t="shared" si="87"/>
        <v>12866.468615</v>
      </c>
      <c r="I76" s="49">
        <v>0.313479668747919</v>
      </c>
      <c r="J76" s="50">
        <v>12826.2590625</v>
      </c>
      <c r="K76" s="50">
        <f t="shared" si="87"/>
        <v>51305.03625</v>
      </c>
      <c r="L76" s="50">
        <v>3878.861861875</v>
      </c>
      <c r="M76" s="50">
        <f t="shared" si="73"/>
        <v>15515.4474475</v>
      </c>
      <c r="N76" s="51">
        <v>0.302415680439169</v>
      </c>
      <c r="O76" s="9">
        <v>38381.93</v>
      </c>
      <c r="P76" s="9">
        <v>11024.22</v>
      </c>
      <c r="Q76" s="63">
        <f t="shared" si="74"/>
        <v>0.287224222440091</v>
      </c>
      <c r="R76" s="63">
        <f t="shared" si="75"/>
        <v>0.935140407390317</v>
      </c>
      <c r="S76" s="66">
        <f t="shared" si="76"/>
        <v>0.856817851881108</v>
      </c>
      <c r="T76" s="66">
        <f t="shared" si="77"/>
        <v>0.748112325912254</v>
      </c>
      <c r="U76" s="66">
        <f t="shared" si="79"/>
        <v>0.7105318771697</v>
      </c>
      <c r="V76" s="57"/>
      <c r="W76" s="61"/>
      <c r="X76" s="62">
        <f t="shared" si="81"/>
        <v>-53.24198</v>
      </c>
      <c r="Y76" s="35"/>
    </row>
    <row r="77" s="22" customFormat="1" spans="1:25">
      <c r="A77" s="40">
        <v>74</v>
      </c>
      <c r="B77" s="40">
        <v>104533</v>
      </c>
      <c r="C77" s="41" t="s">
        <v>101</v>
      </c>
      <c r="D77" s="41" t="s">
        <v>25</v>
      </c>
      <c r="E77" s="42">
        <v>4399.052625</v>
      </c>
      <c r="F77" s="42">
        <f t="shared" ref="F77:K77" si="88">E77*4</f>
        <v>17596.2105</v>
      </c>
      <c r="G77" s="42">
        <v>1157.1068540625</v>
      </c>
      <c r="H77" s="42">
        <f t="shared" si="88"/>
        <v>4628.42741625</v>
      </c>
      <c r="I77" s="49">
        <v>0.263035465292371</v>
      </c>
      <c r="J77" s="50">
        <v>5498.81578125</v>
      </c>
      <c r="K77" s="50">
        <f t="shared" si="88"/>
        <v>21995.263125</v>
      </c>
      <c r="L77" s="50">
        <v>1395.33473578125</v>
      </c>
      <c r="M77" s="50">
        <f t="shared" si="73"/>
        <v>5581.338943125</v>
      </c>
      <c r="N77" s="51">
        <v>0.253751860634993</v>
      </c>
      <c r="O77" s="9">
        <v>16454.08</v>
      </c>
      <c r="P77" s="9">
        <v>4502.42</v>
      </c>
      <c r="Q77" s="63">
        <f t="shared" si="74"/>
        <v>0.273635475213443</v>
      </c>
      <c r="R77" s="63">
        <f t="shared" si="75"/>
        <v>0.935092246140156</v>
      </c>
      <c r="S77" s="66">
        <f t="shared" si="76"/>
        <v>0.972775328439288</v>
      </c>
      <c r="T77" s="66">
        <f t="shared" si="77"/>
        <v>0.748073796912125</v>
      </c>
      <c r="U77" s="66">
        <f t="shared" si="79"/>
        <v>0.806691735778922</v>
      </c>
      <c r="V77" s="57"/>
      <c r="W77" s="61"/>
      <c r="X77" s="62">
        <f t="shared" si="81"/>
        <v>-22.84261</v>
      </c>
      <c r="Y77" s="35"/>
    </row>
    <row r="78" s="22" customFormat="1" spans="1:25">
      <c r="A78" s="40">
        <v>75</v>
      </c>
      <c r="B78" s="40">
        <v>723</v>
      </c>
      <c r="C78" s="41" t="s">
        <v>102</v>
      </c>
      <c r="D78" s="41" t="s">
        <v>32</v>
      </c>
      <c r="E78" s="42">
        <v>6895.954</v>
      </c>
      <c r="F78" s="42">
        <f t="shared" ref="F78:K78" si="89">E78*4</f>
        <v>27583.816</v>
      </c>
      <c r="G78" s="42">
        <v>1778.14186</v>
      </c>
      <c r="H78" s="42">
        <f t="shared" si="89"/>
        <v>7112.56744</v>
      </c>
      <c r="I78" s="49">
        <v>0.257852917812387</v>
      </c>
      <c r="J78" s="50">
        <v>8619.9425</v>
      </c>
      <c r="K78" s="50">
        <f t="shared" si="89"/>
        <v>34479.77</v>
      </c>
      <c r="L78" s="50">
        <v>2144.22989</v>
      </c>
      <c r="M78" s="50">
        <f t="shared" si="73"/>
        <v>8576.91956</v>
      </c>
      <c r="N78" s="51">
        <v>0.248752226595479</v>
      </c>
      <c r="O78" s="9">
        <v>25729.05</v>
      </c>
      <c r="P78" s="9">
        <v>6079.18</v>
      </c>
      <c r="Q78" s="63">
        <f t="shared" si="74"/>
        <v>0.236276893239354</v>
      </c>
      <c r="R78" s="63">
        <f t="shared" si="75"/>
        <v>0.932758904714272</v>
      </c>
      <c r="S78" s="66">
        <f t="shared" si="76"/>
        <v>0.854709646169626</v>
      </c>
      <c r="T78" s="66">
        <f t="shared" si="77"/>
        <v>0.746207123771417</v>
      </c>
      <c r="U78" s="66">
        <f t="shared" si="79"/>
        <v>0.708783609018714</v>
      </c>
      <c r="V78" s="57"/>
      <c r="W78" s="61"/>
      <c r="X78" s="62">
        <f t="shared" si="81"/>
        <v>-37.09532</v>
      </c>
      <c r="Y78" s="35"/>
    </row>
    <row r="79" s="22" customFormat="1" spans="1:25">
      <c r="A79" s="40">
        <v>76</v>
      </c>
      <c r="B79" s="40">
        <v>307</v>
      </c>
      <c r="C79" s="41" t="s">
        <v>103</v>
      </c>
      <c r="D79" s="41" t="s">
        <v>98</v>
      </c>
      <c r="E79" s="42">
        <v>89400.241</v>
      </c>
      <c r="F79" s="42">
        <f t="shared" ref="F79:K79" si="90">E79*4</f>
        <v>357600.964</v>
      </c>
      <c r="G79" s="42">
        <v>24868.89251</v>
      </c>
      <c r="H79" s="42">
        <f t="shared" si="90"/>
        <v>99475.57004</v>
      </c>
      <c r="I79" s="49">
        <v>0.278174781542256</v>
      </c>
      <c r="J79" s="50">
        <v>107280.2892</v>
      </c>
      <c r="K79" s="50">
        <f t="shared" si="90"/>
        <v>429121.1568</v>
      </c>
      <c r="L79" s="50">
        <v>28789.4002704</v>
      </c>
      <c r="M79" s="50">
        <f t="shared" si="73"/>
        <v>115157.6010816</v>
      </c>
      <c r="N79" s="51">
        <v>0.268356848076058</v>
      </c>
      <c r="O79" s="9">
        <v>332768.23</v>
      </c>
      <c r="P79" s="9">
        <v>84668</v>
      </c>
      <c r="Q79" s="63">
        <f t="shared" si="74"/>
        <v>0.254435346787763</v>
      </c>
      <c r="R79" s="63">
        <f t="shared" si="75"/>
        <v>0.930557418743424</v>
      </c>
      <c r="S79" s="66">
        <f t="shared" si="76"/>
        <v>0.85114365231538</v>
      </c>
      <c r="T79" s="66">
        <f t="shared" si="77"/>
        <v>0.77546451561952</v>
      </c>
      <c r="U79" s="66">
        <f t="shared" si="79"/>
        <v>0.735235878524464</v>
      </c>
      <c r="V79" s="57"/>
      <c r="W79" s="61"/>
      <c r="X79" s="62">
        <f t="shared" si="81"/>
        <v>-496.65468</v>
      </c>
      <c r="Y79" s="35"/>
    </row>
    <row r="80" s="22" customFormat="1" spans="1:25">
      <c r="A80" s="40">
        <v>77</v>
      </c>
      <c r="B80" s="40">
        <v>712</v>
      </c>
      <c r="C80" s="41" t="s">
        <v>104</v>
      </c>
      <c r="D80" s="41" t="s">
        <v>28</v>
      </c>
      <c r="E80" s="42">
        <v>16856.79125</v>
      </c>
      <c r="F80" s="42">
        <f t="shared" ref="F80:K80" si="91">E80*4</f>
        <v>67427.165</v>
      </c>
      <c r="G80" s="42">
        <v>5751.8736275</v>
      </c>
      <c r="H80" s="42">
        <f t="shared" si="91"/>
        <v>23007.49451</v>
      </c>
      <c r="I80" s="49">
        <v>0.341219959492587</v>
      </c>
      <c r="J80" s="50">
        <v>20228.1495</v>
      </c>
      <c r="K80" s="50">
        <f t="shared" si="91"/>
        <v>80912.598</v>
      </c>
      <c r="L80" s="50">
        <v>6658.6395876</v>
      </c>
      <c r="M80" s="50">
        <f t="shared" si="73"/>
        <v>26634.5583504</v>
      </c>
      <c r="N80" s="51">
        <v>0.329176902098731</v>
      </c>
      <c r="O80" s="9">
        <v>62319.95</v>
      </c>
      <c r="P80" s="9">
        <v>19909.58</v>
      </c>
      <c r="Q80" s="63">
        <f t="shared" si="74"/>
        <v>0.319473619603353</v>
      </c>
      <c r="R80" s="63">
        <f t="shared" si="75"/>
        <v>0.924255824785159</v>
      </c>
      <c r="S80" s="66">
        <f t="shared" si="76"/>
        <v>0.865351939618913</v>
      </c>
      <c r="T80" s="66">
        <f t="shared" si="77"/>
        <v>0.770213187320966</v>
      </c>
      <c r="U80" s="66">
        <f t="shared" si="79"/>
        <v>0.747509297435037</v>
      </c>
      <c r="V80" s="57"/>
      <c r="W80" s="61"/>
      <c r="X80" s="62">
        <f t="shared" si="81"/>
        <v>-102.1443</v>
      </c>
      <c r="Y80" s="35"/>
    </row>
    <row r="81" s="22" customFormat="1" spans="1:25">
      <c r="A81" s="40">
        <v>78</v>
      </c>
      <c r="B81" s="40">
        <v>745</v>
      </c>
      <c r="C81" s="41" t="s">
        <v>105</v>
      </c>
      <c r="D81" s="41" t="s">
        <v>23</v>
      </c>
      <c r="E81" s="42">
        <v>7662.3261875</v>
      </c>
      <c r="F81" s="42">
        <f t="shared" ref="F81:K81" si="92">E81*4</f>
        <v>30649.30475</v>
      </c>
      <c r="G81" s="42">
        <v>2044.308426875</v>
      </c>
      <c r="H81" s="42">
        <f t="shared" si="92"/>
        <v>8177.2337075</v>
      </c>
      <c r="I81" s="49">
        <v>0.266799973904791</v>
      </c>
      <c r="J81" s="50">
        <v>9577.907734375</v>
      </c>
      <c r="K81" s="50">
        <f t="shared" si="92"/>
        <v>38311.6309375</v>
      </c>
      <c r="L81" s="50">
        <v>2465.1954559375</v>
      </c>
      <c r="M81" s="50">
        <f t="shared" si="73"/>
        <v>9860.78182375</v>
      </c>
      <c r="N81" s="51">
        <v>0.257383504237564</v>
      </c>
      <c r="O81" s="9">
        <v>28276.09</v>
      </c>
      <c r="P81" s="9">
        <v>7452.57</v>
      </c>
      <c r="Q81" s="63">
        <f t="shared" si="74"/>
        <v>0.263564375413998</v>
      </c>
      <c r="R81" s="63">
        <f t="shared" si="75"/>
        <v>0.922568724825642</v>
      </c>
      <c r="S81" s="66">
        <f t="shared" si="76"/>
        <v>0.91138033552406</v>
      </c>
      <c r="T81" s="66">
        <f t="shared" si="77"/>
        <v>0.738054979860514</v>
      </c>
      <c r="U81" s="66">
        <f t="shared" si="79"/>
        <v>0.75577881482483</v>
      </c>
      <c r="V81" s="57"/>
      <c r="W81" s="61"/>
      <c r="X81" s="62">
        <f t="shared" si="81"/>
        <v>-47.464295</v>
      </c>
      <c r="Y81" s="35"/>
    </row>
    <row r="82" s="22" customFormat="1" spans="1:25">
      <c r="A82" s="40">
        <v>79</v>
      </c>
      <c r="B82" s="40">
        <v>707</v>
      </c>
      <c r="C82" s="41" t="s">
        <v>106</v>
      </c>
      <c r="D82" s="41" t="s">
        <v>28</v>
      </c>
      <c r="E82" s="42">
        <v>14078.34375</v>
      </c>
      <c r="F82" s="42">
        <f t="shared" ref="F82:K82" si="93">E82*4</f>
        <v>56313.375</v>
      </c>
      <c r="G82" s="42">
        <v>4409.12690625</v>
      </c>
      <c r="H82" s="42">
        <f t="shared" si="93"/>
        <v>17636.507625</v>
      </c>
      <c r="I82" s="49">
        <v>0.313185058167798</v>
      </c>
      <c r="J82" s="50">
        <v>16894.0125</v>
      </c>
      <c r="K82" s="50">
        <f t="shared" si="93"/>
        <v>67576.05</v>
      </c>
      <c r="L82" s="50">
        <v>5104.212795</v>
      </c>
      <c r="M82" s="50">
        <f t="shared" si="73"/>
        <v>20416.85118</v>
      </c>
      <c r="N82" s="51">
        <v>0.302131467879522</v>
      </c>
      <c r="O82" s="9">
        <v>51301.79</v>
      </c>
      <c r="P82" s="9">
        <v>14666.27</v>
      </c>
      <c r="Q82" s="63">
        <f t="shared" si="74"/>
        <v>0.285882227501224</v>
      </c>
      <c r="R82" s="63">
        <f t="shared" si="75"/>
        <v>0.911005422779224</v>
      </c>
      <c r="S82" s="66">
        <f t="shared" si="76"/>
        <v>0.83158583954628</v>
      </c>
      <c r="T82" s="66">
        <f t="shared" si="77"/>
        <v>0.759171185649354</v>
      </c>
      <c r="U82" s="66">
        <f t="shared" si="79"/>
        <v>0.718341426437336</v>
      </c>
      <c r="V82" s="57"/>
      <c r="W82" s="61"/>
      <c r="X82" s="62">
        <f t="shared" si="81"/>
        <v>-100.2317</v>
      </c>
      <c r="Y82" s="35"/>
    </row>
    <row r="83" s="22" customFormat="1" spans="1:25">
      <c r="A83" s="40">
        <v>80</v>
      </c>
      <c r="B83" s="40">
        <v>104838</v>
      </c>
      <c r="C83" s="41" t="s">
        <v>107</v>
      </c>
      <c r="D83" s="41" t="s">
        <v>30</v>
      </c>
      <c r="E83" s="42">
        <v>3903.219875</v>
      </c>
      <c r="F83" s="42">
        <f t="shared" ref="F83:K83" si="94">E83*4</f>
        <v>15612.8795</v>
      </c>
      <c r="G83" s="42">
        <v>955.723690625</v>
      </c>
      <c r="H83" s="42">
        <f t="shared" si="94"/>
        <v>3822.8947625</v>
      </c>
      <c r="I83" s="49">
        <v>0.244855201918391</v>
      </c>
      <c r="J83" s="50">
        <v>4879.02484375</v>
      </c>
      <c r="K83" s="50">
        <f t="shared" si="94"/>
        <v>19516.099375</v>
      </c>
      <c r="L83" s="50">
        <v>1152.4903328125</v>
      </c>
      <c r="M83" s="50">
        <f t="shared" si="73"/>
        <v>4609.96133125</v>
      </c>
      <c r="N83" s="51">
        <v>0.236213253615389</v>
      </c>
      <c r="O83" s="9">
        <v>13860.85</v>
      </c>
      <c r="P83" s="9">
        <v>3893</v>
      </c>
      <c r="Q83" s="63">
        <f t="shared" si="74"/>
        <v>0.280863006236991</v>
      </c>
      <c r="R83" s="63">
        <f t="shared" si="75"/>
        <v>0.887783063976123</v>
      </c>
      <c r="S83" s="66">
        <f t="shared" si="76"/>
        <v>1.01833825984112</v>
      </c>
      <c r="T83" s="66">
        <f t="shared" si="77"/>
        <v>0.710226451180898</v>
      </c>
      <c r="U83" s="66">
        <f t="shared" si="79"/>
        <v>0.844475630112152</v>
      </c>
      <c r="V83" s="56"/>
      <c r="W83" s="61"/>
      <c r="X83" s="62">
        <f>(O83-F83)*0.04</f>
        <v>-70.0811799999999</v>
      </c>
      <c r="Y83" s="35"/>
    </row>
    <row r="84" s="22" customFormat="1" spans="1:25">
      <c r="A84" s="40">
        <v>81</v>
      </c>
      <c r="B84" s="40">
        <v>54</v>
      </c>
      <c r="C84" s="41" t="s">
        <v>108</v>
      </c>
      <c r="D84" s="41" t="s">
        <v>30</v>
      </c>
      <c r="E84" s="42">
        <v>10338.429375</v>
      </c>
      <c r="F84" s="42">
        <f t="shared" ref="F84:K84" si="95">E84*4</f>
        <v>41353.7175</v>
      </c>
      <c r="G84" s="42">
        <v>3255.165684375</v>
      </c>
      <c r="H84" s="42">
        <f t="shared" si="95"/>
        <v>13020.6627375</v>
      </c>
      <c r="I84" s="49">
        <v>0.314860755565688</v>
      </c>
      <c r="J84" s="50">
        <v>12923.03671875</v>
      </c>
      <c r="K84" s="50">
        <f t="shared" si="95"/>
        <v>51692.146875</v>
      </c>
      <c r="L84" s="50">
        <v>3925.3468546875</v>
      </c>
      <c r="M84" s="50">
        <f t="shared" si="73"/>
        <v>15701.38741875</v>
      </c>
      <c r="N84" s="51">
        <v>0.30374802301631</v>
      </c>
      <c r="O84" s="9">
        <v>36576.13</v>
      </c>
      <c r="P84" s="9">
        <v>10249.42</v>
      </c>
      <c r="Q84" s="63">
        <f t="shared" si="74"/>
        <v>0.280221554330652</v>
      </c>
      <c r="R84" s="63">
        <f t="shared" si="75"/>
        <v>0.884470180945643</v>
      </c>
      <c r="S84" s="66">
        <f t="shared" si="76"/>
        <v>0.787165769256989</v>
      </c>
      <c r="T84" s="66">
        <f t="shared" si="77"/>
        <v>0.707576144756514</v>
      </c>
      <c r="U84" s="66">
        <f t="shared" si="79"/>
        <v>0.652771613530186</v>
      </c>
      <c r="V84" s="56"/>
      <c r="W84" s="61"/>
      <c r="X84" s="62">
        <f t="shared" ref="X84:X104" si="96">(O84-F84)*0.04</f>
        <v>-191.1035</v>
      </c>
      <c r="Y84" s="35"/>
    </row>
    <row r="85" s="22" customFormat="1" spans="1:25">
      <c r="A85" s="40">
        <v>82</v>
      </c>
      <c r="B85" s="40">
        <v>102567</v>
      </c>
      <c r="C85" s="41" t="s">
        <v>109</v>
      </c>
      <c r="D85" s="41" t="s">
        <v>25</v>
      </c>
      <c r="E85" s="42">
        <v>4631.679875</v>
      </c>
      <c r="F85" s="42">
        <f t="shared" ref="F85:K85" si="97">E85*4</f>
        <v>18526.7195</v>
      </c>
      <c r="G85" s="42">
        <v>1239.781599375</v>
      </c>
      <c r="H85" s="42">
        <f t="shared" si="97"/>
        <v>4959.1263975</v>
      </c>
      <c r="I85" s="49">
        <v>0.267674285104818</v>
      </c>
      <c r="J85" s="50">
        <v>5789.59984375</v>
      </c>
      <c r="K85" s="50">
        <f t="shared" si="97"/>
        <v>23158.399375</v>
      </c>
      <c r="L85" s="50">
        <v>1495.0307521875</v>
      </c>
      <c r="M85" s="50">
        <f t="shared" si="73"/>
        <v>5980.12300875</v>
      </c>
      <c r="N85" s="51">
        <v>0.258226957395237</v>
      </c>
      <c r="O85" s="9">
        <v>16147.59</v>
      </c>
      <c r="P85" s="9">
        <v>5165.79</v>
      </c>
      <c r="Q85" s="63">
        <f t="shared" si="74"/>
        <v>0.319910896920222</v>
      </c>
      <c r="R85" s="63">
        <f t="shared" si="75"/>
        <v>0.871583876465556</v>
      </c>
      <c r="S85" s="66">
        <f t="shared" si="76"/>
        <v>1.04167338880577</v>
      </c>
      <c r="T85" s="66">
        <f t="shared" si="77"/>
        <v>0.697267101172445</v>
      </c>
      <c r="U85" s="66">
        <f t="shared" si="79"/>
        <v>0.863826712668204</v>
      </c>
      <c r="V85" s="57"/>
      <c r="W85" s="61"/>
      <c r="X85" s="62">
        <v>0</v>
      </c>
      <c r="Y85" s="35" t="s">
        <v>110</v>
      </c>
    </row>
    <row r="86" s="22" customFormat="1" spans="1:25">
      <c r="A86" s="40">
        <v>83</v>
      </c>
      <c r="B86" s="40">
        <v>367</v>
      </c>
      <c r="C86" s="41" t="s">
        <v>111</v>
      </c>
      <c r="D86" s="41" t="s">
        <v>30</v>
      </c>
      <c r="E86" s="42">
        <v>8947.14505</v>
      </c>
      <c r="F86" s="42">
        <f t="shared" ref="F86:K86" si="98">E86*4</f>
        <v>35788.5802</v>
      </c>
      <c r="G86" s="42">
        <v>2391.92574225</v>
      </c>
      <c r="H86" s="42">
        <f t="shared" si="98"/>
        <v>9567.702969</v>
      </c>
      <c r="I86" s="49">
        <v>0.267339551206896</v>
      </c>
      <c r="J86" s="50">
        <v>11183.9313125</v>
      </c>
      <c r="K86" s="50">
        <f t="shared" si="98"/>
        <v>44735.72525</v>
      </c>
      <c r="L86" s="50">
        <v>2884.381042125</v>
      </c>
      <c r="M86" s="50">
        <f t="shared" si="73"/>
        <v>11537.5241685</v>
      </c>
      <c r="N86" s="51">
        <v>0.257904037634888</v>
      </c>
      <c r="O86" s="9">
        <v>31136.96</v>
      </c>
      <c r="P86" s="9">
        <v>8410.81</v>
      </c>
      <c r="Q86" s="63">
        <f t="shared" si="74"/>
        <v>0.27012303063626</v>
      </c>
      <c r="R86" s="63">
        <f t="shared" si="75"/>
        <v>0.870025014292129</v>
      </c>
      <c r="S86" s="66">
        <f t="shared" si="76"/>
        <v>0.879083519550261</v>
      </c>
      <c r="T86" s="66">
        <f t="shared" si="77"/>
        <v>0.696020011433703</v>
      </c>
      <c r="U86" s="66">
        <f t="shared" si="79"/>
        <v>0.728996089383143</v>
      </c>
      <c r="V86" s="56"/>
      <c r="W86" s="61"/>
      <c r="X86" s="62">
        <f t="shared" si="96"/>
        <v>-186.064808</v>
      </c>
      <c r="Y86" s="35"/>
    </row>
    <row r="87" s="22" customFormat="1" spans="1:25">
      <c r="A87" s="40">
        <v>84</v>
      </c>
      <c r="B87" s="40">
        <v>103639</v>
      </c>
      <c r="C87" s="41" t="s">
        <v>112</v>
      </c>
      <c r="D87" s="41" t="s">
        <v>28</v>
      </c>
      <c r="E87" s="42">
        <v>7612.003</v>
      </c>
      <c r="F87" s="42">
        <f t="shared" ref="F87:K87" si="99">E87*4</f>
        <v>30448.012</v>
      </c>
      <c r="G87" s="42">
        <v>2205.65354625</v>
      </c>
      <c r="H87" s="42">
        <f t="shared" si="99"/>
        <v>8822.614185</v>
      </c>
      <c r="I87" s="49">
        <v>0.289759941798499</v>
      </c>
      <c r="J87" s="50">
        <v>9515.00375</v>
      </c>
      <c r="K87" s="50">
        <f t="shared" si="99"/>
        <v>38060.015</v>
      </c>
      <c r="L87" s="50">
        <v>2659.758688125</v>
      </c>
      <c r="M87" s="50">
        <f t="shared" si="73"/>
        <v>10639.0347525</v>
      </c>
      <c r="N87" s="51">
        <v>0.279533120323258</v>
      </c>
      <c r="O87" s="9">
        <v>26459.71</v>
      </c>
      <c r="P87" s="9">
        <v>8013.63</v>
      </c>
      <c r="Q87" s="63">
        <f t="shared" si="74"/>
        <v>0.302861595988769</v>
      </c>
      <c r="R87" s="63">
        <f t="shared" si="75"/>
        <v>0.86901272897554</v>
      </c>
      <c r="S87" s="66">
        <f t="shared" si="76"/>
        <v>0.908305614635692</v>
      </c>
      <c r="T87" s="66">
        <f t="shared" si="77"/>
        <v>0.695210183180432</v>
      </c>
      <c r="U87" s="66">
        <f t="shared" si="79"/>
        <v>0.753229046283257</v>
      </c>
      <c r="V87" s="57"/>
      <c r="W87" s="61"/>
      <c r="X87" s="62">
        <f t="shared" si="96"/>
        <v>-159.53208</v>
      </c>
      <c r="Y87" s="35"/>
    </row>
    <row r="88" s="22" customFormat="1" spans="1:25">
      <c r="A88" s="40">
        <v>85</v>
      </c>
      <c r="B88" s="40">
        <v>371</v>
      </c>
      <c r="C88" s="41" t="s">
        <v>113</v>
      </c>
      <c r="D88" s="41" t="s">
        <v>25</v>
      </c>
      <c r="E88" s="42">
        <v>5284.9175</v>
      </c>
      <c r="F88" s="42">
        <f t="shared" ref="F88:K88" si="100">E88*4</f>
        <v>21139.67</v>
      </c>
      <c r="G88" s="42">
        <v>1726.52682125</v>
      </c>
      <c r="H88" s="42">
        <f t="shared" si="100"/>
        <v>6906.107285</v>
      </c>
      <c r="I88" s="49">
        <v>0.326689455653754</v>
      </c>
      <c r="J88" s="50">
        <v>6606.146875</v>
      </c>
      <c r="K88" s="50">
        <f t="shared" si="100"/>
        <v>26424.5875</v>
      </c>
      <c r="L88" s="50">
        <v>2081.988225625</v>
      </c>
      <c r="M88" s="50">
        <f t="shared" si="73"/>
        <v>8327.9529025</v>
      </c>
      <c r="N88" s="51">
        <v>0.315159239571857</v>
      </c>
      <c r="O88" s="9">
        <v>18184.79</v>
      </c>
      <c r="P88" s="9">
        <v>5541.78</v>
      </c>
      <c r="Q88" s="63">
        <f t="shared" si="74"/>
        <v>0.304748088924865</v>
      </c>
      <c r="R88" s="63">
        <f t="shared" si="75"/>
        <v>0.860221091436148</v>
      </c>
      <c r="S88" s="66">
        <f t="shared" si="76"/>
        <v>0.802446265501362</v>
      </c>
      <c r="T88" s="66">
        <f t="shared" si="77"/>
        <v>0.688176873148919</v>
      </c>
      <c r="U88" s="66">
        <f t="shared" si="79"/>
        <v>0.665443244562105</v>
      </c>
      <c r="V88" s="57"/>
      <c r="W88" s="61"/>
      <c r="X88" s="62">
        <f t="shared" si="96"/>
        <v>-118.1952</v>
      </c>
      <c r="Y88" s="35"/>
    </row>
    <row r="89" s="22" customFormat="1" spans="1:25">
      <c r="A89" s="40">
        <v>86</v>
      </c>
      <c r="B89" s="40">
        <v>732</v>
      </c>
      <c r="C89" s="41" t="s">
        <v>114</v>
      </c>
      <c r="D89" s="41" t="s">
        <v>25</v>
      </c>
      <c r="E89" s="42">
        <v>5092.05</v>
      </c>
      <c r="F89" s="42">
        <f t="shared" ref="F89:K89" si="101">E89*4</f>
        <v>20368.2</v>
      </c>
      <c r="G89" s="42">
        <v>1333.77189</v>
      </c>
      <c r="H89" s="42">
        <f t="shared" si="101"/>
        <v>5335.08756</v>
      </c>
      <c r="I89" s="49">
        <v>0.261932206085958</v>
      </c>
      <c r="J89" s="50">
        <v>6365.0625</v>
      </c>
      <c r="K89" s="50">
        <f t="shared" si="101"/>
        <v>25460.25</v>
      </c>
      <c r="L89" s="50">
        <v>1608.371985</v>
      </c>
      <c r="M89" s="50">
        <f t="shared" si="73"/>
        <v>6433.48794</v>
      </c>
      <c r="N89" s="51">
        <v>0.252687539988806</v>
      </c>
      <c r="O89" s="9">
        <v>17337.02</v>
      </c>
      <c r="P89" s="9">
        <v>4541.44</v>
      </c>
      <c r="Q89" s="63">
        <f t="shared" si="74"/>
        <v>0.261950439002781</v>
      </c>
      <c r="R89" s="63">
        <f t="shared" si="75"/>
        <v>0.851180762168478</v>
      </c>
      <c r="S89" s="66">
        <f t="shared" si="76"/>
        <v>0.851240012263266</v>
      </c>
      <c r="T89" s="66">
        <f t="shared" si="77"/>
        <v>0.680944609734783</v>
      </c>
      <c r="U89" s="66">
        <f t="shared" si="79"/>
        <v>0.705906351632953</v>
      </c>
      <c r="V89" s="57"/>
      <c r="W89" s="61"/>
      <c r="X89" s="62">
        <f t="shared" si="96"/>
        <v>-121.2472</v>
      </c>
      <c r="Y89" s="35"/>
    </row>
    <row r="90" s="22" customFormat="1" spans="1:25">
      <c r="A90" s="40">
        <v>87</v>
      </c>
      <c r="B90" s="40">
        <v>102565</v>
      </c>
      <c r="C90" s="41" t="s">
        <v>115</v>
      </c>
      <c r="D90" s="41" t="s">
        <v>23</v>
      </c>
      <c r="E90" s="42">
        <v>7972.1712</v>
      </c>
      <c r="F90" s="42">
        <f t="shared" ref="F90:K90" si="102">E90*4</f>
        <v>31888.6848</v>
      </c>
      <c r="G90" s="42">
        <v>2332.298408</v>
      </c>
      <c r="H90" s="42">
        <f t="shared" si="102"/>
        <v>9329.193632</v>
      </c>
      <c r="I90" s="49">
        <v>0.292554982763039</v>
      </c>
      <c r="J90" s="50">
        <v>9965.214</v>
      </c>
      <c r="K90" s="50">
        <f t="shared" si="102"/>
        <v>39860.856</v>
      </c>
      <c r="L90" s="50">
        <v>2812.477492</v>
      </c>
      <c r="M90" s="50">
        <f t="shared" si="73"/>
        <v>11249.909968</v>
      </c>
      <c r="N90" s="51">
        <v>0.282229512783167</v>
      </c>
      <c r="O90" s="9">
        <v>27122.74</v>
      </c>
      <c r="P90" s="9">
        <v>7954.63</v>
      </c>
      <c r="Q90" s="63">
        <f t="shared" si="74"/>
        <v>0.29328268456653</v>
      </c>
      <c r="R90" s="63">
        <f t="shared" si="75"/>
        <v>0.850544328501124</v>
      </c>
      <c r="S90" s="66">
        <f t="shared" si="76"/>
        <v>0.852659974031933</v>
      </c>
      <c r="T90" s="66">
        <f t="shared" si="77"/>
        <v>0.680435462800899</v>
      </c>
      <c r="U90" s="66">
        <f t="shared" si="79"/>
        <v>0.70708388090453</v>
      </c>
      <c r="V90" s="57"/>
      <c r="W90" s="61"/>
      <c r="X90" s="62">
        <f t="shared" si="96"/>
        <v>-190.637792</v>
      </c>
      <c r="Y90" s="35"/>
    </row>
    <row r="91" s="22" customFormat="1" spans="1:25">
      <c r="A91" s="40">
        <v>88</v>
      </c>
      <c r="B91" s="40">
        <v>572</v>
      </c>
      <c r="C91" s="41" t="s">
        <v>116</v>
      </c>
      <c r="D91" s="41" t="s">
        <v>32</v>
      </c>
      <c r="E91" s="42">
        <v>9034.825625</v>
      </c>
      <c r="F91" s="42">
        <f t="shared" ref="F91:K91" si="103">E91*4</f>
        <v>36139.3025</v>
      </c>
      <c r="G91" s="42">
        <v>2842.4219140625</v>
      </c>
      <c r="H91" s="42">
        <f t="shared" si="103"/>
        <v>11369.68765625</v>
      </c>
      <c r="I91" s="49">
        <v>0.314607279879018</v>
      </c>
      <c r="J91" s="50">
        <v>11293.53203125</v>
      </c>
      <c r="K91" s="50">
        <f t="shared" si="103"/>
        <v>45174.128125</v>
      </c>
      <c r="L91" s="50">
        <v>3427.62642578125</v>
      </c>
      <c r="M91" s="50">
        <f t="shared" si="73"/>
        <v>13710.505703125</v>
      </c>
      <c r="N91" s="51">
        <v>0.303503493530347</v>
      </c>
      <c r="O91" s="9">
        <v>30678.25</v>
      </c>
      <c r="P91" s="9">
        <v>8764.7</v>
      </c>
      <c r="Q91" s="63">
        <f t="shared" si="74"/>
        <v>0.28569752185995</v>
      </c>
      <c r="R91" s="63">
        <f t="shared" si="75"/>
        <v>0.848888824016457</v>
      </c>
      <c r="S91" s="66">
        <f t="shared" si="76"/>
        <v>0.770883094152721</v>
      </c>
      <c r="T91" s="66">
        <f t="shared" si="77"/>
        <v>0.679111059213166</v>
      </c>
      <c r="U91" s="66">
        <f t="shared" si="79"/>
        <v>0.639268907346159</v>
      </c>
      <c r="V91" s="57"/>
      <c r="W91" s="61"/>
      <c r="X91" s="62">
        <f t="shared" si="96"/>
        <v>-218.4421</v>
      </c>
      <c r="Y91" s="35"/>
    </row>
    <row r="92" s="22" customFormat="1" spans="1:25">
      <c r="A92" s="40">
        <v>89</v>
      </c>
      <c r="B92" s="40">
        <v>591</v>
      </c>
      <c r="C92" s="41" t="s">
        <v>117</v>
      </c>
      <c r="D92" s="41" t="s">
        <v>25</v>
      </c>
      <c r="E92" s="42">
        <v>6330.16125</v>
      </c>
      <c r="F92" s="42">
        <f t="shared" ref="F92:K92" si="104">E92*4</f>
        <v>25320.645</v>
      </c>
      <c r="G92" s="42">
        <v>1987.905253125</v>
      </c>
      <c r="H92" s="42">
        <f t="shared" si="104"/>
        <v>7951.6210125</v>
      </c>
      <c r="I92" s="49">
        <v>0.314037063925504</v>
      </c>
      <c r="J92" s="50">
        <v>7912.7015625</v>
      </c>
      <c r="K92" s="50">
        <f t="shared" si="104"/>
        <v>31650.80625</v>
      </c>
      <c r="L92" s="50">
        <v>2397.1798640625</v>
      </c>
      <c r="M92" s="50">
        <f t="shared" si="73"/>
        <v>9588.71945625</v>
      </c>
      <c r="N92" s="51">
        <v>0.302953402845781</v>
      </c>
      <c r="O92" s="9">
        <v>21311.35</v>
      </c>
      <c r="P92" s="9">
        <v>6764.67</v>
      </c>
      <c r="Q92" s="63">
        <f t="shared" si="74"/>
        <v>0.317420998669723</v>
      </c>
      <c r="R92" s="63">
        <f t="shared" si="75"/>
        <v>0.841659049364659</v>
      </c>
      <c r="S92" s="66">
        <f t="shared" si="76"/>
        <v>0.850728422464538</v>
      </c>
      <c r="T92" s="66">
        <f t="shared" si="77"/>
        <v>0.673327239491727</v>
      </c>
      <c r="U92" s="66">
        <f t="shared" si="79"/>
        <v>0.705482106434007</v>
      </c>
      <c r="V92" s="57"/>
      <c r="W92" s="61"/>
      <c r="X92" s="62">
        <f t="shared" si="96"/>
        <v>-160.3718</v>
      </c>
      <c r="Y92" s="35"/>
    </row>
    <row r="93" s="22" customFormat="1" spans="1:25">
      <c r="A93" s="40">
        <v>90</v>
      </c>
      <c r="B93" s="40">
        <v>52</v>
      </c>
      <c r="C93" s="41" t="s">
        <v>118</v>
      </c>
      <c r="D93" s="41" t="s">
        <v>30</v>
      </c>
      <c r="E93" s="42">
        <v>7478.563125</v>
      </c>
      <c r="F93" s="42">
        <f t="shared" ref="F93:K93" si="105">E93*4</f>
        <v>29914.2525</v>
      </c>
      <c r="G93" s="42">
        <v>2271.37329375</v>
      </c>
      <c r="H93" s="42">
        <f t="shared" si="105"/>
        <v>9085.493175</v>
      </c>
      <c r="I93" s="49">
        <v>0.303717874113685</v>
      </c>
      <c r="J93" s="50">
        <v>9348.20390625</v>
      </c>
      <c r="K93" s="50">
        <f t="shared" si="105"/>
        <v>37392.815625</v>
      </c>
      <c r="L93" s="50">
        <v>2739.008971875</v>
      </c>
      <c r="M93" s="50">
        <f t="shared" si="73"/>
        <v>10956.0358875</v>
      </c>
      <c r="N93" s="51">
        <v>0.292998419733202</v>
      </c>
      <c r="O93" s="9">
        <v>25146.48</v>
      </c>
      <c r="P93" s="9">
        <v>7228.78</v>
      </c>
      <c r="Q93" s="63">
        <f t="shared" si="74"/>
        <v>0.287466874091324</v>
      </c>
      <c r="R93" s="63">
        <f t="shared" si="75"/>
        <v>0.840618698394687</v>
      </c>
      <c r="S93" s="66">
        <f t="shared" si="76"/>
        <v>0.795639803009373</v>
      </c>
      <c r="T93" s="66">
        <f t="shared" si="77"/>
        <v>0.672494958715749</v>
      </c>
      <c r="U93" s="66">
        <f t="shared" si="79"/>
        <v>0.659798861032163</v>
      </c>
      <c r="V93" s="56"/>
      <c r="W93" s="61"/>
      <c r="X93" s="62">
        <v>0</v>
      </c>
      <c r="Y93" s="35" t="s">
        <v>110</v>
      </c>
    </row>
    <row r="94" s="22" customFormat="1" spans="1:25">
      <c r="A94" s="74">
        <v>91</v>
      </c>
      <c r="B94" s="74">
        <v>349</v>
      </c>
      <c r="C94" s="75" t="s">
        <v>119</v>
      </c>
      <c r="D94" s="41" t="s">
        <v>32</v>
      </c>
      <c r="E94" s="42">
        <v>9144.5965</v>
      </c>
      <c r="F94" s="42">
        <f t="shared" ref="F94:K94" si="106">E94*4</f>
        <v>36578.386</v>
      </c>
      <c r="G94" s="42">
        <v>2724.231778125</v>
      </c>
      <c r="H94" s="42">
        <f t="shared" si="106"/>
        <v>10896.9271125</v>
      </c>
      <c r="I94" s="49">
        <v>0.297906176409752</v>
      </c>
      <c r="J94" s="50">
        <v>11430.745625</v>
      </c>
      <c r="K94" s="50">
        <f t="shared" si="106"/>
        <v>45722.9825</v>
      </c>
      <c r="L94" s="50">
        <v>3285.1030265625</v>
      </c>
      <c r="M94" s="50">
        <f t="shared" si="73"/>
        <v>13140.41210625</v>
      </c>
      <c r="N94" s="51">
        <v>0.287391840771761</v>
      </c>
      <c r="O94" s="13">
        <v>32397.34</v>
      </c>
      <c r="P94" s="13">
        <v>9200.14</v>
      </c>
      <c r="Q94" s="64">
        <f t="shared" si="74"/>
        <v>0.283978252535548</v>
      </c>
      <c r="R94" s="63">
        <f t="shared" si="75"/>
        <v>0.885696268829357</v>
      </c>
      <c r="S94" s="66">
        <f t="shared" si="76"/>
        <v>0.844287559696201</v>
      </c>
      <c r="T94" s="66">
        <f t="shared" si="77"/>
        <v>0.708557015063486</v>
      </c>
      <c r="U94" s="66">
        <f t="shared" si="79"/>
        <v>0.700140903162704</v>
      </c>
      <c r="V94" s="57"/>
      <c r="W94" s="61"/>
      <c r="X94" s="84">
        <v>-83.5</v>
      </c>
      <c r="Y94" s="35" t="s">
        <v>120</v>
      </c>
    </row>
    <row r="95" s="22" customFormat="1" spans="1:25">
      <c r="A95" s="40">
        <v>92</v>
      </c>
      <c r="B95" s="40">
        <v>578</v>
      </c>
      <c r="C95" s="41" t="s">
        <v>121</v>
      </c>
      <c r="D95" s="41" t="s">
        <v>32</v>
      </c>
      <c r="E95" s="42">
        <v>11956.4585</v>
      </c>
      <c r="F95" s="42">
        <f t="shared" ref="F95:K95" si="107">E95*4</f>
        <v>47825.834</v>
      </c>
      <c r="G95" s="42">
        <v>3883.62464875</v>
      </c>
      <c r="H95" s="42">
        <f t="shared" si="107"/>
        <v>15534.498595</v>
      </c>
      <c r="I95" s="49">
        <v>0.32481396132057</v>
      </c>
      <c r="J95" s="50">
        <v>14945.573125</v>
      </c>
      <c r="K95" s="50">
        <f t="shared" si="107"/>
        <v>59782.2925</v>
      </c>
      <c r="L95" s="50">
        <v>4683.194429375</v>
      </c>
      <c r="M95" s="50">
        <f t="shared" si="73"/>
        <v>18732.7777175</v>
      </c>
      <c r="N95" s="51">
        <v>0.313349939156315</v>
      </c>
      <c r="O95" s="9">
        <v>39999.3</v>
      </c>
      <c r="P95" s="9">
        <v>13479.53</v>
      </c>
      <c r="Q95" s="63">
        <f t="shared" si="74"/>
        <v>0.336994147397579</v>
      </c>
      <c r="R95" s="63">
        <f t="shared" si="75"/>
        <v>0.836353423549289</v>
      </c>
      <c r="S95" s="66">
        <f t="shared" si="76"/>
        <v>0.867715807984854</v>
      </c>
      <c r="T95" s="66">
        <f t="shared" si="77"/>
        <v>0.669082738839431</v>
      </c>
      <c r="U95" s="66">
        <f t="shared" si="79"/>
        <v>0.719569206621586</v>
      </c>
      <c r="V95" s="57"/>
      <c r="W95" s="61"/>
      <c r="X95" s="62">
        <f t="shared" si="96"/>
        <v>-313.06136</v>
      </c>
      <c r="Y95" s="35"/>
    </row>
    <row r="96" s="22" customFormat="1" spans="1:25">
      <c r="A96" s="76">
        <v>93</v>
      </c>
      <c r="B96" s="76">
        <v>337</v>
      </c>
      <c r="C96" s="77" t="s">
        <v>122</v>
      </c>
      <c r="D96" s="77" t="s">
        <v>32</v>
      </c>
      <c r="E96" s="42">
        <v>36125.4428625</v>
      </c>
      <c r="F96" s="42">
        <f t="shared" ref="F96:K96" si="108">E96*4</f>
        <v>144501.77145</v>
      </c>
      <c r="G96" s="42">
        <v>9065.3711919375</v>
      </c>
      <c r="H96" s="42">
        <f t="shared" si="108"/>
        <v>36261.48476775</v>
      </c>
      <c r="I96" s="49">
        <v>0.250941454930863</v>
      </c>
      <c r="J96" s="50">
        <v>43350.531435</v>
      </c>
      <c r="K96" s="50">
        <f t="shared" si="108"/>
        <v>173402.12574</v>
      </c>
      <c r="L96" s="50">
        <v>10494.50029749</v>
      </c>
      <c r="M96" s="50">
        <f t="shared" si="73"/>
        <v>41978.00118996</v>
      </c>
      <c r="N96" s="51">
        <v>0.242084697698009</v>
      </c>
      <c r="O96" s="9">
        <v>120494.02</v>
      </c>
      <c r="P96" s="9">
        <v>31721.13</v>
      </c>
      <c r="Q96" s="63">
        <f t="shared" si="74"/>
        <v>0.263258956751547</v>
      </c>
      <c r="R96" s="63">
        <f t="shared" si="75"/>
        <v>0.83385842810718</v>
      </c>
      <c r="S96" s="66">
        <f t="shared" si="76"/>
        <v>0.874788503647041</v>
      </c>
      <c r="T96" s="66">
        <f t="shared" si="77"/>
        <v>0.69488202342265</v>
      </c>
      <c r="U96" s="66">
        <f t="shared" si="79"/>
        <v>0.755660800914619</v>
      </c>
      <c r="V96" s="57"/>
      <c r="W96" s="61"/>
      <c r="X96" s="84">
        <v>-768</v>
      </c>
      <c r="Y96" s="35" t="s">
        <v>123</v>
      </c>
    </row>
    <row r="97" s="22" customFormat="1" spans="1:25">
      <c r="A97" s="40">
        <v>94</v>
      </c>
      <c r="B97" s="40">
        <v>743</v>
      </c>
      <c r="C97" s="41" t="s">
        <v>124</v>
      </c>
      <c r="D97" s="41" t="s">
        <v>28</v>
      </c>
      <c r="E97" s="42">
        <v>6395.11075</v>
      </c>
      <c r="F97" s="42">
        <f t="shared" ref="F97:K97" si="109">E97*4</f>
        <v>25580.443</v>
      </c>
      <c r="G97" s="42">
        <v>1926.16241125</v>
      </c>
      <c r="H97" s="42">
        <f t="shared" si="109"/>
        <v>7704.649645</v>
      </c>
      <c r="I97" s="49">
        <v>0.301192971716713</v>
      </c>
      <c r="J97" s="50">
        <v>7993.8884375</v>
      </c>
      <c r="K97" s="50">
        <f t="shared" si="109"/>
        <v>31975.55375</v>
      </c>
      <c r="L97" s="50">
        <v>2322.725260625</v>
      </c>
      <c r="M97" s="50">
        <f t="shared" si="73"/>
        <v>9290.9010425</v>
      </c>
      <c r="N97" s="51">
        <v>0.290562631538477</v>
      </c>
      <c r="O97" s="9">
        <v>20937.24</v>
      </c>
      <c r="P97" s="9">
        <v>6812.21</v>
      </c>
      <c r="Q97" s="63">
        <f t="shared" si="74"/>
        <v>0.325363323914709</v>
      </c>
      <c r="R97" s="63">
        <f t="shared" si="75"/>
        <v>0.818486216208218</v>
      </c>
      <c r="S97" s="66">
        <f t="shared" si="76"/>
        <v>0.88416869213785</v>
      </c>
      <c r="T97" s="66">
        <f t="shared" si="77"/>
        <v>0.654788972966575</v>
      </c>
      <c r="U97" s="66">
        <f t="shared" si="79"/>
        <v>0.733213061772851</v>
      </c>
      <c r="V97" s="57"/>
      <c r="W97" s="61"/>
      <c r="X97" s="62">
        <f t="shared" si="96"/>
        <v>-185.72812</v>
      </c>
      <c r="Y97" s="35"/>
    </row>
    <row r="98" s="22" customFormat="1" spans="1:25">
      <c r="A98" s="40">
        <v>95</v>
      </c>
      <c r="B98" s="40">
        <v>329</v>
      </c>
      <c r="C98" s="41" t="s">
        <v>125</v>
      </c>
      <c r="D98" s="41" t="s">
        <v>30</v>
      </c>
      <c r="E98" s="42">
        <v>9367.92325</v>
      </c>
      <c r="F98" s="42">
        <f t="shared" ref="F98:K98" si="110">E98*4</f>
        <v>37471.693</v>
      </c>
      <c r="G98" s="42">
        <v>2675.07403625</v>
      </c>
      <c r="H98" s="42">
        <f t="shared" si="110"/>
        <v>10700.296145</v>
      </c>
      <c r="I98" s="49">
        <v>0.28555678402361</v>
      </c>
      <c r="J98" s="50">
        <v>11709.9040625</v>
      </c>
      <c r="K98" s="50">
        <f t="shared" si="110"/>
        <v>46839.61625</v>
      </c>
      <c r="L98" s="50">
        <v>3225.824573125</v>
      </c>
      <c r="M98" s="50">
        <f t="shared" si="73"/>
        <v>12903.2982925</v>
      </c>
      <c r="N98" s="51">
        <v>0.275478309293364</v>
      </c>
      <c r="O98" s="9">
        <v>30400.16</v>
      </c>
      <c r="P98" s="9">
        <v>7735.46</v>
      </c>
      <c r="Q98" s="63">
        <f t="shared" si="74"/>
        <v>0.25445458181799</v>
      </c>
      <c r="R98" s="63">
        <f t="shared" si="75"/>
        <v>0.811283333261724</v>
      </c>
      <c r="S98" s="66">
        <f t="shared" si="76"/>
        <v>0.722920178579786</v>
      </c>
      <c r="T98" s="66">
        <f t="shared" si="77"/>
        <v>0.649026666609379</v>
      </c>
      <c r="U98" s="66">
        <f t="shared" si="79"/>
        <v>0.599494782236896</v>
      </c>
      <c r="V98" s="56"/>
      <c r="W98" s="61"/>
      <c r="X98" s="62">
        <f t="shared" si="96"/>
        <v>-282.86132</v>
      </c>
      <c r="Y98" s="35"/>
    </row>
    <row r="99" s="22" customFormat="1" spans="1:25">
      <c r="A99" s="40">
        <v>96</v>
      </c>
      <c r="B99" s="40">
        <v>717</v>
      </c>
      <c r="C99" s="41" t="s">
        <v>126</v>
      </c>
      <c r="D99" s="41" t="s">
        <v>25</v>
      </c>
      <c r="E99" s="42">
        <v>7290.595</v>
      </c>
      <c r="F99" s="42">
        <f t="shared" ref="F99:K99" si="111">E99*4</f>
        <v>29162.38</v>
      </c>
      <c r="G99" s="42">
        <v>2276.429423125</v>
      </c>
      <c r="H99" s="42">
        <f t="shared" si="111"/>
        <v>9105.7176925</v>
      </c>
      <c r="I99" s="49">
        <v>0.312241925813325</v>
      </c>
      <c r="J99" s="50">
        <v>9113.24375</v>
      </c>
      <c r="K99" s="50">
        <f t="shared" si="111"/>
        <v>36452.975</v>
      </c>
      <c r="L99" s="50">
        <v>2745.1060690625</v>
      </c>
      <c r="M99" s="50">
        <f t="shared" si="73"/>
        <v>10980.42427625</v>
      </c>
      <c r="N99" s="51">
        <v>0.301221622549326</v>
      </c>
      <c r="O99" s="9">
        <v>23401.37</v>
      </c>
      <c r="P99" s="9">
        <v>7564.82</v>
      </c>
      <c r="Q99" s="63">
        <f t="shared" si="74"/>
        <v>0.323263979843915</v>
      </c>
      <c r="R99" s="63">
        <f t="shared" si="75"/>
        <v>0.80245062302871</v>
      </c>
      <c r="S99" s="66">
        <f t="shared" si="76"/>
        <v>0.830776909131592</v>
      </c>
      <c r="T99" s="66">
        <f t="shared" si="77"/>
        <v>0.641960498422968</v>
      </c>
      <c r="U99" s="66">
        <f t="shared" si="79"/>
        <v>0.688936949035954</v>
      </c>
      <c r="V99" s="57"/>
      <c r="W99" s="61"/>
      <c r="X99" s="62">
        <f t="shared" si="96"/>
        <v>-230.4404</v>
      </c>
      <c r="Y99" s="35"/>
    </row>
    <row r="100" s="22" customFormat="1" spans="1:25">
      <c r="A100" s="40">
        <v>97</v>
      </c>
      <c r="B100" s="40">
        <v>339</v>
      </c>
      <c r="C100" s="41" t="s">
        <v>127</v>
      </c>
      <c r="D100" s="41" t="s">
        <v>23</v>
      </c>
      <c r="E100" s="42">
        <v>6900.88875</v>
      </c>
      <c r="F100" s="42">
        <f t="shared" ref="F100:K100" si="112">E100*4</f>
        <v>27603.555</v>
      </c>
      <c r="G100" s="42">
        <v>1551.57569875</v>
      </c>
      <c r="H100" s="42">
        <f t="shared" si="112"/>
        <v>6206.302795</v>
      </c>
      <c r="I100" s="49">
        <v>0.224837083303219</v>
      </c>
      <c r="J100" s="50">
        <v>8626.1109375</v>
      </c>
      <c r="K100" s="50">
        <f t="shared" si="112"/>
        <v>34504.44375</v>
      </c>
      <c r="L100" s="50">
        <v>1871.017754375</v>
      </c>
      <c r="M100" s="50">
        <f t="shared" si="73"/>
        <v>7484.0710175</v>
      </c>
      <c r="N100" s="51">
        <v>0.216901656833694</v>
      </c>
      <c r="O100" s="9">
        <v>22121.83</v>
      </c>
      <c r="P100" s="9">
        <v>6534.24</v>
      </c>
      <c r="Q100" s="63">
        <f t="shared" si="74"/>
        <v>0.295375201780323</v>
      </c>
      <c r="R100" s="63">
        <f t="shared" si="75"/>
        <v>0.801412354314508</v>
      </c>
      <c r="S100" s="66">
        <f t="shared" si="76"/>
        <v>1.05283938213008</v>
      </c>
      <c r="T100" s="66">
        <f t="shared" si="77"/>
        <v>0.641129883451606</v>
      </c>
      <c r="U100" s="66">
        <f t="shared" si="79"/>
        <v>0.87308631688836</v>
      </c>
      <c r="V100" s="57"/>
      <c r="W100" s="61"/>
      <c r="X100" s="62">
        <f t="shared" si="96"/>
        <v>-219.269</v>
      </c>
      <c r="Y100" s="35"/>
    </row>
    <row r="101" s="22" customFormat="1" ht="24" spans="1:25">
      <c r="A101" s="74">
        <v>98</v>
      </c>
      <c r="B101" s="74">
        <v>391</v>
      </c>
      <c r="C101" s="75" t="s">
        <v>128</v>
      </c>
      <c r="D101" s="41" t="s">
        <v>32</v>
      </c>
      <c r="E101" s="42">
        <v>10364.836625</v>
      </c>
      <c r="F101" s="42">
        <f t="shared" ref="F101:K101" si="113">E101*4</f>
        <v>41459.3465</v>
      </c>
      <c r="G101" s="42">
        <v>3232.951954375</v>
      </c>
      <c r="H101" s="42">
        <f t="shared" si="113"/>
        <v>12931.8078175</v>
      </c>
      <c r="I101" s="49">
        <v>0.311915379985548</v>
      </c>
      <c r="J101" s="50">
        <v>12956.04578125</v>
      </c>
      <c r="K101" s="50">
        <f t="shared" si="113"/>
        <v>51824.183125</v>
      </c>
      <c r="L101" s="50">
        <v>3898.5597096875</v>
      </c>
      <c r="M101" s="50">
        <f t="shared" si="73"/>
        <v>15594.23883875</v>
      </c>
      <c r="N101" s="51">
        <v>0.300906601868411</v>
      </c>
      <c r="O101" s="13">
        <v>43790.08</v>
      </c>
      <c r="P101" s="13">
        <v>13213.69</v>
      </c>
      <c r="Q101" s="64">
        <f t="shared" si="74"/>
        <v>0.301750761816375</v>
      </c>
      <c r="R101" s="64">
        <f t="shared" si="75"/>
        <v>1.05621732363775</v>
      </c>
      <c r="S101" s="65">
        <f t="shared" si="76"/>
        <v>1.02179758518515</v>
      </c>
      <c r="T101" s="66">
        <f t="shared" si="77"/>
        <v>0.844973858910198</v>
      </c>
      <c r="U101" s="66">
        <f t="shared" si="79"/>
        <v>0.84734433893403</v>
      </c>
      <c r="V101" s="57"/>
      <c r="W101" s="61"/>
      <c r="X101" s="62"/>
      <c r="Y101" s="89" t="s">
        <v>129</v>
      </c>
    </row>
    <row r="102" s="22" customFormat="1" ht="17" customHeight="1" spans="1:25">
      <c r="A102" s="40">
        <v>99</v>
      </c>
      <c r="B102" s="40">
        <v>102478</v>
      </c>
      <c r="C102" s="41" t="s">
        <v>130</v>
      </c>
      <c r="D102" s="41" t="s">
        <v>32</v>
      </c>
      <c r="E102" s="42">
        <v>4854.0515</v>
      </c>
      <c r="F102" s="42">
        <f t="shared" ref="F102:K102" si="114">E102*4</f>
        <v>19416.206</v>
      </c>
      <c r="G102" s="42">
        <v>1283.35037875</v>
      </c>
      <c r="H102" s="42">
        <f t="shared" si="114"/>
        <v>5133.401515</v>
      </c>
      <c r="I102" s="49">
        <v>0.264387466583327</v>
      </c>
      <c r="J102" s="50">
        <v>6067.564375</v>
      </c>
      <c r="K102" s="50">
        <f t="shared" si="114"/>
        <v>24270.2575</v>
      </c>
      <c r="L102" s="50">
        <v>1547.569574375</v>
      </c>
      <c r="M102" s="50">
        <f t="shared" si="73"/>
        <v>6190.2782975</v>
      </c>
      <c r="N102" s="51">
        <v>0.255056144233328</v>
      </c>
      <c r="O102" s="9">
        <v>14632.57</v>
      </c>
      <c r="P102" s="9">
        <v>3946.83</v>
      </c>
      <c r="Q102" s="63">
        <f t="shared" si="74"/>
        <v>0.26972910432002</v>
      </c>
      <c r="R102" s="63">
        <f t="shared" si="75"/>
        <v>0.753626635399315</v>
      </c>
      <c r="S102" s="66">
        <f t="shared" si="76"/>
        <v>0.768852775000593</v>
      </c>
      <c r="T102" s="66">
        <f t="shared" si="77"/>
        <v>0.602901308319452</v>
      </c>
      <c r="U102" s="66">
        <f t="shared" si="79"/>
        <v>0.637585228049273</v>
      </c>
      <c r="V102" s="57"/>
      <c r="W102" s="61"/>
      <c r="X102" s="62">
        <f t="shared" si="96"/>
        <v>-191.34544</v>
      </c>
      <c r="Y102" s="35"/>
    </row>
    <row r="103" s="22" customFormat="1" spans="1:25">
      <c r="A103" s="40">
        <v>100</v>
      </c>
      <c r="B103" s="40">
        <v>104429</v>
      </c>
      <c r="C103" s="41" t="s">
        <v>131</v>
      </c>
      <c r="D103" s="41" t="s">
        <v>23</v>
      </c>
      <c r="E103" s="42">
        <v>4003.35975</v>
      </c>
      <c r="F103" s="42">
        <f t="shared" ref="F103:K103" si="115">E103*4</f>
        <v>16013.439</v>
      </c>
      <c r="G103" s="42">
        <v>1053.200713125</v>
      </c>
      <c r="H103" s="42">
        <f t="shared" si="115"/>
        <v>4212.8028525</v>
      </c>
      <c r="I103" s="49">
        <v>0.263079208188822</v>
      </c>
      <c r="J103" s="50">
        <v>5004.1996875</v>
      </c>
      <c r="K103" s="50">
        <f t="shared" si="115"/>
        <v>20016.79875</v>
      </c>
      <c r="L103" s="50">
        <v>1270.0361540625</v>
      </c>
      <c r="M103" s="50">
        <f t="shared" si="73"/>
        <v>5080.14461625</v>
      </c>
      <c r="N103" s="51">
        <v>0.253794059664511</v>
      </c>
      <c r="O103" s="9">
        <v>11686.68</v>
      </c>
      <c r="P103" s="9">
        <v>2270.23</v>
      </c>
      <c r="Q103" s="63">
        <f t="shared" si="74"/>
        <v>0.194257907292747</v>
      </c>
      <c r="R103" s="63">
        <f t="shared" si="75"/>
        <v>0.729804509824529</v>
      </c>
      <c r="S103" s="66">
        <f t="shared" si="76"/>
        <v>0.538888260259504</v>
      </c>
      <c r="T103" s="66">
        <f t="shared" si="77"/>
        <v>0.583843607859623</v>
      </c>
      <c r="U103" s="66">
        <f t="shared" si="79"/>
        <v>0.446882947532271</v>
      </c>
      <c r="V103" s="57"/>
      <c r="W103" s="61"/>
      <c r="X103" s="62">
        <f t="shared" si="96"/>
        <v>-173.07036</v>
      </c>
      <c r="Y103" s="35"/>
    </row>
    <row r="104" s="22" customFormat="1" ht="16" customHeight="1" spans="1:25">
      <c r="A104" s="40">
        <v>101</v>
      </c>
      <c r="B104" s="40">
        <v>347</v>
      </c>
      <c r="C104" s="41" t="s">
        <v>132</v>
      </c>
      <c r="D104" s="41" t="s">
        <v>23</v>
      </c>
      <c r="E104" s="42">
        <v>7892.965275</v>
      </c>
      <c r="F104" s="42">
        <f t="shared" ref="F104:K104" si="116">E104*4</f>
        <v>31571.8611</v>
      </c>
      <c r="G104" s="42">
        <v>2139.06742775</v>
      </c>
      <c r="H104" s="42">
        <f t="shared" si="116"/>
        <v>8556.269711</v>
      </c>
      <c r="I104" s="49">
        <v>0.271009354941068</v>
      </c>
      <c r="J104" s="50">
        <v>9866.20659375</v>
      </c>
      <c r="K104" s="50">
        <f t="shared" si="116"/>
        <v>39464.826375</v>
      </c>
      <c r="L104" s="50">
        <v>2579.463662875</v>
      </c>
      <c r="M104" s="50">
        <f t="shared" si="73"/>
        <v>10317.8546515</v>
      </c>
      <c r="N104" s="51">
        <v>0.261444318884324</v>
      </c>
      <c r="O104" s="9">
        <v>22427.05</v>
      </c>
      <c r="P104" s="9">
        <v>6633.98</v>
      </c>
      <c r="Q104" s="63">
        <f t="shared" si="74"/>
        <v>0.295802613361989</v>
      </c>
      <c r="R104" s="63">
        <f t="shared" si="75"/>
        <v>0.710349317988099</v>
      </c>
      <c r="S104" s="66">
        <f t="shared" si="76"/>
        <v>0.775335540378222</v>
      </c>
      <c r="T104" s="66">
        <f t="shared" si="77"/>
        <v>0.568279454390479</v>
      </c>
      <c r="U104" s="66">
        <f t="shared" si="79"/>
        <v>0.642961179825843</v>
      </c>
      <c r="V104" s="57"/>
      <c r="W104" s="61"/>
      <c r="X104" s="62">
        <f t="shared" si="96"/>
        <v>-365.792444</v>
      </c>
      <c r="Y104" s="35"/>
    </row>
    <row r="105" s="22" customFormat="1" spans="1:25">
      <c r="A105" s="40">
        <v>102</v>
      </c>
      <c r="B105" s="40">
        <v>105396</v>
      </c>
      <c r="C105" s="41" t="s">
        <v>133</v>
      </c>
      <c r="D105" s="41" t="s">
        <v>28</v>
      </c>
      <c r="E105" s="42">
        <v>3671.538625</v>
      </c>
      <c r="F105" s="42">
        <f t="shared" ref="F105:K105" si="117">E105*4</f>
        <v>14686.1545</v>
      </c>
      <c r="G105" s="42">
        <v>1167.76451</v>
      </c>
      <c r="H105" s="42">
        <f t="shared" si="117"/>
        <v>4671.05804</v>
      </c>
      <c r="I105" s="49">
        <v>0.318058620450983</v>
      </c>
      <c r="J105" s="50">
        <v>4589.42328125</v>
      </c>
      <c r="K105" s="50">
        <f t="shared" si="117"/>
        <v>18357.693125</v>
      </c>
      <c r="L105" s="50">
        <v>1408.186615</v>
      </c>
      <c r="M105" s="50">
        <f t="shared" si="73"/>
        <v>5632.74646</v>
      </c>
      <c r="N105" s="51">
        <v>0.306833022082125</v>
      </c>
      <c r="O105" s="9">
        <v>9025.17</v>
      </c>
      <c r="P105" s="9">
        <v>2745</v>
      </c>
      <c r="Q105" s="63">
        <f t="shared" si="74"/>
        <v>0.304149395523852</v>
      </c>
      <c r="R105" s="63">
        <f t="shared" si="75"/>
        <v>0.614535956298158</v>
      </c>
      <c r="S105" s="66">
        <f t="shared" si="76"/>
        <v>0.58766129140198</v>
      </c>
      <c r="T105" s="66">
        <f t="shared" si="77"/>
        <v>0.491628765038527</v>
      </c>
      <c r="U105" s="66">
        <f t="shared" si="79"/>
        <v>0.487328875796764</v>
      </c>
      <c r="V105" s="57"/>
      <c r="W105" s="61"/>
      <c r="X105" s="62">
        <f>(O105-F105)*0.06</f>
        <v>-339.65907</v>
      </c>
      <c r="Y105" s="35"/>
    </row>
    <row r="106" s="24" customFormat="1" ht="14" customHeight="1" spans="1:25">
      <c r="A106" s="40">
        <v>103</v>
      </c>
      <c r="B106" s="40">
        <v>105910</v>
      </c>
      <c r="C106" s="41" t="s">
        <v>134</v>
      </c>
      <c r="D106" s="41" t="s">
        <v>28</v>
      </c>
      <c r="E106" s="42">
        <v>3167.6575</v>
      </c>
      <c r="F106" s="42">
        <f t="shared" ref="F106:K106" si="118">E106*4</f>
        <v>12670.63</v>
      </c>
      <c r="G106" s="42">
        <v>923.3569125</v>
      </c>
      <c r="H106" s="42">
        <f t="shared" si="118"/>
        <v>3693.42765</v>
      </c>
      <c r="I106" s="49">
        <v>0.291495186111504</v>
      </c>
      <c r="J106" s="50">
        <v>3959.571875</v>
      </c>
      <c r="K106" s="50">
        <f t="shared" si="118"/>
        <v>15838.2875</v>
      </c>
      <c r="L106" s="50">
        <v>1113.45980625</v>
      </c>
      <c r="M106" s="50">
        <f t="shared" si="73"/>
        <v>4453.839225</v>
      </c>
      <c r="N106" s="51">
        <v>0.281207120719333</v>
      </c>
      <c r="O106" s="9">
        <v>7770.08</v>
      </c>
      <c r="P106" s="9">
        <v>2273.09</v>
      </c>
      <c r="Q106" s="63">
        <f t="shared" si="74"/>
        <v>0.292543963511315</v>
      </c>
      <c r="R106" s="63">
        <f t="shared" si="75"/>
        <v>0.613235490263704</v>
      </c>
      <c r="S106" s="66">
        <f t="shared" si="76"/>
        <v>0.615441864686317</v>
      </c>
      <c r="T106" s="66">
        <f t="shared" si="77"/>
        <v>0.490588392210963</v>
      </c>
      <c r="U106" s="66">
        <f t="shared" si="79"/>
        <v>0.510366424374019</v>
      </c>
      <c r="V106" s="85"/>
      <c r="W106" s="86"/>
      <c r="X106" s="62">
        <f>(O106-F106)*0.06</f>
        <v>-294.033</v>
      </c>
      <c r="Y106" s="90"/>
    </row>
    <row r="107" s="25" customFormat="1" ht="16" customHeight="1" spans="1:25">
      <c r="A107" s="78" t="s">
        <v>135</v>
      </c>
      <c r="B107" s="78"/>
      <c r="C107" s="78"/>
      <c r="D107" s="78"/>
      <c r="E107" s="79">
        <v>1062976.8507875</v>
      </c>
      <c r="F107" s="79">
        <f t="shared" ref="F107:K107" si="119">E107*4</f>
        <v>4251907.40315</v>
      </c>
      <c r="G107" s="79">
        <v>297208.327480185</v>
      </c>
      <c r="H107" s="79">
        <f t="shared" si="119"/>
        <v>1188833.30992074</v>
      </c>
      <c r="I107" s="80">
        <v>0.2796</v>
      </c>
      <c r="J107" s="81">
        <v>1307438.75580063</v>
      </c>
      <c r="K107" s="81">
        <f t="shared" si="119"/>
        <v>5229755.02320252</v>
      </c>
      <c r="L107" s="81">
        <v>352809.834073647</v>
      </c>
      <c r="M107" s="81">
        <f t="shared" si="73"/>
        <v>1411239.33629459</v>
      </c>
      <c r="N107" s="82">
        <v>0.269848077019562</v>
      </c>
      <c r="O107" s="83">
        <f>SUM(O4:O106)</f>
        <v>4423789</v>
      </c>
      <c r="P107" s="83">
        <f>SUM(P4:P106)</f>
        <v>1194972.89</v>
      </c>
      <c r="Q107" s="87">
        <f t="shared" si="74"/>
        <v>0.270124296163312</v>
      </c>
      <c r="R107" s="87">
        <f t="shared" si="75"/>
        <v>1.04042458608639</v>
      </c>
      <c r="S107" s="88">
        <f t="shared" si="76"/>
        <v>1.00516437420455</v>
      </c>
      <c r="T107" s="88">
        <f t="shared" si="77"/>
        <v>0.845888379163701</v>
      </c>
      <c r="U107" s="66">
        <f t="shared" si="79"/>
        <v>0.846754238822149</v>
      </c>
      <c r="V107" s="57"/>
      <c r="W107" s="61"/>
      <c r="X107" s="62"/>
      <c r="Y107" s="35"/>
    </row>
  </sheetData>
  <mergeCells count="11">
    <mergeCell ref="A1:X1"/>
    <mergeCell ref="E2:I2"/>
    <mergeCell ref="J2:N2"/>
    <mergeCell ref="O2:Q2"/>
    <mergeCell ref="R2:U2"/>
    <mergeCell ref="V2:X2"/>
    <mergeCell ref="A107:D107"/>
    <mergeCell ref="A2:A3"/>
    <mergeCell ref="B2:B3"/>
    <mergeCell ref="C2:C3"/>
    <mergeCell ref="D2:D3"/>
  </mergeCells>
  <pageMargins left="0.0388888888888889" right="0.0784722222222222" top="0.118055555555556" bottom="0.196527777777778" header="0.196527777777778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K4" sqref="K4"/>
    </sheetView>
  </sheetViews>
  <sheetFormatPr defaultColWidth="9" defaultRowHeight="14.25"/>
  <cols>
    <col min="1" max="1" width="7.475" style="1" customWidth="1"/>
    <col min="2" max="2" width="11.275" style="1" customWidth="1"/>
    <col min="3" max="3" width="9.07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1.9666666666667" style="1" customWidth="1"/>
    <col min="11" max="11" width="18.0166666666667" style="1" customWidth="1"/>
    <col min="12" max="16381" width="9" style="1"/>
  </cols>
  <sheetData>
    <row r="1" s="1" customFormat="1" ht="28" customHeight="1" spans="1:11">
      <c r="A1" s="2" t="s">
        <v>136</v>
      </c>
      <c r="B1" s="3"/>
      <c r="C1" s="3"/>
      <c r="D1" s="3"/>
      <c r="E1" s="3"/>
      <c r="F1" s="3"/>
      <c r="G1" s="3"/>
      <c r="H1" s="3"/>
      <c r="I1" s="18"/>
      <c r="J1" s="3"/>
      <c r="K1" s="19"/>
    </row>
    <row r="2" s="1" customFormat="1" ht="35" customHeight="1" spans="1:11">
      <c r="A2" s="4" t="s">
        <v>1</v>
      </c>
      <c r="B2" s="4" t="s">
        <v>4</v>
      </c>
      <c r="C2" s="4" t="s">
        <v>137</v>
      </c>
      <c r="D2" s="5" t="s">
        <v>138</v>
      </c>
      <c r="E2" s="5" t="s">
        <v>139</v>
      </c>
      <c r="F2" s="6" t="s">
        <v>140</v>
      </c>
      <c r="G2" s="7" t="s">
        <v>141</v>
      </c>
      <c r="H2" s="8" t="s">
        <v>142</v>
      </c>
      <c r="I2" s="7" t="s">
        <v>143</v>
      </c>
      <c r="J2" s="8" t="s">
        <v>144</v>
      </c>
      <c r="K2" s="4" t="s">
        <v>145</v>
      </c>
    </row>
    <row r="3" s="1" customFormat="1" ht="32" customHeight="1" spans="1:11">
      <c r="A3" s="9">
        <v>1</v>
      </c>
      <c r="B3" s="10" t="s">
        <v>146</v>
      </c>
      <c r="C3" s="10" t="s">
        <v>147</v>
      </c>
      <c r="D3" s="9">
        <v>26</v>
      </c>
      <c r="E3" s="9">
        <v>19</v>
      </c>
      <c r="F3" s="11">
        <f t="shared" ref="F3:F9" si="0">E3/D3</f>
        <v>0.730769230769231</v>
      </c>
      <c r="G3" s="12">
        <v>7</v>
      </c>
      <c r="H3" s="13">
        <f t="shared" ref="H3:H8" si="1">G3*-1</f>
        <v>-7</v>
      </c>
      <c r="I3" s="20">
        <v>4</v>
      </c>
      <c r="J3" s="13">
        <f t="shared" ref="J3:J8" si="2">I3*100</f>
        <v>400</v>
      </c>
      <c r="K3" s="9"/>
    </row>
    <row r="4" s="1" customFormat="1" ht="32" customHeight="1" spans="1:11">
      <c r="A4" s="9">
        <v>2</v>
      </c>
      <c r="B4" s="10" t="s">
        <v>148</v>
      </c>
      <c r="C4" s="10" t="s">
        <v>149</v>
      </c>
      <c r="D4" s="9">
        <v>22</v>
      </c>
      <c r="E4" s="9">
        <v>13</v>
      </c>
      <c r="F4" s="11">
        <f t="shared" si="0"/>
        <v>0.590909090909091</v>
      </c>
      <c r="G4" s="12">
        <v>9</v>
      </c>
      <c r="H4" s="13">
        <f t="shared" si="1"/>
        <v>-9</v>
      </c>
      <c r="I4" s="20">
        <v>0</v>
      </c>
      <c r="J4" s="13">
        <f t="shared" si="2"/>
        <v>0</v>
      </c>
      <c r="K4" s="9"/>
    </row>
    <row r="5" s="1" customFormat="1" ht="32" customHeight="1" spans="1:11">
      <c r="A5" s="9">
        <v>3</v>
      </c>
      <c r="B5" s="10" t="s">
        <v>150</v>
      </c>
      <c r="C5" s="10" t="s">
        <v>151</v>
      </c>
      <c r="D5" s="9">
        <v>19</v>
      </c>
      <c r="E5" s="9">
        <v>13</v>
      </c>
      <c r="F5" s="11">
        <f t="shared" si="0"/>
        <v>0.684210526315789</v>
      </c>
      <c r="G5" s="12">
        <v>6</v>
      </c>
      <c r="H5" s="13">
        <f t="shared" si="1"/>
        <v>-6</v>
      </c>
      <c r="I5" s="20">
        <v>3</v>
      </c>
      <c r="J5" s="13">
        <f t="shared" si="2"/>
        <v>300</v>
      </c>
      <c r="K5" s="9"/>
    </row>
    <row r="6" s="1" customFormat="1" ht="32" customHeight="1" spans="1:11">
      <c r="A6" s="9">
        <v>4</v>
      </c>
      <c r="B6" s="10" t="s">
        <v>25</v>
      </c>
      <c r="C6" s="10" t="s">
        <v>152</v>
      </c>
      <c r="D6" s="9">
        <v>18</v>
      </c>
      <c r="E6" s="9">
        <v>11</v>
      </c>
      <c r="F6" s="11">
        <f t="shared" si="0"/>
        <v>0.611111111111111</v>
      </c>
      <c r="G6" s="12">
        <v>7</v>
      </c>
      <c r="H6" s="13">
        <f t="shared" si="1"/>
        <v>-7</v>
      </c>
      <c r="I6" s="20">
        <v>1</v>
      </c>
      <c r="J6" s="13">
        <f t="shared" si="2"/>
        <v>100</v>
      </c>
      <c r="K6" s="9"/>
    </row>
    <row r="7" s="1" customFormat="1" ht="32" customHeight="1" spans="1:11">
      <c r="A7" s="9">
        <v>5</v>
      </c>
      <c r="B7" s="10" t="s">
        <v>30</v>
      </c>
      <c r="C7" s="10" t="s">
        <v>153</v>
      </c>
      <c r="D7" s="9">
        <v>16</v>
      </c>
      <c r="E7" s="9">
        <v>10</v>
      </c>
      <c r="F7" s="11">
        <f t="shared" si="0"/>
        <v>0.625</v>
      </c>
      <c r="G7" s="12">
        <v>6</v>
      </c>
      <c r="H7" s="13">
        <f t="shared" si="1"/>
        <v>-6</v>
      </c>
      <c r="I7" s="20">
        <v>3</v>
      </c>
      <c r="J7" s="13">
        <f t="shared" si="2"/>
        <v>300</v>
      </c>
      <c r="K7" s="9"/>
    </row>
    <row r="8" s="1" customFormat="1" ht="32" customHeight="1" spans="1:11">
      <c r="A8" s="9">
        <v>6</v>
      </c>
      <c r="B8" s="9" t="s">
        <v>98</v>
      </c>
      <c r="C8" s="9" t="s">
        <v>154</v>
      </c>
      <c r="D8" s="9">
        <v>2</v>
      </c>
      <c r="E8" s="9">
        <v>0</v>
      </c>
      <c r="F8" s="11">
        <f t="shared" si="0"/>
        <v>0</v>
      </c>
      <c r="G8" s="12">
        <v>2</v>
      </c>
      <c r="H8" s="13">
        <f t="shared" si="1"/>
        <v>-2</v>
      </c>
      <c r="I8" s="20">
        <v>0</v>
      </c>
      <c r="J8" s="13">
        <f t="shared" si="2"/>
        <v>0</v>
      </c>
      <c r="K8" s="9"/>
    </row>
    <row r="9" s="1" customFormat="1" ht="32" customHeight="1" spans="1:11">
      <c r="A9" s="14" t="s">
        <v>155</v>
      </c>
      <c r="B9" s="14"/>
      <c r="C9" s="14"/>
      <c r="D9" s="14">
        <f t="shared" ref="D9:J9" si="3">SUM(D3:D8)</f>
        <v>103</v>
      </c>
      <c r="E9" s="14">
        <f t="shared" si="3"/>
        <v>66</v>
      </c>
      <c r="F9" s="15">
        <f t="shared" si="0"/>
        <v>0.640776699029126</v>
      </c>
      <c r="G9" s="16">
        <f t="shared" si="3"/>
        <v>37</v>
      </c>
      <c r="H9" s="17">
        <f t="shared" si="3"/>
        <v>-37</v>
      </c>
      <c r="I9" s="16">
        <f t="shared" si="3"/>
        <v>11</v>
      </c>
      <c r="J9" s="17">
        <f t="shared" si="3"/>
        <v>1100</v>
      </c>
      <c r="K9" s="9"/>
    </row>
    <row r="10" s="1" customFormat="1" ht="24" customHeight="1" spans="10:16382">
      <c r="J10" s="21"/>
      <c r="K10" s="21"/>
      <c r="XFB10"/>
    </row>
  </sheetData>
  <mergeCells count="3">
    <mergeCell ref="A1:K1"/>
    <mergeCell ref="A9:C9"/>
    <mergeCell ref="J10:K10"/>
  </mergeCells>
  <pageMargins left="0.629861111111111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E3" sqref="E3"/>
    </sheetView>
  </sheetViews>
  <sheetFormatPr defaultColWidth="9" defaultRowHeight="13.5" outlineLevelRow="4" outlineLevelCol="2"/>
  <cols>
    <col min="1" max="1" width="30.75" customWidth="1"/>
  </cols>
  <sheetData>
    <row r="1" spans="1:3">
      <c r="A1" t="s">
        <v>156</v>
      </c>
      <c r="B1" t="s">
        <v>157</v>
      </c>
      <c r="C1" t="s">
        <v>158</v>
      </c>
    </row>
    <row r="2" spans="1:3">
      <c r="A2" t="s">
        <v>159</v>
      </c>
      <c r="B2">
        <v>11109</v>
      </c>
      <c r="C2">
        <v>100</v>
      </c>
    </row>
    <row r="3" spans="1:3">
      <c r="A3" t="s">
        <v>160</v>
      </c>
      <c r="B3">
        <v>11881</v>
      </c>
      <c r="C3">
        <v>100</v>
      </c>
    </row>
    <row r="4" spans="1:3">
      <c r="A4" t="s">
        <v>161</v>
      </c>
      <c r="B4">
        <v>11292</v>
      </c>
      <c r="C4">
        <v>100</v>
      </c>
    </row>
    <row r="5" spans="1:3">
      <c r="A5" t="s">
        <v>162</v>
      </c>
      <c r="B5">
        <v>6454</v>
      </c>
      <c r="C5">
        <v>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3.8-3.11数据情况表</vt:lpstr>
      <vt:lpstr>片区完成情况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2019-03-14T03:36:00Z</dcterms:created>
  <dcterms:modified xsi:type="dcterms:W3CDTF">2019-04-02T10:46:13Z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