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Sheet2" sheetId="2" r:id="rId1"/>
    <sheet name="Sheet3" sheetId="3" r:id="rId2"/>
  </sheets>
  <definedNames>
    <definedName name="_xlnm._FilterDatabase" localSheetId="0" hidden="1">Sheet2!$A$2:$U$104</definedName>
  </definedNames>
  <calcPr calcId="144525" concurrentCalc="0"/>
</workbook>
</file>

<file path=xl/sharedStrings.xml><?xml version="1.0" encoding="utf-8"?>
<sst xmlns="http://schemas.openxmlformats.org/spreadsheetml/2006/main" count="133">
  <si>
    <t>2019年1月天胶销售情况（任务盒数按照6%提成，超额盒数按照8%提成）</t>
  </si>
  <si>
    <t>序号</t>
  </si>
  <si>
    <t>门店ID</t>
  </si>
  <si>
    <t>门店名称</t>
  </si>
  <si>
    <t>片区名称</t>
  </si>
  <si>
    <t>任务</t>
  </si>
  <si>
    <t>每个阶段（10天）</t>
  </si>
  <si>
    <t>第一阶段上交成长金金额（1月只通报，未做处罚）</t>
  </si>
  <si>
    <t>第二阶段应上交成长金金额</t>
  </si>
  <si>
    <t>第三阶段应上交成长金金额</t>
  </si>
  <si>
    <t>合计应上交成长金</t>
  </si>
  <si>
    <t>1月合计销售盒数</t>
  </si>
  <si>
    <t>内购</t>
  </si>
  <si>
    <t>内购金额</t>
  </si>
  <si>
    <r>
      <t>超额盒数</t>
    </r>
    <r>
      <rPr>
        <sz val="11"/>
        <color rgb="FFFF0000"/>
        <rFont val="宋体"/>
        <charset val="134"/>
        <scheme val="minor"/>
      </rPr>
      <t>（除开内购）</t>
    </r>
  </si>
  <si>
    <r>
      <t>合计销售金额</t>
    </r>
    <r>
      <rPr>
        <sz val="11"/>
        <color rgb="FFFF0000"/>
        <rFont val="宋体"/>
        <charset val="134"/>
        <scheme val="minor"/>
      </rPr>
      <t>（除开内购）</t>
    </r>
  </si>
  <si>
    <t>平均每盒单价</t>
  </si>
  <si>
    <t>任务盒数合计销售金额</t>
  </si>
  <si>
    <t>超额盒数合计销售金额</t>
  </si>
  <si>
    <r>
      <rPr>
        <sz val="11"/>
        <color theme="1"/>
        <rFont val="宋体"/>
        <charset val="134"/>
        <scheme val="minor"/>
      </rPr>
      <t>是否退回成长金</t>
    </r>
    <r>
      <rPr>
        <sz val="11"/>
        <color rgb="FFFF0000"/>
        <rFont val="宋体"/>
        <charset val="134"/>
        <scheme val="minor"/>
      </rPr>
      <t>（请片区主管根据实际收取金额退回）</t>
    </r>
  </si>
  <si>
    <t>提成</t>
  </si>
  <si>
    <t>厂家追加奖励</t>
  </si>
  <si>
    <t>四川太极旗舰店</t>
  </si>
  <si>
    <t>旗舰片</t>
  </si>
  <si>
    <t>是</t>
  </si>
  <si>
    <t>四川太极青羊区十二桥药店</t>
  </si>
  <si>
    <t>西北片区</t>
  </si>
  <si>
    <t>否</t>
  </si>
  <si>
    <t>四川太极光华药店</t>
  </si>
  <si>
    <t>四川太极光华村街药店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</si>
  <si>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</si>
  <si>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</si>
  <si>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</si>
  <si>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四川太极枣子巷药店</t>
  </si>
  <si>
    <t>四川太极金牛区交大路第三药店</t>
  </si>
  <si>
    <t>四川太极武侯区顺和街店</t>
  </si>
  <si>
    <t>四川太极大药房连锁有限公司金牛区银河北街药店</t>
  </si>
  <si>
    <t>四川太极新都区马超东路店</t>
  </si>
  <si>
    <t>四川太极清江东路药店</t>
  </si>
  <si>
    <t>四川太极土龙路药店</t>
  </si>
  <si>
    <t>四川太极大药房连锁有限公司青羊区贝森北路药店</t>
  </si>
  <si>
    <t>四川太极西部店</t>
  </si>
  <si>
    <t>四川太极金牛区金沙路药店</t>
  </si>
  <si>
    <t>四川太极清江东路2药店</t>
  </si>
  <si>
    <t>四川太极武侯区佳灵路药店</t>
  </si>
  <si>
    <t>四川太极青羊区浣花滨河路药店</t>
  </si>
  <si>
    <t>四川太极金牛区黄苑东街药店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</si>
  <si>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</si>
  <si>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</si>
  <si>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</si>
  <si>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四川太极武侯区大华街药店</t>
  </si>
  <si>
    <t>四川太极成华区新怡路店</t>
  </si>
  <si>
    <t>四川太极金牛区蜀汉路药店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</si>
  <si>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</si>
  <si>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</si>
  <si>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</si>
  <si>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</si>
  <si>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四川太极新乐中街药店</t>
  </si>
  <si>
    <t>四川太极成华区万科路药店</t>
  </si>
  <si>
    <t>四川太极锦江区榕声路店</t>
  </si>
  <si>
    <t>四川太极锦江区观音桥街药店</t>
  </si>
  <si>
    <t>四川太极高新天久北巷药店</t>
  </si>
  <si>
    <t>四川太极新园大道药店</t>
  </si>
  <si>
    <t>四川太极锦江区水杉街药店</t>
  </si>
  <si>
    <t>四川太极高新区大源北街药店</t>
  </si>
  <si>
    <t>四川太极高新区中和街道柳荫街药店</t>
  </si>
  <si>
    <t>四川太极成华区金马河路药店</t>
  </si>
  <si>
    <t>四川太极成华区万宇路药店</t>
  </si>
  <si>
    <t>四川太极双流县西航港街道锦华路一段药店</t>
  </si>
  <si>
    <t>四川太极成华区华康路药店</t>
  </si>
  <si>
    <t>四川太极双流区东升街道三强西路药店</t>
  </si>
  <si>
    <t>四川太极锦江区合欢树街药店</t>
  </si>
  <si>
    <t>四川太极龙潭西路店</t>
  </si>
  <si>
    <t>四川太极高新区中和大道药店</t>
  </si>
  <si>
    <t>四川太极武侯区航中街药店</t>
  </si>
  <si>
    <t>四川太极浆洗街药店</t>
  </si>
  <si>
    <t>城中片区</t>
  </si>
  <si>
    <t>四川太极青羊区北东街店</t>
  </si>
  <si>
    <t>四川太极通盈街药店</t>
  </si>
  <si>
    <t>四川太极红星店</t>
  </si>
  <si>
    <t>四川太极锦江区庆云南街药店</t>
  </si>
  <si>
    <t>四川太极成华区华油路药店</t>
  </si>
  <si>
    <t>四川太极武侯区科华街药店</t>
  </si>
  <si>
    <t>四川太极双林路药店</t>
  </si>
  <si>
    <t>四川太极郫县郫筒镇一环路东南段药店</t>
  </si>
  <si>
    <t>四川太极人民中路店</t>
  </si>
  <si>
    <t>四川太极成华杉板桥南一路店</t>
  </si>
  <si>
    <t>四川太极成华区崔家店路药店</t>
  </si>
  <si>
    <t>四川太极郫县郫筒镇东大街药店</t>
  </si>
  <si>
    <t>四川太极大药房连锁有限公司青羊区童子街药店</t>
  </si>
  <si>
    <t>四川太极锦江区劼人路药店</t>
  </si>
  <si>
    <t>四川太极锦江区柳翠路药店</t>
  </si>
  <si>
    <t>四川太极金丝街药店</t>
  </si>
  <si>
    <t>四川太极龙泉驿区龙泉街道驿生路药店</t>
  </si>
  <si>
    <t>四川太极锦江区静明路药店</t>
  </si>
  <si>
    <t>四川太极邛崃中心药店</t>
  </si>
  <si>
    <t>城郊一片区</t>
  </si>
  <si>
    <t>四川太极五津西路药店</t>
  </si>
  <si>
    <t>四川太极新津邓双镇岷江店</t>
  </si>
  <si>
    <t>四川太极大邑县晋原镇内蒙古大道桃源药店</t>
  </si>
  <si>
    <t>四川太极邛崃市临邛镇洪川小区药店</t>
  </si>
  <si>
    <t>四川太极大邑县晋原镇东街药店</t>
  </si>
  <si>
    <t>四川太极大邑县沙渠镇方圆路药店</t>
  </si>
  <si>
    <t>四川太极邛崃市临邛镇长安大道药店</t>
  </si>
  <si>
    <t>四川太极大邑县晋原镇通达东路五段药店</t>
  </si>
  <si>
    <t>四川太极大邑县安仁镇千禧街药店</t>
  </si>
  <si>
    <t>四川太极大邑县晋原镇子龙路店</t>
  </si>
  <si>
    <t>四川太极大邑县新场镇文昌街药店</t>
  </si>
  <si>
    <t>四川太极邛崃市羊安镇永康大道药店</t>
  </si>
  <si>
    <t>四川太极兴义镇万兴路药店</t>
  </si>
  <si>
    <t>四川太极新津县五津镇武阳西路药店</t>
  </si>
  <si>
    <t>四川太极大邑县晋源镇东壕沟段药店</t>
  </si>
  <si>
    <t>四川太极邛崃市临邛镇翠荫街药店</t>
  </si>
  <si>
    <t>四川太极大邑县晋原镇潘家街药店</t>
  </si>
  <si>
    <t>四川太极崇州市崇阳镇尚贤坊街药店</t>
  </si>
  <si>
    <t>城郊二片区</t>
  </si>
  <si>
    <t>四川太极怀远店</t>
  </si>
  <si>
    <t>四川太极温江店</t>
  </si>
  <si>
    <t>四川太极都江堰药店</t>
  </si>
  <si>
    <t>四川太极都江堰奎光路中段药店</t>
  </si>
  <si>
    <t>四川太极金带街药店</t>
  </si>
  <si>
    <t>四川太极崇州中心店</t>
  </si>
  <si>
    <t>四川太极温江区公平街道江安路药店</t>
  </si>
  <si>
    <t>四川太极都江堰景中路店</t>
  </si>
  <si>
    <t>四川太极三江店</t>
  </si>
  <si>
    <t>四川太极都江堰市蒲阳路药店</t>
  </si>
  <si>
    <t>四川太极都江堰市蒲阳镇堰问道西路药店</t>
  </si>
  <si>
    <t xml:space="preserve">四川太极崇州市崇阳镇永康东路药店 </t>
  </si>
  <si>
    <t>四川太极都江堰幸福镇翔凤路药店</t>
  </si>
  <si>
    <t>四川太极都江堰聚源镇药店</t>
  </si>
  <si>
    <t>四川太极崇州市崇阳镇蜀州中路药店</t>
  </si>
  <si>
    <t>合计</t>
  </si>
  <si>
    <t/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</si>
</sst>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  <numFmt numFmtId="178" formatCode="_ * #,##0_ ;_ * \-#,##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8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7" fontId="4" fillId="2" borderId="3" xfId="0" applyNumberFormat="1" applyFont="1" applyFill="1" applyBorder="1" applyAlignment="1">
      <alignment horizontal="center"/>
    </xf>
    <xf numFmtId="177" fontId="0" fillId="2" borderId="3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77" fontId="4" fillId="0" borderId="3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178" fontId="0" fillId="0" borderId="3" xfId="8" applyNumberFormat="1" applyFont="1" applyBorder="1" applyAlignment="1">
      <alignment horizontal="center" vertical="center" wrapText="1"/>
    </xf>
    <xf numFmtId="178" fontId="0" fillId="2" borderId="3" xfId="8" applyNumberFormat="1" applyFill="1" applyBorder="1" applyAlignment="1">
      <alignment horizontal="right" vertical="center"/>
    </xf>
    <xf numFmtId="178" fontId="0" fillId="0" borderId="3" xfId="8" applyNumberFormat="1" applyBorder="1" applyAlignment="1">
      <alignment horizontal="center" vertical="center"/>
    </xf>
    <xf numFmtId="178" fontId="0" fillId="2" borderId="3" xfId="8" applyNumberForma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6"/>
  <sheetViews>
    <sheetView tabSelected="1" topLeftCell="C1" workbookViewId="0">
      <pane xSplit="2" ySplit="2" topLeftCell="L3" activePane="bottomRight" state="frozen"/>
      <selection/>
      <selection pane="topRight"/>
      <selection pane="bottomLeft"/>
      <selection pane="bottomRight" activeCell="V12" sqref="V12"/>
    </sheetView>
  </sheetViews>
  <sheetFormatPr defaultColWidth="9" defaultRowHeight="13.5"/>
  <cols>
    <col min="1" max="1" width="5.25" style="3" customWidth="1"/>
    <col min="2" max="2" width="9" style="3" customWidth="1"/>
    <col min="3" max="3" width="26.5" style="4" customWidth="1"/>
    <col min="4" max="4" width="10.25" customWidth="1"/>
    <col min="5" max="5" width="6.875" style="3" customWidth="1"/>
    <col min="6" max="6" width="9.75" style="5" customWidth="1"/>
    <col min="7" max="10" width="8.125" style="5" customWidth="1"/>
    <col min="12" max="13" width="8.125" customWidth="1"/>
    <col min="14" max="14" width="10.375"/>
    <col min="15" max="15" width="12.625"/>
    <col min="16" max="16" width="13.125" customWidth="1"/>
    <col min="17" max="17" width="11.375" customWidth="1"/>
    <col min="18" max="18" width="12.375" customWidth="1"/>
    <col min="19" max="19" width="10.875" customWidth="1"/>
    <col min="20" max="20" width="12.625" style="6"/>
    <col min="21" max="21" width="11.5" style="7"/>
  </cols>
  <sheetData>
    <row r="1" ht="41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27"/>
    </row>
    <row r="2" s="1" customFormat="1" ht="67.5" spans="1:2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  <c r="S2" s="28" t="s">
        <v>19</v>
      </c>
      <c r="T2" s="29" t="s">
        <v>20</v>
      </c>
      <c r="U2" s="30" t="s">
        <v>21</v>
      </c>
    </row>
    <row r="3" s="2" customFormat="1" ht="14.25" spans="1:21">
      <c r="A3" s="14">
        <v>1</v>
      </c>
      <c r="B3" s="14">
        <v>307</v>
      </c>
      <c r="C3" s="14" t="s">
        <v>22</v>
      </c>
      <c r="D3" s="14" t="s">
        <v>23</v>
      </c>
      <c r="E3" s="15">
        <v>84</v>
      </c>
      <c r="F3" s="16">
        <v>28</v>
      </c>
      <c r="G3" s="16">
        <v>0</v>
      </c>
      <c r="H3" s="17">
        <v>0</v>
      </c>
      <c r="I3" s="23">
        <v>0</v>
      </c>
      <c r="J3" s="23">
        <f t="shared" ref="J3:J66" si="0">G3+H3+I3</f>
        <v>0</v>
      </c>
      <c r="K3" s="23">
        <v>155.116</v>
      </c>
      <c r="L3" s="23">
        <v>3</v>
      </c>
      <c r="M3" s="23">
        <v>1560</v>
      </c>
      <c r="N3" s="23">
        <f>K3-L3-E3</f>
        <v>68.116</v>
      </c>
      <c r="O3" s="23">
        <f>104965.45-M3</f>
        <v>103405.45</v>
      </c>
      <c r="P3" s="24">
        <f>O3/152.116</f>
        <v>679.780233506008</v>
      </c>
      <c r="Q3" s="24">
        <f>E3*P3</f>
        <v>57101.5396145047</v>
      </c>
      <c r="R3" s="24">
        <f>N3*P3</f>
        <v>46303.9103854953</v>
      </c>
      <c r="S3" s="23" t="s">
        <v>24</v>
      </c>
      <c r="T3" s="24">
        <f>Q3*0.06+R3*0.08</f>
        <v>7130.40520770991</v>
      </c>
      <c r="U3" s="31">
        <f>(K3-L3)*15</f>
        <v>2281.74</v>
      </c>
    </row>
    <row r="4" ht="14.25" spans="1:21">
      <c r="A4" s="18">
        <v>2</v>
      </c>
      <c r="B4" s="18">
        <v>582</v>
      </c>
      <c r="C4" s="18" t="s">
        <v>25</v>
      </c>
      <c r="D4" s="18" t="s">
        <v>26</v>
      </c>
      <c r="E4" s="19">
        <v>12</v>
      </c>
      <c r="F4" s="20">
        <f>E4/3</f>
        <v>4</v>
      </c>
      <c r="G4" s="20">
        <v>0</v>
      </c>
      <c r="H4" s="21">
        <v>0</v>
      </c>
      <c r="I4" s="25">
        <v>20</v>
      </c>
      <c r="J4" s="25">
        <f t="shared" si="0"/>
        <v>20</v>
      </c>
      <c r="K4" s="25">
        <v>6.25</v>
      </c>
      <c r="L4" s="25"/>
      <c r="M4" s="25"/>
      <c r="N4" s="25">
        <f t="shared" ref="N3:N66" si="1">K4-E4</f>
        <v>-5.75</v>
      </c>
      <c r="O4" s="25">
        <v>4387.5</v>
      </c>
      <c r="P4" s="26">
        <f>O4/K4</f>
        <v>702</v>
      </c>
      <c r="Q4" s="26">
        <f t="shared" ref="Q4:Q35" si="2">E4*P4</f>
        <v>8424</v>
      </c>
      <c r="R4" s="26">
        <v>0</v>
      </c>
      <c r="S4" s="25" t="s">
        <v>27</v>
      </c>
      <c r="T4" s="26">
        <f t="shared" ref="T4:T35" si="3">Q4*0.06+R4*0.08</f>
        <v>505.44</v>
      </c>
      <c r="U4" s="32"/>
    </row>
    <row r="5" ht="14.25" spans="1:21">
      <c r="A5" s="18">
        <v>3</v>
      </c>
      <c r="B5" s="18">
        <v>343</v>
      </c>
      <c r="C5" s="18" t="s">
        <v>28</v>
      </c>
      <c r="D5" s="18" t="s">
        <v>26</v>
      </c>
      <c r="E5" s="19">
        <v>21</v>
      </c>
      <c r="F5" s="20">
        <v>7</v>
      </c>
      <c r="G5" s="20">
        <v>0</v>
      </c>
      <c r="H5" s="21">
        <v>50</v>
      </c>
      <c r="I5" s="25">
        <v>50</v>
      </c>
      <c r="J5" s="25">
        <f t="shared" si="0"/>
        <v>100</v>
      </c>
      <c r="K5" s="25">
        <v>10.08</v>
      </c>
      <c r="L5" s="25"/>
      <c r="M5" s="25"/>
      <c r="N5" s="25">
        <f t="shared" si="1"/>
        <v>-10.92</v>
      </c>
      <c r="O5" s="25">
        <v>6858</v>
      </c>
      <c r="P5" s="26">
        <f t="shared" ref="P5:P17" si="4">O5/K5</f>
        <v>680.357142857143</v>
      </c>
      <c r="Q5" s="26">
        <f t="shared" si="2"/>
        <v>14287.5</v>
      </c>
      <c r="R5" s="26">
        <v>0</v>
      </c>
      <c r="S5" s="25" t="s">
        <v>27</v>
      </c>
      <c r="T5" s="26">
        <f t="shared" si="3"/>
        <v>857.25</v>
      </c>
      <c r="U5" s="32"/>
    </row>
    <row r="6" ht="14.25" spans="1:21">
      <c r="A6" s="18">
        <v>4</v>
      </c>
      <c r="B6" s="18">
        <v>365</v>
      </c>
      <c r="C6" s="18" t="s">
        <v>29</v>
      </c>
      <c r="D6" s="18" t="s">
        <v>26</v>
      </c>
      <c r="E6" s="19">
        <v>18</v>
      </c>
      <c r="F6" s="20">
        <v>6</v>
      </c>
      <c r="G6" s="20">
        <v>0</v>
      </c>
      <c r="H6" s="21">
        <v>60</v>
      </c>
      <c r="I6" s="25">
        <v>0</v>
      </c>
      <c r="J6" s="25">
        <f t="shared" si="0"/>
        <v>60</v>
      </c>
      <c r="K6" s="25">
        <v>8.2</v>
      </c>
      <c r="L6" s="25"/>
      <c r="M6" s="25"/>
      <c r="N6" s="25">
        <f t="shared" si="1"/>
        <v>-9.8</v>
      </c>
      <c r="O6" s="25">
        <v>5670</v>
      </c>
      <c r="P6" s="26">
        <f t="shared" si="4"/>
        <v>691.463414634146</v>
      </c>
      <c r="Q6" s="26">
        <f t="shared" si="2"/>
        <v>12446.3414634146</v>
      </c>
      <c r="R6" s="26">
        <v>0</v>
      </c>
      <c r="S6" s="25" t="s">
        <v>27</v>
      </c>
      <c r="T6" s="26">
        <f t="shared" si="3"/>
        <v>746.780487804878</v>
      </c>
      <c r="U6" s="32"/>
    </row>
    <row r="7" ht="14.25" spans="1:21">
      <c r="A7" s="18">
        <v>5</v>
      </c>
      <c r="B7" s="18">
        <v>585</v>
      </c>
      <c r="C7" s="18" t="s">
        <v>30</v>
      </c>
      <c r="D7" s="18" t="s">
        <v>26</v>
      </c>
      <c r="E7" s="19">
        <v>9</v>
      </c>
      <c r="F7" s="20">
        <v>3</v>
      </c>
      <c r="G7" s="20">
        <v>0</v>
      </c>
      <c r="H7" s="21">
        <v>0</v>
      </c>
      <c r="I7" s="25">
        <v>0</v>
      </c>
      <c r="J7" s="25">
        <f t="shared" si="0"/>
        <v>0</v>
      </c>
      <c r="K7" s="25">
        <v>11</v>
      </c>
      <c r="L7" s="25"/>
      <c r="M7" s="25"/>
      <c r="N7" s="25">
        <f t="shared" si="1"/>
        <v>2</v>
      </c>
      <c r="O7" s="25">
        <v>7450</v>
      </c>
      <c r="P7" s="26">
        <f t="shared" si="4"/>
        <v>677.272727272727</v>
      </c>
      <c r="Q7" s="26">
        <f t="shared" si="2"/>
        <v>6095.45454545455</v>
      </c>
      <c r="R7" s="26">
        <f>N7*P7</f>
        <v>1354.54545454545</v>
      </c>
      <c r="S7" s="25" t="s">
        <v>24</v>
      </c>
      <c r="T7" s="26">
        <f t="shared" si="3"/>
        <v>474.090909090909</v>
      </c>
      <c r="U7" s="32">
        <f>K7*15</f>
        <v>165</v>
      </c>
    </row>
    <row r="8" ht="14.25" spans="1:21">
      <c r="A8" s="18">
        <v>6</v>
      </c>
      <c r="B8" s="18">
        <v>581</v>
      </c>
      <c r="C8" s="18" t="s">
        <v>31</v>
      </c>
      <c r="D8" s="18" t="s">
        <v>26</v>
      </c>
      <c r="E8" s="19">
        <v>9</v>
      </c>
      <c r="F8" s="20">
        <v>3</v>
      </c>
      <c r="G8" s="20">
        <v>0</v>
      </c>
      <c r="H8" s="21">
        <v>30</v>
      </c>
      <c r="I8" s="25">
        <v>30</v>
      </c>
      <c r="J8" s="25">
        <f t="shared" si="0"/>
        <v>60</v>
      </c>
      <c r="K8" s="25">
        <v>0</v>
      </c>
      <c r="L8" s="25"/>
      <c r="M8" s="25"/>
      <c r="N8" s="25">
        <f t="shared" si="1"/>
        <v>-9</v>
      </c>
      <c r="O8" s="25">
        <v>0</v>
      </c>
      <c r="P8" s="26">
        <v>0</v>
      </c>
      <c r="Q8" s="26">
        <f t="shared" si="2"/>
        <v>0</v>
      </c>
      <c r="R8" s="26">
        <v>0</v>
      </c>
      <c r="S8" s="25" t="s">
        <v>27</v>
      </c>
      <c r="T8" s="26">
        <f t="shared" si="3"/>
        <v>0</v>
      </c>
      <c r="U8" s="32"/>
    </row>
    <row r="9" ht="14.25" spans="1:21">
      <c r="A9" s="18">
        <v>7</v>
      </c>
      <c r="B9" s="18">
        <v>730</v>
      </c>
      <c r="C9" s="18" t="s">
        <v>32</v>
      </c>
      <c r="D9" s="18" t="s">
        <v>26</v>
      </c>
      <c r="E9" s="19">
        <v>12</v>
      </c>
      <c r="F9" s="20">
        <v>4</v>
      </c>
      <c r="G9" s="20">
        <v>0</v>
      </c>
      <c r="H9" s="21">
        <v>0</v>
      </c>
      <c r="I9" s="25">
        <v>10</v>
      </c>
      <c r="J9" s="25">
        <f t="shared" si="0"/>
        <v>10</v>
      </c>
      <c r="K9" s="25">
        <v>18</v>
      </c>
      <c r="L9" s="25"/>
      <c r="M9" s="25"/>
      <c r="N9" s="25">
        <f t="shared" si="1"/>
        <v>6</v>
      </c>
      <c r="O9" s="25">
        <v>12398</v>
      </c>
      <c r="P9" s="26">
        <f t="shared" si="4"/>
        <v>688.777777777778</v>
      </c>
      <c r="Q9" s="26">
        <f t="shared" si="2"/>
        <v>8265.33333333333</v>
      </c>
      <c r="R9" s="26">
        <f>N9*P9</f>
        <v>4132.66666666667</v>
      </c>
      <c r="S9" s="25" t="s">
        <v>24</v>
      </c>
      <c r="T9" s="26">
        <f t="shared" si="3"/>
        <v>826.533333333333</v>
      </c>
      <c r="U9" s="32">
        <f>K9*15</f>
        <v>270</v>
      </c>
    </row>
    <row r="10" ht="14.25" spans="1:21">
      <c r="A10" s="18">
        <v>8</v>
      </c>
      <c r="B10" s="18">
        <v>359</v>
      </c>
      <c r="C10" s="18" t="s">
        <v>33</v>
      </c>
      <c r="D10" s="18" t="s">
        <v>26</v>
      </c>
      <c r="E10" s="19">
        <v>9</v>
      </c>
      <c r="F10" s="20">
        <v>3</v>
      </c>
      <c r="G10" s="20">
        <v>0</v>
      </c>
      <c r="H10" s="21">
        <v>10</v>
      </c>
      <c r="I10" s="25">
        <v>30</v>
      </c>
      <c r="J10" s="25">
        <f t="shared" si="0"/>
        <v>40</v>
      </c>
      <c r="K10" s="25">
        <v>2</v>
      </c>
      <c r="L10" s="25"/>
      <c r="M10" s="25"/>
      <c r="N10" s="25">
        <f t="shared" si="1"/>
        <v>-7</v>
      </c>
      <c r="O10" s="25">
        <v>1350</v>
      </c>
      <c r="P10" s="26">
        <f t="shared" si="4"/>
        <v>675</v>
      </c>
      <c r="Q10" s="26">
        <f t="shared" si="2"/>
        <v>6075</v>
      </c>
      <c r="R10" s="26">
        <v>0</v>
      </c>
      <c r="S10" s="25" t="s">
        <v>27</v>
      </c>
      <c r="T10" s="26">
        <f t="shared" si="3"/>
        <v>364.5</v>
      </c>
      <c r="U10" s="32"/>
    </row>
    <row r="11" ht="14.25" spans="1:21">
      <c r="A11" s="18">
        <v>9</v>
      </c>
      <c r="B11" s="18">
        <v>726</v>
      </c>
      <c r="C11" s="18" t="s">
        <v>34</v>
      </c>
      <c r="D11" s="18" t="s">
        <v>26</v>
      </c>
      <c r="E11" s="19">
        <v>9</v>
      </c>
      <c r="F11" s="20">
        <v>3</v>
      </c>
      <c r="G11" s="20">
        <v>0</v>
      </c>
      <c r="H11" s="21">
        <v>0</v>
      </c>
      <c r="I11" s="25">
        <v>0</v>
      </c>
      <c r="J11" s="25">
        <f t="shared" si="0"/>
        <v>0</v>
      </c>
      <c r="K11" s="25">
        <v>21</v>
      </c>
      <c r="L11" s="25"/>
      <c r="M11" s="25"/>
      <c r="N11" s="25">
        <f t="shared" si="1"/>
        <v>12</v>
      </c>
      <c r="O11" s="25">
        <v>14299</v>
      </c>
      <c r="P11" s="26">
        <f t="shared" si="4"/>
        <v>680.904761904762</v>
      </c>
      <c r="Q11" s="26">
        <f t="shared" si="2"/>
        <v>6128.14285714286</v>
      </c>
      <c r="R11" s="26">
        <f>N11*P11</f>
        <v>8170.85714285714</v>
      </c>
      <c r="S11" s="25" t="s">
        <v>24</v>
      </c>
      <c r="T11" s="26">
        <f t="shared" si="3"/>
        <v>1021.35714285714</v>
      </c>
      <c r="U11" s="32">
        <f>K11*15</f>
        <v>315</v>
      </c>
    </row>
    <row r="12" ht="14.25" spans="1:21">
      <c r="A12" s="18">
        <v>10</v>
      </c>
      <c r="B12" s="18">
        <v>513</v>
      </c>
      <c r="C12" s="18" t="s">
        <v>35</v>
      </c>
      <c r="D12" s="18" t="s">
        <v>26</v>
      </c>
      <c r="E12" s="19">
        <v>6</v>
      </c>
      <c r="F12" s="20">
        <v>2</v>
      </c>
      <c r="G12" s="20">
        <v>0</v>
      </c>
      <c r="H12" s="21">
        <v>0</v>
      </c>
      <c r="I12" s="25">
        <v>0</v>
      </c>
      <c r="J12" s="25">
        <f t="shared" si="0"/>
        <v>0</v>
      </c>
      <c r="K12" s="25">
        <v>20</v>
      </c>
      <c r="L12" s="25"/>
      <c r="M12" s="25"/>
      <c r="N12" s="25">
        <f t="shared" si="1"/>
        <v>14</v>
      </c>
      <c r="O12" s="25">
        <v>13500</v>
      </c>
      <c r="P12" s="26">
        <f t="shared" si="4"/>
        <v>675</v>
      </c>
      <c r="Q12" s="26">
        <f t="shared" si="2"/>
        <v>4050</v>
      </c>
      <c r="R12" s="26">
        <f>N12*P12</f>
        <v>9450</v>
      </c>
      <c r="S12" s="25" t="s">
        <v>24</v>
      </c>
      <c r="T12" s="26">
        <f t="shared" si="3"/>
        <v>999</v>
      </c>
      <c r="U12" s="32">
        <f>K12*15</f>
        <v>300</v>
      </c>
    </row>
    <row r="13" ht="14.25" spans="1:21">
      <c r="A13" s="18">
        <v>11</v>
      </c>
      <c r="B13" s="18">
        <v>102934</v>
      </c>
      <c r="C13" s="18" t="s">
        <v>36</v>
      </c>
      <c r="D13" s="18" t="s">
        <v>26</v>
      </c>
      <c r="E13" s="19">
        <v>9</v>
      </c>
      <c r="F13" s="20">
        <v>3</v>
      </c>
      <c r="G13" s="20">
        <v>0</v>
      </c>
      <c r="H13" s="21">
        <v>0</v>
      </c>
      <c r="I13" s="25">
        <v>10</v>
      </c>
      <c r="J13" s="25">
        <f t="shared" si="0"/>
        <v>10</v>
      </c>
      <c r="K13" s="25">
        <v>6</v>
      </c>
      <c r="L13" s="25"/>
      <c r="M13" s="25"/>
      <c r="N13" s="25">
        <f t="shared" si="1"/>
        <v>-3</v>
      </c>
      <c r="O13" s="25">
        <v>4050</v>
      </c>
      <c r="P13" s="26">
        <f t="shared" si="4"/>
        <v>675</v>
      </c>
      <c r="Q13" s="26">
        <f t="shared" si="2"/>
        <v>6075</v>
      </c>
      <c r="R13" s="26">
        <v>0</v>
      </c>
      <c r="S13" s="25" t="s">
        <v>27</v>
      </c>
      <c r="T13" s="26">
        <f t="shared" si="3"/>
        <v>364.5</v>
      </c>
      <c r="U13" s="32"/>
    </row>
    <row r="14" ht="14.25" spans="1:21">
      <c r="A14" s="18">
        <v>12</v>
      </c>
      <c r="B14" s="18">
        <v>709</v>
      </c>
      <c r="C14" s="18" t="s">
        <v>37</v>
      </c>
      <c r="D14" s="18" t="s">
        <v>26</v>
      </c>
      <c r="E14" s="19">
        <v>6</v>
      </c>
      <c r="F14" s="20">
        <v>2</v>
      </c>
      <c r="G14" s="20">
        <v>0</v>
      </c>
      <c r="H14" s="21">
        <v>0</v>
      </c>
      <c r="I14" s="25">
        <v>20</v>
      </c>
      <c r="J14" s="25">
        <f t="shared" si="0"/>
        <v>20</v>
      </c>
      <c r="K14" s="25">
        <v>4</v>
      </c>
      <c r="L14" s="25"/>
      <c r="M14" s="25"/>
      <c r="N14" s="25">
        <f t="shared" si="1"/>
        <v>-2</v>
      </c>
      <c r="O14" s="25">
        <v>2700</v>
      </c>
      <c r="P14" s="26">
        <f t="shared" si="4"/>
        <v>675</v>
      </c>
      <c r="Q14" s="26">
        <f t="shared" si="2"/>
        <v>4050</v>
      </c>
      <c r="R14" s="26">
        <v>0</v>
      </c>
      <c r="S14" s="25" t="s">
        <v>27</v>
      </c>
      <c r="T14" s="26">
        <f t="shared" si="3"/>
        <v>243</v>
      </c>
      <c r="U14" s="32"/>
    </row>
    <row r="15" ht="14.25" spans="1:21">
      <c r="A15" s="18">
        <v>13</v>
      </c>
      <c r="B15" s="18">
        <v>357</v>
      </c>
      <c r="C15" s="18" t="s">
        <v>38</v>
      </c>
      <c r="D15" s="18" t="s">
        <v>26</v>
      </c>
      <c r="E15" s="19">
        <v>6</v>
      </c>
      <c r="F15" s="20">
        <v>2</v>
      </c>
      <c r="G15" s="20">
        <v>0</v>
      </c>
      <c r="H15" s="21">
        <v>0</v>
      </c>
      <c r="I15" s="25">
        <v>0</v>
      </c>
      <c r="J15" s="25">
        <f t="shared" si="0"/>
        <v>0</v>
      </c>
      <c r="K15" s="25">
        <v>4</v>
      </c>
      <c r="L15" s="25"/>
      <c r="M15" s="25"/>
      <c r="N15" s="25">
        <f t="shared" si="1"/>
        <v>-2</v>
      </c>
      <c r="O15" s="25">
        <v>2700</v>
      </c>
      <c r="P15" s="26">
        <f t="shared" si="4"/>
        <v>675</v>
      </c>
      <c r="Q15" s="26">
        <f t="shared" si="2"/>
        <v>4050</v>
      </c>
      <c r="R15" s="26">
        <v>0</v>
      </c>
      <c r="S15" s="25" t="s">
        <v>27</v>
      </c>
      <c r="T15" s="26">
        <f t="shared" si="3"/>
        <v>243</v>
      </c>
      <c r="U15" s="32"/>
    </row>
    <row r="16" ht="14.25" spans="1:21">
      <c r="A16" s="18">
        <v>14</v>
      </c>
      <c r="B16" s="18">
        <v>379</v>
      </c>
      <c r="C16" s="18" t="s">
        <v>39</v>
      </c>
      <c r="D16" s="18" t="s">
        <v>26</v>
      </c>
      <c r="E16" s="19">
        <v>9</v>
      </c>
      <c r="F16" s="20">
        <v>3</v>
      </c>
      <c r="G16" s="20">
        <v>0</v>
      </c>
      <c r="H16" s="21">
        <v>0</v>
      </c>
      <c r="I16" s="25">
        <v>0</v>
      </c>
      <c r="J16" s="25">
        <f t="shared" si="0"/>
        <v>0</v>
      </c>
      <c r="K16" s="25">
        <v>8</v>
      </c>
      <c r="L16" s="25"/>
      <c r="M16" s="25"/>
      <c r="N16" s="25">
        <f t="shared" si="1"/>
        <v>-1</v>
      </c>
      <c r="O16" s="25">
        <v>5400</v>
      </c>
      <c r="P16" s="26">
        <f t="shared" si="4"/>
        <v>675</v>
      </c>
      <c r="Q16" s="26">
        <f t="shared" si="2"/>
        <v>6075</v>
      </c>
      <c r="R16" s="26">
        <v>0</v>
      </c>
      <c r="S16" s="25" t="s">
        <v>27</v>
      </c>
      <c r="T16" s="26">
        <f t="shared" si="3"/>
        <v>364.5</v>
      </c>
      <c r="U16" s="32"/>
    </row>
    <row r="17" ht="14.25" spans="1:21">
      <c r="A17" s="18">
        <v>15</v>
      </c>
      <c r="B17" s="18">
        <v>103198</v>
      </c>
      <c r="C17" s="18" t="s">
        <v>40</v>
      </c>
      <c r="D17" s="18" t="s">
        <v>26</v>
      </c>
      <c r="E17" s="19">
        <v>9</v>
      </c>
      <c r="F17" s="20">
        <v>3</v>
      </c>
      <c r="G17" s="20">
        <v>0</v>
      </c>
      <c r="H17" s="21">
        <v>30</v>
      </c>
      <c r="I17" s="25">
        <v>30</v>
      </c>
      <c r="J17" s="25">
        <f t="shared" si="0"/>
        <v>60</v>
      </c>
      <c r="K17" s="25">
        <v>6</v>
      </c>
      <c r="L17" s="25"/>
      <c r="M17" s="25"/>
      <c r="N17" s="25">
        <f t="shared" si="1"/>
        <v>-3</v>
      </c>
      <c r="O17" s="25">
        <v>4050</v>
      </c>
      <c r="P17" s="26">
        <f t="shared" si="4"/>
        <v>675</v>
      </c>
      <c r="Q17" s="26">
        <f t="shared" si="2"/>
        <v>6075</v>
      </c>
      <c r="R17" s="26">
        <v>0</v>
      </c>
      <c r="S17" s="25" t="s">
        <v>27</v>
      </c>
      <c r="T17" s="26">
        <f t="shared" si="3"/>
        <v>364.5</v>
      </c>
      <c r="U17" s="32"/>
    </row>
    <row r="18" s="2" customFormat="1" ht="14.25" spans="1:21">
      <c r="A18" s="14">
        <v>16</v>
      </c>
      <c r="B18" s="14">
        <v>311</v>
      </c>
      <c r="C18" s="14" t="s">
        <v>41</v>
      </c>
      <c r="D18" s="14" t="s">
        <v>26</v>
      </c>
      <c r="E18" s="15">
        <v>6</v>
      </c>
      <c r="F18" s="16">
        <v>2</v>
      </c>
      <c r="G18" s="16">
        <v>0</v>
      </c>
      <c r="H18" s="17">
        <v>0</v>
      </c>
      <c r="I18" s="23">
        <v>20</v>
      </c>
      <c r="J18" s="23">
        <f t="shared" si="0"/>
        <v>20</v>
      </c>
      <c r="K18" s="23">
        <v>32</v>
      </c>
      <c r="L18" s="23">
        <v>30</v>
      </c>
      <c r="M18" s="23">
        <v>34425</v>
      </c>
      <c r="N18" s="23">
        <v>0</v>
      </c>
      <c r="O18" s="23">
        <v>0</v>
      </c>
      <c r="P18" s="24">
        <v>0</v>
      </c>
      <c r="Q18" s="24">
        <v>1350</v>
      </c>
      <c r="R18" s="24">
        <f>N18*P18</f>
        <v>0</v>
      </c>
      <c r="S18" s="23" t="s">
        <v>24</v>
      </c>
      <c r="T18" s="24">
        <f t="shared" si="3"/>
        <v>81</v>
      </c>
      <c r="U18" s="33"/>
    </row>
    <row r="19" ht="14.25" spans="1:21">
      <c r="A19" s="18">
        <v>17</v>
      </c>
      <c r="B19" s="18">
        <v>745</v>
      </c>
      <c r="C19" s="18" t="s">
        <v>42</v>
      </c>
      <c r="D19" s="18" t="s">
        <v>26</v>
      </c>
      <c r="E19" s="19">
        <v>3</v>
      </c>
      <c r="F19" s="20">
        <v>1</v>
      </c>
      <c r="G19" s="20">
        <v>0</v>
      </c>
      <c r="H19" s="21">
        <v>10</v>
      </c>
      <c r="I19" s="25">
        <v>0</v>
      </c>
      <c r="J19" s="25">
        <f t="shared" si="0"/>
        <v>10</v>
      </c>
      <c r="K19" s="25">
        <v>2</v>
      </c>
      <c r="L19" s="25"/>
      <c r="M19" s="25"/>
      <c r="N19" s="25">
        <f t="shared" si="1"/>
        <v>-1</v>
      </c>
      <c r="O19" s="25">
        <v>1350</v>
      </c>
      <c r="P19" s="26">
        <f t="shared" ref="P19:P53" si="5">O19/K19</f>
        <v>675</v>
      </c>
      <c r="Q19" s="26">
        <f t="shared" si="2"/>
        <v>2025</v>
      </c>
      <c r="R19" s="26">
        <v>0</v>
      </c>
      <c r="S19" s="25" t="s">
        <v>27</v>
      </c>
      <c r="T19" s="26">
        <f t="shared" si="3"/>
        <v>121.5</v>
      </c>
      <c r="U19" s="32"/>
    </row>
    <row r="20" ht="14.25" spans="1:21">
      <c r="A20" s="18">
        <v>18</v>
      </c>
      <c r="B20" s="18">
        <v>347</v>
      </c>
      <c r="C20" s="18" t="s">
        <v>43</v>
      </c>
      <c r="D20" s="18" t="s">
        <v>26</v>
      </c>
      <c r="E20" s="19">
        <v>6</v>
      </c>
      <c r="F20" s="20">
        <v>2</v>
      </c>
      <c r="G20" s="20">
        <v>0</v>
      </c>
      <c r="H20" s="21">
        <v>0</v>
      </c>
      <c r="I20" s="25">
        <v>0</v>
      </c>
      <c r="J20" s="25">
        <f t="shared" si="0"/>
        <v>0</v>
      </c>
      <c r="K20" s="25">
        <v>8</v>
      </c>
      <c r="L20" s="25"/>
      <c r="M20" s="25"/>
      <c r="N20" s="25">
        <f t="shared" si="1"/>
        <v>2</v>
      </c>
      <c r="O20" s="25">
        <v>5400</v>
      </c>
      <c r="P20" s="26">
        <f t="shared" si="5"/>
        <v>675</v>
      </c>
      <c r="Q20" s="26">
        <f t="shared" si="2"/>
        <v>4050</v>
      </c>
      <c r="R20" s="26">
        <f>N20*P20</f>
        <v>1350</v>
      </c>
      <c r="S20" s="25" t="s">
        <v>24</v>
      </c>
      <c r="T20" s="26">
        <f t="shared" si="3"/>
        <v>351</v>
      </c>
      <c r="U20" s="32">
        <f>K20*15</f>
        <v>120</v>
      </c>
    </row>
    <row r="21" ht="14.25" spans="1:21">
      <c r="A21" s="18">
        <v>19</v>
      </c>
      <c r="B21" s="18">
        <v>102565</v>
      </c>
      <c r="C21" s="18" t="s">
        <v>44</v>
      </c>
      <c r="D21" s="18" t="s">
        <v>26</v>
      </c>
      <c r="E21" s="19">
        <v>3</v>
      </c>
      <c r="F21" s="20">
        <v>1</v>
      </c>
      <c r="G21" s="20">
        <v>0</v>
      </c>
      <c r="H21" s="21">
        <v>10</v>
      </c>
      <c r="I21" s="25">
        <v>0</v>
      </c>
      <c r="J21" s="25">
        <f t="shared" si="0"/>
        <v>10</v>
      </c>
      <c r="K21" s="25">
        <v>11</v>
      </c>
      <c r="L21" s="25"/>
      <c r="M21" s="25"/>
      <c r="N21" s="25">
        <f t="shared" si="1"/>
        <v>8</v>
      </c>
      <c r="O21" s="25">
        <v>7549</v>
      </c>
      <c r="P21" s="26">
        <f t="shared" si="5"/>
        <v>686.272727272727</v>
      </c>
      <c r="Q21" s="26">
        <f t="shared" si="2"/>
        <v>2058.81818181818</v>
      </c>
      <c r="R21" s="26">
        <f>N21*P21</f>
        <v>5490.18181818182</v>
      </c>
      <c r="S21" s="25" t="s">
        <v>24</v>
      </c>
      <c r="T21" s="26">
        <f t="shared" si="3"/>
        <v>562.743636363636</v>
      </c>
      <c r="U21" s="32">
        <f>K21*15</f>
        <v>165</v>
      </c>
    </row>
    <row r="22" ht="14.25" spans="1:21">
      <c r="A22" s="18">
        <v>20</v>
      </c>
      <c r="B22" s="18">
        <v>570</v>
      </c>
      <c r="C22" s="18" t="s">
        <v>45</v>
      </c>
      <c r="D22" s="18" t="s">
        <v>26</v>
      </c>
      <c r="E22" s="19">
        <v>3</v>
      </c>
      <c r="F22" s="20">
        <v>1</v>
      </c>
      <c r="G22" s="20">
        <v>0</v>
      </c>
      <c r="H22" s="21">
        <v>0</v>
      </c>
      <c r="I22" s="25">
        <v>10</v>
      </c>
      <c r="J22" s="25">
        <f t="shared" si="0"/>
        <v>10</v>
      </c>
      <c r="K22" s="25">
        <v>2</v>
      </c>
      <c r="L22" s="25"/>
      <c r="M22" s="25"/>
      <c r="N22" s="25">
        <f t="shared" si="1"/>
        <v>-1</v>
      </c>
      <c r="O22" s="25">
        <v>1350</v>
      </c>
      <c r="P22" s="26">
        <f t="shared" si="5"/>
        <v>675</v>
      </c>
      <c r="Q22" s="26">
        <f t="shared" si="2"/>
        <v>2025</v>
      </c>
      <c r="R22" s="26">
        <v>0</v>
      </c>
      <c r="S22" s="25" t="s">
        <v>27</v>
      </c>
      <c r="T22" s="26">
        <f t="shared" si="3"/>
        <v>121.5</v>
      </c>
      <c r="U22" s="32"/>
    </row>
    <row r="23" ht="14.25" spans="1:21">
      <c r="A23" s="18">
        <v>21</v>
      </c>
      <c r="B23" s="18">
        <v>727</v>
      </c>
      <c r="C23" s="18" t="s">
        <v>46</v>
      </c>
      <c r="D23" s="18" t="s">
        <v>26</v>
      </c>
      <c r="E23" s="19">
        <v>6</v>
      </c>
      <c r="F23" s="20">
        <v>2</v>
      </c>
      <c r="G23" s="20">
        <v>0</v>
      </c>
      <c r="H23" s="21">
        <v>20</v>
      </c>
      <c r="I23" s="25">
        <v>20</v>
      </c>
      <c r="J23" s="25">
        <f t="shared" si="0"/>
        <v>40</v>
      </c>
      <c r="K23" s="25">
        <v>0</v>
      </c>
      <c r="L23" s="25"/>
      <c r="M23" s="25"/>
      <c r="N23" s="25">
        <f t="shared" si="1"/>
        <v>-6</v>
      </c>
      <c r="O23" s="25">
        <v>0</v>
      </c>
      <c r="P23" s="26">
        <v>0</v>
      </c>
      <c r="Q23" s="26">
        <f t="shared" si="2"/>
        <v>0</v>
      </c>
      <c r="R23" s="26">
        <v>0</v>
      </c>
      <c r="S23" s="25" t="s">
        <v>27</v>
      </c>
      <c r="T23" s="26">
        <f t="shared" si="3"/>
        <v>0</v>
      </c>
      <c r="U23" s="32"/>
    </row>
    <row r="24" ht="14.25" spans="1:21">
      <c r="A24" s="18">
        <v>22</v>
      </c>
      <c r="B24" s="18">
        <v>339</v>
      </c>
      <c r="C24" s="18" t="s">
        <v>47</v>
      </c>
      <c r="D24" s="18" t="s">
        <v>26</v>
      </c>
      <c r="E24" s="19">
        <v>3</v>
      </c>
      <c r="F24" s="20">
        <v>1</v>
      </c>
      <c r="G24" s="20">
        <v>0</v>
      </c>
      <c r="H24" s="21">
        <v>10</v>
      </c>
      <c r="I24" s="25">
        <v>0</v>
      </c>
      <c r="J24" s="25">
        <f t="shared" si="0"/>
        <v>10</v>
      </c>
      <c r="K24" s="25">
        <v>2</v>
      </c>
      <c r="L24" s="25"/>
      <c r="M24" s="25"/>
      <c r="N24" s="25">
        <f t="shared" si="1"/>
        <v>-1</v>
      </c>
      <c r="O24" s="25">
        <v>1350</v>
      </c>
      <c r="P24" s="26">
        <f t="shared" si="5"/>
        <v>675</v>
      </c>
      <c r="Q24" s="26">
        <f t="shared" si="2"/>
        <v>2025</v>
      </c>
      <c r="R24" s="26">
        <v>0</v>
      </c>
      <c r="S24" s="25" t="s">
        <v>27</v>
      </c>
      <c r="T24" s="26">
        <f t="shared" si="3"/>
        <v>121.5</v>
      </c>
      <c r="U24" s="32"/>
    </row>
    <row r="25" ht="14.25" spans="1:21">
      <c r="A25" s="18">
        <v>23</v>
      </c>
      <c r="B25" s="18">
        <v>103199</v>
      </c>
      <c r="C25" s="18" t="s">
        <v>48</v>
      </c>
      <c r="D25" s="18" t="s">
        <v>26</v>
      </c>
      <c r="E25" s="19">
        <v>3</v>
      </c>
      <c r="F25" s="20">
        <v>1</v>
      </c>
      <c r="G25" s="20">
        <v>0</v>
      </c>
      <c r="H25" s="21">
        <v>10</v>
      </c>
      <c r="I25" s="25">
        <v>10</v>
      </c>
      <c r="J25" s="25">
        <f t="shared" si="0"/>
        <v>20</v>
      </c>
      <c r="K25" s="25">
        <v>0</v>
      </c>
      <c r="L25" s="25"/>
      <c r="M25" s="25"/>
      <c r="N25" s="25">
        <f t="shared" si="1"/>
        <v>-3</v>
      </c>
      <c r="O25" s="25">
        <v>0</v>
      </c>
      <c r="P25" s="26">
        <v>0</v>
      </c>
      <c r="Q25" s="26">
        <f t="shared" si="2"/>
        <v>0</v>
      </c>
      <c r="R25" s="26">
        <v>0</v>
      </c>
      <c r="S25" s="25" t="s">
        <v>27</v>
      </c>
      <c r="T25" s="26">
        <f t="shared" si="3"/>
        <v>0</v>
      </c>
      <c r="U25" s="32"/>
    </row>
    <row r="26" ht="14.25" spans="1:21">
      <c r="A26" s="18">
        <v>24</v>
      </c>
      <c r="B26" s="18">
        <v>752</v>
      </c>
      <c r="C26" s="18" t="s">
        <v>49</v>
      </c>
      <c r="D26" s="18" t="s">
        <v>26</v>
      </c>
      <c r="E26" s="19">
        <v>3</v>
      </c>
      <c r="F26" s="20">
        <v>1</v>
      </c>
      <c r="G26" s="20">
        <v>0</v>
      </c>
      <c r="H26" s="21">
        <v>10</v>
      </c>
      <c r="I26" s="25">
        <v>10</v>
      </c>
      <c r="J26" s="25">
        <f t="shared" si="0"/>
        <v>20</v>
      </c>
      <c r="K26" s="25">
        <v>4</v>
      </c>
      <c r="L26" s="25"/>
      <c r="M26" s="25"/>
      <c r="N26" s="25">
        <f t="shared" si="1"/>
        <v>1</v>
      </c>
      <c r="O26" s="25">
        <v>2700</v>
      </c>
      <c r="P26" s="26">
        <f t="shared" si="5"/>
        <v>675</v>
      </c>
      <c r="Q26" s="26">
        <f t="shared" si="2"/>
        <v>2025</v>
      </c>
      <c r="R26" s="26">
        <f>N26*P26</f>
        <v>675</v>
      </c>
      <c r="S26" s="25" t="s">
        <v>24</v>
      </c>
      <c r="T26" s="26">
        <f t="shared" si="3"/>
        <v>175.5</v>
      </c>
      <c r="U26" s="32">
        <f>K26*15</f>
        <v>60</v>
      </c>
    </row>
    <row r="27" ht="14.25" spans="1:21">
      <c r="A27" s="18">
        <v>25</v>
      </c>
      <c r="B27" s="18">
        <v>104429</v>
      </c>
      <c r="C27" s="18" t="s">
        <v>50</v>
      </c>
      <c r="D27" s="18" t="s">
        <v>26</v>
      </c>
      <c r="E27" s="19">
        <v>6</v>
      </c>
      <c r="F27" s="20">
        <v>2</v>
      </c>
      <c r="G27" s="20">
        <v>0</v>
      </c>
      <c r="H27" s="21">
        <v>20</v>
      </c>
      <c r="I27" s="25">
        <v>10</v>
      </c>
      <c r="J27" s="25">
        <f t="shared" si="0"/>
        <v>30</v>
      </c>
      <c r="K27" s="25">
        <v>0</v>
      </c>
      <c r="L27" s="25"/>
      <c r="M27" s="25"/>
      <c r="N27" s="25">
        <f t="shared" si="1"/>
        <v>-6</v>
      </c>
      <c r="O27" s="25">
        <v>0</v>
      </c>
      <c r="P27" s="26">
        <v>0</v>
      </c>
      <c r="Q27" s="26">
        <f t="shared" si="2"/>
        <v>0</v>
      </c>
      <c r="R27" s="26">
        <v>0</v>
      </c>
      <c r="S27" s="25" t="s">
        <v>27</v>
      </c>
      <c r="T27" s="26">
        <f t="shared" si="3"/>
        <v>0</v>
      </c>
      <c r="U27" s="32"/>
    </row>
    <row r="28" ht="14.25" spans="1:21">
      <c r="A28" s="18">
        <v>26</v>
      </c>
      <c r="B28" s="18">
        <v>741</v>
      </c>
      <c r="C28" s="18" t="s">
        <v>51</v>
      </c>
      <c r="D28" s="18" t="s">
        <v>26</v>
      </c>
      <c r="E28" s="19">
        <v>3</v>
      </c>
      <c r="F28" s="20">
        <v>1</v>
      </c>
      <c r="G28" s="20">
        <v>0</v>
      </c>
      <c r="H28" s="21">
        <v>10</v>
      </c>
      <c r="I28" s="25">
        <v>10</v>
      </c>
      <c r="J28" s="25">
        <f t="shared" si="0"/>
        <v>20</v>
      </c>
      <c r="K28" s="25">
        <v>0</v>
      </c>
      <c r="L28" s="25"/>
      <c r="M28" s="25"/>
      <c r="N28" s="25">
        <f t="shared" si="1"/>
        <v>-3</v>
      </c>
      <c r="O28" s="25">
        <v>0</v>
      </c>
      <c r="P28" s="26">
        <v>0</v>
      </c>
      <c r="Q28" s="26">
        <f t="shared" si="2"/>
        <v>0</v>
      </c>
      <c r="R28" s="26">
        <v>0</v>
      </c>
      <c r="S28" s="25" t="s">
        <v>27</v>
      </c>
      <c r="T28" s="26">
        <f t="shared" si="3"/>
        <v>0</v>
      </c>
      <c r="U28" s="32"/>
    </row>
    <row r="29" ht="14.25" spans="1:21">
      <c r="A29" s="18">
        <v>27</v>
      </c>
      <c r="B29" s="18">
        <v>105267</v>
      </c>
      <c r="C29" s="18" t="s">
        <v>52</v>
      </c>
      <c r="D29" s="18" t="s">
        <v>26</v>
      </c>
      <c r="E29" s="19">
        <v>6</v>
      </c>
      <c r="F29" s="20">
        <v>2</v>
      </c>
      <c r="G29" s="20">
        <v>0</v>
      </c>
      <c r="H29" s="21">
        <v>20</v>
      </c>
      <c r="I29" s="25">
        <v>0</v>
      </c>
      <c r="J29" s="25">
        <f t="shared" si="0"/>
        <v>20</v>
      </c>
      <c r="K29" s="25">
        <v>4</v>
      </c>
      <c r="L29" s="25"/>
      <c r="M29" s="25"/>
      <c r="N29" s="25">
        <f t="shared" si="1"/>
        <v>-2</v>
      </c>
      <c r="O29" s="25">
        <v>2700</v>
      </c>
      <c r="P29" s="26">
        <f t="shared" si="5"/>
        <v>675</v>
      </c>
      <c r="Q29" s="26">
        <f t="shared" si="2"/>
        <v>4050</v>
      </c>
      <c r="R29" s="26">
        <v>0</v>
      </c>
      <c r="S29" s="25" t="s">
        <v>27</v>
      </c>
      <c r="T29" s="26">
        <f t="shared" si="3"/>
        <v>243</v>
      </c>
      <c r="U29" s="32"/>
    </row>
    <row r="30" ht="14.25" spans="1:21">
      <c r="A30" s="18">
        <v>28</v>
      </c>
      <c r="B30" s="18">
        <v>750</v>
      </c>
      <c r="C30" s="18" t="s">
        <v>53</v>
      </c>
      <c r="D30" s="18" t="s">
        <v>54</v>
      </c>
      <c r="E30" s="19">
        <v>12</v>
      </c>
      <c r="F30" s="20">
        <f>E30/3</f>
        <v>4</v>
      </c>
      <c r="G30" s="20">
        <v>0</v>
      </c>
      <c r="H30" s="21">
        <v>20</v>
      </c>
      <c r="I30" s="25">
        <v>20</v>
      </c>
      <c r="J30" s="25">
        <f t="shared" si="0"/>
        <v>40</v>
      </c>
      <c r="K30" s="25">
        <v>4</v>
      </c>
      <c r="L30" s="25"/>
      <c r="M30" s="25"/>
      <c r="N30" s="25">
        <f t="shared" si="1"/>
        <v>-8</v>
      </c>
      <c r="O30" s="25">
        <v>2700</v>
      </c>
      <c r="P30" s="26">
        <f t="shared" si="5"/>
        <v>675</v>
      </c>
      <c r="Q30" s="26">
        <f t="shared" si="2"/>
        <v>8100</v>
      </c>
      <c r="R30" s="26">
        <v>0</v>
      </c>
      <c r="S30" s="25" t="s">
        <v>27</v>
      </c>
      <c r="T30" s="26">
        <f t="shared" si="3"/>
        <v>486</v>
      </c>
      <c r="U30" s="32"/>
    </row>
    <row r="31" ht="14.25" spans="1:21">
      <c r="A31" s="18">
        <v>29</v>
      </c>
      <c r="B31" s="18">
        <v>571</v>
      </c>
      <c r="C31" s="18" t="s">
        <v>55</v>
      </c>
      <c r="D31" s="18" t="s">
        <v>54</v>
      </c>
      <c r="E31" s="19">
        <v>21</v>
      </c>
      <c r="F31" s="20">
        <v>7</v>
      </c>
      <c r="G31" s="20">
        <v>0</v>
      </c>
      <c r="H31" s="21">
        <v>10</v>
      </c>
      <c r="I31" s="25">
        <v>30</v>
      </c>
      <c r="J31" s="25">
        <f t="shared" si="0"/>
        <v>40</v>
      </c>
      <c r="K31" s="25">
        <v>10</v>
      </c>
      <c r="L31" s="25"/>
      <c r="M31" s="25"/>
      <c r="N31" s="25">
        <f t="shared" si="1"/>
        <v>-11</v>
      </c>
      <c r="O31" s="25">
        <v>6750</v>
      </c>
      <c r="P31" s="26">
        <f t="shared" si="5"/>
        <v>675</v>
      </c>
      <c r="Q31" s="26">
        <f t="shared" si="2"/>
        <v>14175</v>
      </c>
      <c r="R31" s="26">
        <v>0</v>
      </c>
      <c r="S31" s="25" t="s">
        <v>27</v>
      </c>
      <c r="T31" s="26">
        <f t="shared" si="3"/>
        <v>850.5</v>
      </c>
      <c r="U31" s="32"/>
    </row>
    <row r="32" ht="14.25" spans="1:21">
      <c r="A32" s="18">
        <v>30</v>
      </c>
      <c r="B32" s="18">
        <v>712</v>
      </c>
      <c r="C32" s="18" t="s">
        <v>56</v>
      </c>
      <c r="D32" s="18" t="s">
        <v>54</v>
      </c>
      <c r="E32" s="19">
        <v>15</v>
      </c>
      <c r="F32" s="20">
        <v>5</v>
      </c>
      <c r="G32" s="20">
        <v>0</v>
      </c>
      <c r="H32" s="21">
        <v>50</v>
      </c>
      <c r="I32" s="25">
        <v>30</v>
      </c>
      <c r="J32" s="25">
        <f t="shared" si="0"/>
        <v>80</v>
      </c>
      <c r="K32" s="25">
        <v>2</v>
      </c>
      <c r="L32" s="25"/>
      <c r="M32" s="25"/>
      <c r="N32" s="25">
        <f t="shared" si="1"/>
        <v>-13</v>
      </c>
      <c r="O32" s="25">
        <v>1350</v>
      </c>
      <c r="P32" s="26">
        <f t="shared" si="5"/>
        <v>675</v>
      </c>
      <c r="Q32" s="26">
        <f t="shared" si="2"/>
        <v>10125</v>
      </c>
      <c r="R32" s="26">
        <v>0</v>
      </c>
      <c r="S32" s="25" t="s">
        <v>27</v>
      </c>
      <c r="T32" s="26">
        <f t="shared" si="3"/>
        <v>607.5</v>
      </c>
      <c r="U32" s="32"/>
    </row>
    <row r="33" ht="14.25" spans="1:21">
      <c r="A33" s="18">
        <v>31</v>
      </c>
      <c r="B33" s="18">
        <v>387</v>
      </c>
      <c r="C33" s="18" t="s">
        <v>57</v>
      </c>
      <c r="D33" s="18" t="s">
        <v>54</v>
      </c>
      <c r="E33" s="19">
        <v>18</v>
      </c>
      <c r="F33" s="20">
        <v>6</v>
      </c>
      <c r="G33" s="20">
        <v>0</v>
      </c>
      <c r="H33" s="21">
        <v>0</v>
      </c>
      <c r="I33" s="25">
        <v>0</v>
      </c>
      <c r="J33" s="25">
        <f t="shared" si="0"/>
        <v>0</v>
      </c>
      <c r="K33" s="25">
        <v>12</v>
      </c>
      <c r="L33" s="25"/>
      <c r="M33" s="25"/>
      <c r="N33" s="25">
        <f t="shared" si="1"/>
        <v>-6</v>
      </c>
      <c r="O33" s="25">
        <v>8100</v>
      </c>
      <c r="P33" s="26">
        <f t="shared" si="5"/>
        <v>675</v>
      </c>
      <c r="Q33" s="26">
        <f t="shared" si="2"/>
        <v>12150</v>
      </c>
      <c r="R33" s="26">
        <v>0</v>
      </c>
      <c r="S33" s="25" t="s">
        <v>27</v>
      </c>
      <c r="T33" s="26">
        <f t="shared" si="3"/>
        <v>729</v>
      </c>
      <c r="U33" s="32"/>
    </row>
    <row r="34" ht="14.25" spans="1:21">
      <c r="A34" s="18">
        <v>32</v>
      </c>
      <c r="B34" s="18">
        <v>707</v>
      </c>
      <c r="C34" s="18" t="s">
        <v>58</v>
      </c>
      <c r="D34" s="18" t="s">
        <v>54</v>
      </c>
      <c r="E34" s="19">
        <v>9</v>
      </c>
      <c r="F34" s="20">
        <v>3</v>
      </c>
      <c r="G34" s="20">
        <v>0</v>
      </c>
      <c r="H34" s="21">
        <v>0</v>
      </c>
      <c r="I34" s="25">
        <v>0</v>
      </c>
      <c r="J34" s="25">
        <f t="shared" si="0"/>
        <v>0</v>
      </c>
      <c r="K34" s="25">
        <v>12</v>
      </c>
      <c r="L34" s="25"/>
      <c r="M34" s="25"/>
      <c r="N34" s="25">
        <f t="shared" si="1"/>
        <v>3</v>
      </c>
      <c r="O34" s="25">
        <v>8100</v>
      </c>
      <c r="P34" s="26">
        <f t="shared" si="5"/>
        <v>675</v>
      </c>
      <c r="Q34" s="26">
        <f t="shared" si="2"/>
        <v>6075</v>
      </c>
      <c r="R34" s="26">
        <f>N34*P34</f>
        <v>2025</v>
      </c>
      <c r="S34" s="25" t="s">
        <v>24</v>
      </c>
      <c r="T34" s="26">
        <f t="shared" si="3"/>
        <v>526.5</v>
      </c>
      <c r="U34" s="32">
        <f>K34*15</f>
        <v>180</v>
      </c>
    </row>
    <row r="35" ht="14.25" spans="1:21">
      <c r="A35" s="18">
        <v>33</v>
      </c>
      <c r="B35" s="18">
        <v>546</v>
      </c>
      <c r="C35" s="18" t="s">
        <v>59</v>
      </c>
      <c r="D35" s="18" t="s">
        <v>54</v>
      </c>
      <c r="E35" s="19">
        <v>3</v>
      </c>
      <c r="F35" s="20">
        <v>1</v>
      </c>
      <c r="G35" s="20">
        <v>0</v>
      </c>
      <c r="H35" s="21">
        <v>10</v>
      </c>
      <c r="I35" s="25">
        <v>0</v>
      </c>
      <c r="J35" s="25">
        <f t="shared" si="0"/>
        <v>10</v>
      </c>
      <c r="K35" s="25">
        <v>7</v>
      </c>
      <c r="L35" s="25"/>
      <c r="M35" s="25"/>
      <c r="N35" s="25">
        <f t="shared" si="1"/>
        <v>4</v>
      </c>
      <c r="O35" s="25">
        <v>4849</v>
      </c>
      <c r="P35" s="26">
        <f t="shared" si="5"/>
        <v>692.714285714286</v>
      </c>
      <c r="Q35" s="26">
        <f t="shared" si="2"/>
        <v>2078.14285714286</v>
      </c>
      <c r="R35" s="26">
        <f>N35*P35</f>
        <v>2770.85714285714</v>
      </c>
      <c r="S35" s="25" t="s">
        <v>24</v>
      </c>
      <c r="T35" s="26">
        <f t="shared" si="3"/>
        <v>346.357142857143</v>
      </c>
      <c r="U35" s="32">
        <f>K35*15</f>
        <v>105</v>
      </c>
    </row>
    <row r="36" ht="14.25" spans="1:21">
      <c r="A36" s="18">
        <v>34</v>
      </c>
      <c r="B36" s="18">
        <v>724</v>
      </c>
      <c r="C36" s="18" t="s">
        <v>60</v>
      </c>
      <c r="D36" s="18" t="s">
        <v>54</v>
      </c>
      <c r="E36" s="19">
        <v>6</v>
      </c>
      <c r="F36" s="20">
        <v>2</v>
      </c>
      <c r="G36" s="20">
        <v>0</v>
      </c>
      <c r="H36" s="21">
        <v>20</v>
      </c>
      <c r="I36" s="25">
        <v>20</v>
      </c>
      <c r="J36" s="25">
        <f t="shared" si="0"/>
        <v>40</v>
      </c>
      <c r="K36" s="25">
        <v>0</v>
      </c>
      <c r="L36" s="25"/>
      <c r="M36" s="25"/>
      <c r="N36" s="25">
        <f t="shared" si="1"/>
        <v>-6</v>
      </c>
      <c r="O36" s="25">
        <v>0</v>
      </c>
      <c r="P36" s="26">
        <v>0</v>
      </c>
      <c r="Q36" s="26">
        <f t="shared" ref="Q36:Q67" si="6">E36*P36</f>
        <v>0</v>
      </c>
      <c r="R36" s="26">
        <v>0</v>
      </c>
      <c r="S36" s="25" t="s">
        <v>27</v>
      </c>
      <c r="T36" s="26">
        <f t="shared" ref="T36:T67" si="7">Q36*0.06+R36*0.08</f>
        <v>0</v>
      </c>
      <c r="U36" s="32"/>
    </row>
    <row r="37" ht="14.25" spans="1:21">
      <c r="A37" s="18">
        <v>35</v>
      </c>
      <c r="B37" s="18">
        <v>399</v>
      </c>
      <c r="C37" s="18" t="s">
        <v>61</v>
      </c>
      <c r="D37" s="18" t="s">
        <v>54</v>
      </c>
      <c r="E37" s="19">
        <v>6</v>
      </c>
      <c r="F37" s="20">
        <v>2</v>
      </c>
      <c r="G37" s="20">
        <v>0</v>
      </c>
      <c r="H37" s="21">
        <v>0</v>
      </c>
      <c r="I37" s="25">
        <v>0</v>
      </c>
      <c r="J37" s="25">
        <f t="shared" si="0"/>
        <v>0</v>
      </c>
      <c r="K37" s="25">
        <v>6</v>
      </c>
      <c r="L37" s="25"/>
      <c r="M37" s="25"/>
      <c r="N37" s="25">
        <f t="shared" si="1"/>
        <v>0</v>
      </c>
      <c r="O37" s="25">
        <v>4050</v>
      </c>
      <c r="P37" s="26">
        <f t="shared" si="5"/>
        <v>675</v>
      </c>
      <c r="Q37" s="26">
        <f t="shared" si="6"/>
        <v>4050</v>
      </c>
      <c r="R37" s="26">
        <f>N37*P37</f>
        <v>0</v>
      </c>
      <c r="S37" s="25" t="s">
        <v>24</v>
      </c>
      <c r="T37" s="26">
        <f t="shared" si="7"/>
        <v>243</v>
      </c>
      <c r="U37" s="32">
        <f>K37*15</f>
        <v>90</v>
      </c>
    </row>
    <row r="38" ht="14.25" spans="1:21">
      <c r="A38" s="18">
        <v>36</v>
      </c>
      <c r="B38" s="18">
        <v>377</v>
      </c>
      <c r="C38" s="18" t="s">
        <v>62</v>
      </c>
      <c r="D38" s="18" t="s">
        <v>54</v>
      </c>
      <c r="E38" s="19">
        <v>3</v>
      </c>
      <c r="F38" s="20">
        <v>1</v>
      </c>
      <c r="G38" s="20">
        <v>0</v>
      </c>
      <c r="H38" s="21">
        <v>10</v>
      </c>
      <c r="I38" s="25">
        <v>0</v>
      </c>
      <c r="J38" s="25">
        <f t="shared" si="0"/>
        <v>10</v>
      </c>
      <c r="K38" s="25">
        <v>3</v>
      </c>
      <c r="L38" s="25"/>
      <c r="M38" s="25"/>
      <c r="N38" s="25">
        <f t="shared" si="1"/>
        <v>0</v>
      </c>
      <c r="O38" s="25">
        <v>2149</v>
      </c>
      <c r="P38" s="26">
        <f t="shared" si="5"/>
        <v>716.333333333333</v>
      </c>
      <c r="Q38" s="26">
        <f t="shared" si="6"/>
        <v>2149</v>
      </c>
      <c r="R38" s="26">
        <f>N38*P38</f>
        <v>0</v>
      </c>
      <c r="S38" s="25" t="s">
        <v>24</v>
      </c>
      <c r="T38" s="26">
        <f t="shared" si="7"/>
        <v>128.94</v>
      </c>
      <c r="U38" s="32">
        <f>K38*15</f>
        <v>45</v>
      </c>
    </row>
    <row r="39" ht="14.25" spans="1:21">
      <c r="A39" s="18">
        <v>37</v>
      </c>
      <c r="B39" s="18">
        <v>598</v>
      </c>
      <c r="C39" s="18" t="s">
        <v>63</v>
      </c>
      <c r="D39" s="18" t="s">
        <v>54</v>
      </c>
      <c r="E39" s="19">
        <v>6</v>
      </c>
      <c r="F39" s="20">
        <v>2</v>
      </c>
      <c r="G39" s="20">
        <v>0</v>
      </c>
      <c r="H39" s="21">
        <v>0</v>
      </c>
      <c r="I39" s="25">
        <v>20</v>
      </c>
      <c r="J39" s="25">
        <f t="shared" si="0"/>
        <v>20</v>
      </c>
      <c r="K39" s="25">
        <v>4</v>
      </c>
      <c r="L39" s="25"/>
      <c r="M39" s="25"/>
      <c r="N39" s="25">
        <f t="shared" si="1"/>
        <v>-2</v>
      </c>
      <c r="O39" s="25">
        <v>2700</v>
      </c>
      <c r="P39" s="26">
        <f t="shared" si="5"/>
        <v>675</v>
      </c>
      <c r="Q39" s="26">
        <f t="shared" si="6"/>
        <v>4050</v>
      </c>
      <c r="R39" s="26">
        <v>0</v>
      </c>
      <c r="S39" s="25" t="s">
        <v>27</v>
      </c>
      <c r="T39" s="26">
        <f t="shared" si="7"/>
        <v>243</v>
      </c>
      <c r="U39" s="32"/>
    </row>
    <row r="40" ht="14.25" spans="1:21">
      <c r="A40" s="18">
        <v>38</v>
      </c>
      <c r="B40" s="18">
        <v>737</v>
      </c>
      <c r="C40" s="18" t="s">
        <v>64</v>
      </c>
      <c r="D40" s="18" t="s">
        <v>54</v>
      </c>
      <c r="E40" s="19">
        <v>3</v>
      </c>
      <c r="F40" s="20">
        <v>1</v>
      </c>
      <c r="G40" s="20">
        <v>0</v>
      </c>
      <c r="H40" s="21">
        <v>0</v>
      </c>
      <c r="I40" s="25">
        <v>0</v>
      </c>
      <c r="J40" s="25">
        <f t="shared" si="0"/>
        <v>0</v>
      </c>
      <c r="K40" s="25">
        <v>9</v>
      </c>
      <c r="L40" s="25"/>
      <c r="M40" s="25"/>
      <c r="N40" s="25">
        <f t="shared" si="1"/>
        <v>6</v>
      </c>
      <c r="O40" s="25">
        <v>6199</v>
      </c>
      <c r="P40" s="26">
        <f t="shared" si="5"/>
        <v>688.777777777778</v>
      </c>
      <c r="Q40" s="26">
        <f t="shared" si="6"/>
        <v>2066.33333333333</v>
      </c>
      <c r="R40" s="26">
        <f>N40*P40</f>
        <v>4132.66666666667</v>
      </c>
      <c r="S40" s="25" t="s">
        <v>24</v>
      </c>
      <c r="T40" s="26">
        <f t="shared" si="7"/>
        <v>454.593333333333</v>
      </c>
      <c r="U40" s="32">
        <f>K40*15</f>
        <v>135</v>
      </c>
    </row>
    <row r="41" ht="14.25" spans="1:21">
      <c r="A41" s="18">
        <v>39</v>
      </c>
      <c r="B41" s="18">
        <v>584</v>
      </c>
      <c r="C41" s="18" t="s">
        <v>65</v>
      </c>
      <c r="D41" s="18" t="s">
        <v>54</v>
      </c>
      <c r="E41" s="19">
        <v>6</v>
      </c>
      <c r="F41" s="20">
        <v>2</v>
      </c>
      <c r="G41" s="20">
        <v>0</v>
      </c>
      <c r="H41" s="21">
        <v>0</v>
      </c>
      <c r="I41" s="25">
        <v>0</v>
      </c>
      <c r="J41" s="25">
        <f t="shared" si="0"/>
        <v>0</v>
      </c>
      <c r="K41" s="25">
        <v>8</v>
      </c>
      <c r="L41" s="25"/>
      <c r="M41" s="25"/>
      <c r="N41" s="25">
        <f t="shared" si="1"/>
        <v>2</v>
      </c>
      <c r="O41" s="25">
        <v>5400</v>
      </c>
      <c r="P41" s="26">
        <f t="shared" si="5"/>
        <v>675</v>
      </c>
      <c r="Q41" s="26">
        <f t="shared" si="6"/>
        <v>4050</v>
      </c>
      <c r="R41" s="26">
        <f>N41*P41</f>
        <v>1350</v>
      </c>
      <c r="S41" s="25" t="s">
        <v>24</v>
      </c>
      <c r="T41" s="26">
        <f t="shared" si="7"/>
        <v>351</v>
      </c>
      <c r="U41" s="32">
        <f>K41*15</f>
        <v>120</v>
      </c>
    </row>
    <row r="42" ht="14.25" spans="1:21">
      <c r="A42" s="18">
        <v>40</v>
      </c>
      <c r="B42" s="18">
        <v>103639</v>
      </c>
      <c r="C42" s="18" t="s">
        <v>66</v>
      </c>
      <c r="D42" s="18" t="s">
        <v>54</v>
      </c>
      <c r="E42" s="19">
        <v>3</v>
      </c>
      <c r="F42" s="20">
        <v>1</v>
      </c>
      <c r="G42" s="20">
        <v>0</v>
      </c>
      <c r="H42" s="21">
        <v>0</v>
      </c>
      <c r="I42" s="25">
        <v>0</v>
      </c>
      <c r="J42" s="25">
        <f t="shared" si="0"/>
        <v>0</v>
      </c>
      <c r="K42" s="25">
        <v>6</v>
      </c>
      <c r="L42" s="25"/>
      <c r="M42" s="25"/>
      <c r="N42" s="25">
        <f t="shared" si="1"/>
        <v>3</v>
      </c>
      <c r="O42" s="25">
        <v>4050</v>
      </c>
      <c r="P42" s="26">
        <f t="shared" si="5"/>
        <v>675</v>
      </c>
      <c r="Q42" s="26">
        <f t="shared" si="6"/>
        <v>2025</v>
      </c>
      <c r="R42" s="26">
        <f>N42*P42</f>
        <v>2025</v>
      </c>
      <c r="S42" s="25" t="s">
        <v>24</v>
      </c>
      <c r="T42" s="26">
        <f t="shared" si="7"/>
        <v>283.5</v>
      </c>
      <c r="U42" s="32">
        <f>K42*15</f>
        <v>90</v>
      </c>
    </row>
    <row r="43" ht="14.25" spans="1:21">
      <c r="A43" s="18">
        <v>41</v>
      </c>
      <c r="B43" s="18">
        <v>743</v>
      </c>
      <c r="C43" s="18" t="s">
        <v>67</v>
      </c>
      <c r="D43" s="18" t="s">
        <v>54</v>
      </c>
      <c r="E43" s="19">
        <v>3</v>
      </c>
      <c r="F43" s="20">
        <v>1</v>
      </c>
      <c r="G43" s="20">
        <v>0</v>
      </c>
      <c r="H43" s="21">
        <v>10</v>
      </c>
      <c r="I43" s="25">
        <v>10</v>
      </c>
      <c r="J43" s="25">
        <f t="shared" si="0"/>
        <v>20</v>
      </c>
      <c r="K43" s="25">
        <v>0</v>
      </c>
      <c r="L43" s="25"/>
      <c r="M43" s="25"/>
      <c r="N43" s="25">
        <f t="shared" si="1"/>
        <v>-3</v>
      </c>
      <c r="O43" s="25">
        <v>0</v>
      </c>
      <c r="P43" s="26">
        <v>0</v>
      </c>
      <c r="Q43" s="26">
        <f t="shared" si="6"/>
        <v>0</v>
      </c>
      <c r="R43" s="26">
        <v>0</v>
      </c>
      <c r="S43" s="25" t="s">
        <v>27</v>
      </c>
      <c r="T43" s="26">
        <f t="shared" si="7"/>
        <v>0</v>
      </c>
      <c r="U43" s="32"/>
    </row>
    <row r="44" ht="14.25" spans="1:21">
      <c r="A44" s="18">
        <v>42</v>
      </c>
      <c r="B44" s="18">
        <v>573</v>
      </c>
      <c r="C44" s="18" t="s">
        <v>68</v>
      </c>
      <c r="D44" s="18" t="s">
        <v>54</v>
      </c>
      <c r="E44" s="19">
        <v>3</v>
      </c>
      <c r="F44" s="20">
        <v>1</v>
      </c>
      <c r="G44" s="20">
        <v>0</v>
      </c>
      <c r="H44" s="21">
        <v>10</v>
      </c>
      <c r="I44" s="25">
        <v>0</v>
      </c>
      <c r="J44" s="25">
        <f t="shared" si="0"/>
        <v>10</v>
      </c>
      <c r="K44" s="25">
        <v>2</v>
      </c>
      <c r="L44" s="25"/>
      <c r="M44" s="25"/>
      <c r="N44" s="25">
        <f t="shared" si="1"/>
        <v>-1</v>
      </c>
      <c r="O44" s="25">
        <v>1350</v>
      </c>
      <c r="P44" s="26">
        <f t="shared" si="5"/>
        <v>675</v>
      </c>
      <c r="Q44" s="26">
        <f t="shared" si="6"/>
        <v>2025</v>
      </c>
      <c r="R44" s="26">
        <v>0</v>
      </c>
      <c r="S44" s="25" t="s">
        <v>27</v>
      </c>
      <c r="T44" s="26">
        <f t="shared" si="7"/>
        <v>121.5</v>
      </c>
      <c r="U44" s="32"/>
    </row>
    <row r="45" ht="14.25" spans="1:21">
      <c r="A45" s="18">
        <v>43</v>
      </c>
      <c r="B45" s="18">
        <v>740</v>
      </c>
      <c r="C45" s="18" t="s">
        <v>69</v>
      </c>
      <c r="D45" s="18" t="s">
        <v>54</v>
      </c>
      <c r="E45" s="19">
        <v>3</v>
      </c>
      <c r="F45" s="20">
        <v>1</v>
      </c>
      <c r="G45" s="20">
        <v>0</v>
      </c>
      <c r="H45" s="21">
        <v>0</v>
      </c>
      <c r="I45" s="25">
        <v>0</v>
      </c>
      <c r="J45" s="25">
        <f t="shared" si="0"/>
        <v>0</v>
      </c>
      <c r="K45" s="25">
        <v>3</v>
      </c>
      <c r="L45" s="25"/>
      <c r="M45" s="25"/>
      <c r="N45" s="25">
        <f t="shared" si="1"/>
        <v>0</v>
      </c>
      <c r="O45" s="25">
        <v>2149</v>
      </c>
      <c r="P45" s="26">
        <f t="shared" si="5"/>
        <v>716.333333333333</v>
      </c>
      <c r="Q45" s="26">
        <f t="shared" si="6"/>
        <v>2149</v>
      </c>
      <c r="R45" s="26">
        <f>N45*P45</f>
        <v>0</v>
      </c>
      <c r="S45" s="25" t="s">
        <v>24</v>
      </c>
      <c r="T45" s="26">
        <f t="shared" si="7"/>
        <v>128.94</v>
      </c>
      <c r="U45" s="32">
        <f>K45*15</f>
        <v>45</v>
      </c>
    </row>
    <row r="46" ht="14.25" spans="1:21">
      <c r="A46" s="18">
        <v>44</v>
      </c>
      <c r="B46" s="18">
        <v>733</v>
      </c>
      <c r="C46" s="18" t="s">
        <v>70</v>
      </c>
      <c r="D46" s="18" t="s">
        <v>54</v>
      </c>
      <c r="E46" s="19">
        <v>3</v>
      </c>
      <c r="F46" s="20">
        <v>1</v>
      </c>
      <c r="G46" s="20">
        <v>0</v>
      </c>
      <c r="H46" s="21">
        <v>10</v>
      </c>
      <c r="I46" s="25">
        <v>20</v>
      </c>
      <c r="J46" s="25">
        <f t="shared" si="0"/>
        <v>30</v>
      </c>
      <c r="K46" s="25">
        <v>0</v>
      </c>
      <c r="L46" s="25"/>
      <c r="M46" s="25"/>
      <c r="N46" s="25">
        <f t="shared" si="1"/>
        <v>-3</v>
      </c>
      <c r="O46" s="25">
        <v>0</v>
      </c>
      <c r="P46" s="26">
        <v>0</v>
      </c>
      <c r="Q46" s="26">
        <f t="shared" si="6"/>
        <v>0</v>
      </c>
      <c r="R46" s="26">
        <v>0</v>
      </c>
      <c r="S46" s="25" t="s">
        <v>27</v>
      </c>
      <c r="T46" s="26">
        <f t="shared" si="7"/>
        <v>0</v>
      </c>
      <c r="U46" s="32"/>
    </row>
    <row r="47" ht="14.25" spans="1:21">
      <c r="A47" s="18">
        <v>45</v>
      </c>
      <c r="B47" s="18">
        <v>753</v>
      </c>
      <c r="C47" s="18" t="s">
        <v>71</v>
      </c>
      <c r="D47" s="18" t="s">
        <v>54</v>
      </c>
      <c r="E47" s="19">
        <v>3</v>
      </c>
      <c r="F47" s="20">
        <v>1</v>
      </c>
      <c r="G47" s="20">
        <v>0</v>
      </c>
      <c r="H47" s="21">
        <v>10</v>
      </c>
      <c r="I47" s="25">
        <v>10</v>
      </c>
      <c r="J47" s="25">
        <f t="shared" si="0"/>
        <v>20</v>
      </c>
      <c r="K47" s="25">
        <v>0</v>
      </c>
      <c r="L47" s="25"/>
      <c r="M47" s="25"/>
      <c r="N47" s="25">
        <f t="shared" si="1"/>
        <v>-3</v>
      </c>
      <c r="O47" s="25">
        <v>0</v>
      </c>
      <c r="P47" s="26">
        <v>0</v>
      </c>
      <c r="Q47" s="26">
        <f t="shared" si="6"/>
        <v>0</v>
      </c>
      <c r="R47" s="26">
        <v>0</v>
      </c>
      <c r="S47" s="25" t="s">
        <v>27</v>
      </c>
      <c r="T47" s="26">
        <f t="shared" si="7"/>
        <v>0</v>
      </c>
      <c r="U47" s="32"/>
    </row>
    <row r="48" ht="14.25" spans="1:21">
      <c r="A48" s="18">
        <v>46</v>
      </c>
      <c r="B48" s="18">
        <v>545</v>
      </c>
      <c r="C48" s="18" t="s">
        <v>72</v>
      </c>
      <c r="D48" s="18" t="s">
        <v>54</v>
      </c>
      <c r="E48" s="19">
        <v>3</v>
      </c>
      <c r="F48" s="20">
        <v>1</v>
      </c>
      <c r="G48" s="20">
        <v>0</v>
      </c>
      <c r="H48" s="21">
        <v>10</v>
      </c>
      <c r="I48" s="25">
        <v>10</v>
      </c>
      <c r="J48" s="25">
        <f t="shared" si="0"/>
        <v>20</v>
      </c>
      <c r="K48" s="25">
        <v>2</v>
      </c>
      <c r="L48" s="25"/>
      <c r="M48" s="25"/>
      <c r="N48" s="25">
        <f t="shared" si="1"/>
        <v>-1</v>
      </c>
      <c r="O48" s="25">
        <v>1350</v>
      </c>
      <c r="P48" s="26">
        <f t="shared" si="5"/>
        <v>675</v>
      </c>
      <c r="Q48" s="26">
        <f t="shared" si="6"/>
        <v>2025</v>
      </c>
      <c r="R48" s="26">
        <v>0</v>
      </c>
      <c r="S48" s="25" t="s">
        <v>27</v>
      </c>
      <c r="T48" s="26">
        <f t="shared" si="7"/>
        <v>121.5</v>
      </c>
      <c r="U48" s="32"/>
    </row>
    <row r="49" ht="14.25" spans="1:21">
      <c r="A49" s="18">
        <v>47</v>
      </c>
      <c r="B49" s="18">
        <v>104430</v>
      </c>
      <c r="C49" s="18" t="s">
        <v>73</v>
      </c>
      <c r="D49" s="18" t="s">
        <v>54</v>
      </c>
      <c r="E49" s="19">
        <v>3</v>
      </c>
      <c r="F49" s="20">
        <v>1</v>
      </c>
      <c r="G49" s="20">
        <v>0</v>
      </c>
      <c r="H49" s="21">
        <v>10</v>
      </c>
      <c r="I49" s="25">
        <v>10</v>
      </c>
      <c r="J49" s="25">
        <f t="shared" si="0"/>
        <v>20</v>
      </c>
      <c r="K49" s="25">
        <v>0</v>
      </c>
      <c r="L49" s="25"/>
      <c r="M49" s="25"/>
      <c r="N49" s="25">
        <f t="shared" si="1"/>
        <v>-3</v>
      </c>
      <c r="O49" s="25">
        <v>0</v>
      </c>
      <c r="P49" s="26">
        <v>0</v>
      </c>
      <c r="Q49" s="26">
        <f t="shared" si="6"/>
        <v>0</v>
      </c>
      <c r="R49" s="26">
        <v>0</v>
      </c>
      <c r="S49" s="25" t="s">
        <v>27</v>
      </c>
      <c r="T49" s="26">
        <f t="shared" si="7"/>
        <v>0</v>
      </c>
      <c r="U49" s="32"/>
    </row>
    <row r="50" ht="14.25" spans="1:21">
      <c r="A50" s="18">
        <v>48</v>
      </c>
      <c r="B50" s="18">
        <v>105396</v>
      </c>
      <c r="C50" s="18" t="s">
        <v>74</v>
      </c>
      <c r="D50" s="18" t="s">
        <v>54</v>
      </c>
      <c r="E50" s="19">
        <v>3</v>
      </c>
      <c r="F50" s="20">
        <v>1</v>
      </c>
      <c r="G50" s="20">
        <v>0</v>
      </c>
      <c r="H50" s="21">
        <v>10</v>
      </c>
      <c r="I50" s="25">
        <v>10</v>
      </c>
      <c r="J50" s="25">
        <f t="shared" si="0"/>
        <v>20</v>
      </c>
      <c r="K50" s="25">
        <v>0</v>
      </c>
      <c r="L50" s="25"/>
      <c r="M50" s="25"/>
      <c r="N50" s="25">
        <f t="shared" si="1"/>
        <v>-3</v>
      </c>
      <c r="O50" s="25">
        <v>0</v>
      </c>
      <c r="P50" s="26">
        <v>0</v>
      </c>
      <c r="Q50" s="26">
        <f t="shared" si="6"/>
        <v>0</v>
      </c>
      <c r="R50" s="26">
        <v>0</v>
      </c>
      <c r="S50" s="25" t="s">
        <v>27</v>
      </c>
      <c r="T50" s="26">
        <f t="shared" si="7"/>
        <v>0</v>
      </c>
      <c r="U50" s="32"/>
    </row>
    <row r="51" ht="14.25" spans="1:21">
      <c r="A51" s="18">
        <v>49</v>
      </c>
      <c r="B51" s="18">
        <v>337</v>
      </c>
      <c r="C51" s="18" t="s">
        <v>75</v>
      </c>
      <c r="D51" s="18" t="s">
        <v>76</v>
      </c>
      <c r="E51" s="19">
        <v>12</v>
      </c>
      <c r="F51" s="20">
        <f>E51/3</f>
        <v>4</v>
      </c>
      <c r="G51" s="20">
        <v>0</v>
      </c>
      <c r="H51" s="21">
        <v>0</v>
      </c>
      <c r="I51" s="25">
        <v>0</v>
      </c>
      <c r="J51" s="25">
        <f t="shared" si="0"/>
        <v>0</v>
      </c>
      <c r="K51" s="25">
        <v>12</v>
      </c>
      <c r="L51" s="25"/>
      <c r="M51" s="25"/>
      <c r="N51" s="25">
        <f t="shared" si="1"/>
        <v>0</v>
      </c>
      <c r="O51" s="25">
        <v>8100</v>
      </c>
      <c r="P51" s="26">
        <f t="shared" si="5"/>
        <v>675</v>
      </c>
      <c r="Q51" s="26">
        <f t="shared" si="6"/>
        <v>8100</v>
      </c>
      <c r="R51" s="26">
        <f>N51*P51</f>
        <v>0</v>
      </c>
      <c r="S51" s="25" t="s">
        <v>24</v>
      </c>
      <c r="T51" s="26">
        <f t="shared" si="7"/>
        <v>486</v>
      </c>
      <c r="U51" s="32">
        <f>K51*15</f>
        <v>180</v>
      </c>
    </row>
    <row r="52" ht="14.25" spans="1:21">
      <c r="A52" s="18">
        <v>50</v>
      </c>
      <c r="B52" s="18">
        <v>517</v>
      </c>
      <c r="C52" s="18" t="s">
        <v>77</v>
      </c>
      <c r="D52" s="18" t="s">
        <v>76</v>
      </c>
      <c r="E52" s="19">
        <v>12</v>
      </c>
      <c r="F52" s="20">
        <f>E52/3</f>
        <v>4</v>
      </c>
      <c r="G52" s="20">
        <v>0</v>
      </c>
      <c r="H52" s="21">
        <v>40</v>
      </c>
      <c r="I52" s="25">
        <v>40</v>
      </c>
      <c r="J52" s="25">
        <f t="shared" si="0"/>
        <v>80</v>
      </c>
      <c r="K52" s="25">
        <v>0</v>
      </c>
      <c r="L52" s="25"/>
      <c r="M52" s="25"/>
      <c r="N52" s="25">
        <f t="shared" si="1"/>
        <v>-12</v>
      </c>
      <c r="O52" s="25">
        <v>0</v>
      </c>
      <c r="P52" s="26">
        <v>0</v>
      </c>
      <c r="Q52" s="26">
        <f t="shared" si="6"/>
        <v>0</v>
      </c>
      <c r="R52" s="26">
        <v>0</v>
      </c>
      <c r="S52" s="25" t="s">
        <v>27</v>
      </c>
      <c r="T52" s="26">
        <f t="shared" si="7"/>
        <v>0</v>
      </c>
      <c r="U52" s="32"/>
    </row>
    <row r="53" ht="14.25" spans="1:21">
      <c r="A53" s="18">
        <v>51</v>
      </c>
      <c r="B53" s="18">
        <v>373</v>
      </c>
      <c r="C53" s="18" t="s">
        <v>78</v>
      </c>
      <c r="D53" s="18" t="s">
        <v>76</v>
      </c>
      <c r="E53" s="19">
        <v>3</v>
      </c>
      <c r="F53" s="20">
        <v>1</v>
      </c>
      <c r="G53" s="20">
        <v>0</v>
      </c>
      <c r="H53" s="21">
        <v>10</v>
      </c>
      <c r="I53" s="25">
        <v>10</v>
      </c>
      <c r="J53" s="25">
        <f t="shared" si="0"/>
        <v>20</v>
      </c>
      <c r="K53" s="25">
        <v>0</v>
      </c>
      <c r="L53" s="25"/>
      <c r="M53" s="25"/>
      <c r="N53" s="25">
        <f t="shared" si="1"/>
        <v>-3</v>
      </c>
      <c r="O53" s="25">
        <v>0</v>
      </c>
      <c r="P53" s="26">
        <v>0</v>
      </c>
      <c r="Q53" s="26">
        <f t="shared" si="6"/>
        <v>0</v>
      </c>
      <c r="R53" s="26">
        <v>0</v>
      </c>
      <c r="S53" s="25" t="s">
        <v>27</v>
      </c>
      <c r="T53" s="26">
        <f t="shared" si="7"/>
        <v>0</v>
      </c>
      <c r="U53" s="32"/>
    </row>
    <row r="54" s="2" customFormat="1" ht="14.25" spans="1:21">
      <c r="A54" s="14">
        <v>52</v>
      </c>
      <c r="B54" s="14">
        <v>308</v>
      </c>
      <c r="C54" s="14" t="s">
        <v>79</v>
      </c>
      <c r="D54" s="14" t="s">
        <v>76</v>
      </c>
      <c r="E54" s="15">
        <v>6</v>
      </c>
      <c r="F54" s="16">
        <v>2</v>
      </c>
      <c r="G54" s="16">
        <v>0</v>
      </c>
      <c r="H54" s="17">
        <v>0</v>
      </c>
      <c r="I54" s="23">
        <v>0</v>
      </c>
      <c r="J54" s="23">
        <f t="shared" si="0"/>
        <v>0</v>
      </c>
      <c r="K54" s="23">
        <v>7.12</v>
      </c>
      <c r="L54" s="23">
        <v>5</v>
      </c>
      <c r="M54" s="23">
        <v>2600</v>
      </c>
      <c r="N54" s="23">
        <v>0</v>
      </c>
      <c r="O54" s="23">
        <v>1512</v>
      </c>
      <c r="P54" s="24">
        <f>O54/2</f>
        <v>756</v>
      </c>
      <c r="Q54" s="24">
        <v>1512</v>
      </c>
      <c r="R54" s="24">
        <f>N54*P54</f>
        <v>0</v>
      </c>
      <c r="S54" s="23" t="s">
        <v>24</v>
      </c>
      <c r="T54" s="24">
        <f>Q54*0.06+R54*0.08</f>
        <v>90.72</v>
      </c>
      <c r="U54" s="33"/>
    </row>
    <row r="55" ht="14.25" spans="1:21">
      <c r="A55" s="18">
        <v>53</v>
      </c>
      <c r="B55" s="18">
        <v>742</v>
      </c>
      <c r="C55" s="18" t="s">
        <v>80</v>
      </c>
      <c r="D55" s="18" t="s">
        <v>76</v>
      </c>
      <c r="E55" s="19">
        <v>3</v>
      </c>
      <c r="F55" s="20">
        <v>1</v>
      </c>
      <c r="G55" s="20">
        <v>0</v>
      </c>
      <c r="H55" s="21">
        <v>10</v>
      </c>
      <c r="I55" s="25">
        <v>10</v>
      </c>
      <c r="J55" s="25">
        <f t="shared" si="0"/>
        <v>20</v>
      </c>
      <c r="K55" s="25">
        <v>0</v>
      </c>
      <c r="L55" s="25"/>
      <c r="M55" s="25"/>
      <c r="N55" s="25">
        <f t="shared" si="1"/>
        <v>-3</v>
      </c>
      <c r="O55" s="25">
        <v>0</v>
      </c>
      <c r="P55" s="26">
        <v>0</v>
      </c>
      <c r="Q55" s="26">
        <f t="shared" si="6"/>
        <v>0</v>
      </c>
      <c r="R55" s="26">
        <v>0</v>
      </c>
      <c r="S55" s="25" t="s">
        <v>27</v>
      </c>
      <c r="T55" s="26">
        <f t="shared" si="7"/>
        <v>0</v>
      </c>
      <c r="U55" s="32"/>
    </row>
    <row r="56" ht="14.25" spans="1:21">
      <c r="A56" s="18">
        <v>54</v>
      </c>
      <c r="B56" s="18">
        <v>578</v>
      </c>
      <c r="C56" s="18" t="s">
        <v>81</v>
      </c>
      <c r="D56" s="18" t="s">
        <v>76</v>
      </c>
      <c r="E56" s="19">
        <v>6</v>
      </c>
      <c r="F56" s="20">
        <v>2</v>
      </c>
      <c r="G56" s="20">
        <v>0</v>
      </c>
      <c r="H56" s="21">
        <v>0</v>
      </c>
      <c r="I56" s="25">
        <v>20</v>
      </c>
      <c r="J56" s="25">
        <f t="shared" si="0"/>
        <v>20</v>
      </c>
      <c r="K56" s="25">
        <v>10</v>
      </c>
      <c r="L56" s="25"/>
      <c r="M56" s="25"/>
      <c r="N56" s="25">
        <f t="shared" si="1"/>
        <v>4</v>
      </c>
      <c r="O56" s="25">
        <v>6750</v>
      </c>
      <c r="P56" s="26">
        <f t="shared" ref="P55:P99" si="8">O56/K56</f>
        <v>675</v>
      </c>
      <c r="Q56" s="26">
        <f t="shared" si="6"/>
        <v>4050</v>
      </c>
      <c r="R56" s="26">
        <f>N56*P56</f>
        <v>2700</v>
      </c>
      <c r="S56" s="25" t="s">
        <v>24</v>
      </c>
      <c r="T56" s="26">
        <f t="shared" si="7"/>
        <v>459</v>
      </c>
      <c r="U56" s="32">
        <f>K56*15</f>
        <v>150</v>
      </c>
    </row>
    <row r="57" ht="14.25" spans="1:21">
      <c r="A57" s="18">
        <v>55</v>
      </c>
      <c r="B57" s="18">
        <v>744</v>
      </c>
      <c r="C57" s="18" t="s">
        <v>82</v>
      </c>
      <c r="D57" s="18" t="s">
        <v>76</v>
      </c>
      <c r="E57" s="19">
        <v>6</v>
      </c>
      <c r="F57" s="20">
        <v>2</v>
      </c>
      <c r="G57" s="20">
        <v>0</v>
      </c>
      <c r="H57" s="21">
        <v>0</v>
      </c>
      <c r="I57" s="25">
        <v>0</v>
      </c>
      <c r="J57" s="25">
        <f t="shared" si="0"/>
        <v>0</v>
      </c>
      <c r="K57" s="25">
        <v>16.17</v>
      </c>
      <c r="L57" s="25"/>
      <c r="M57" s="25"/>
      <c r="N57" s="25">
        <f t="shared" si="1"/>
        <v>10.17</v>
      </c>
      <c r="O57" s="25">
        <v>11021.4</v>
      </c>
      <c r="P57" s="26">
        <f t="shared" si="8"/>
        <v>681.595547309833</v>
      </c>
      <c r="Q57" s="26">
        <f t="shared" si="6"/>
        <v>4089.573283859</v>
      </c>
      <c r="R57" s="26">
        <f>N57*P57</f>
        <v>6931.826716141</v>
      </c>
      <c r="S57" s="25" t="s">
        <v>24</v>
      </c>
      <c r="T57" s="26">
        <f t="shared" si="7"/>
        <v>799.92053432282</v>
      </c>
      <c r="U57" s="32">
        <f>K57*15</f>
        <v>242.55</v>
      </c>
    </row>
    <row r="58" ht="14.25" spans="1:21">
      <c r="A58" s="18">
        <v>56</v>
      </c>
      <c r="B58" s="18">
        <v>355</v>
      </c>
      <c r="C58" s="18" t="s">
        <v>83</v>
      </c>
      <c r="D58" s="18" t="s">
        <v>76</v>
      </c>
      <c r="E58" s="19">
        <v>9</v>
      </c>
      <c r="F58" s="20">
        <v>3</v>
      </c>
      <c r="G58" s="20">
        <v>0</v>
      </c>
      <c r="H58" s="21">
        <v>0</v>
      </c>
      <c r="I58" s="25">
        <v>10</v>
      </c>
      <c r="J58" s="25">
        <f t="shared" si="0"/>
        <v>10</v>
      </c>
      <c r="K58" s="25">
        <v>14</v>
      </c>
      <c r="L58" s="25"/>
      <c r="M58" s="25"/>
      <c r="N58" s="25">
        <f t="shared" si="1"/>
        <v>5</v>
      </c>
      <c r="O58" s="25">
        <v>9450</v>
      </c>
      <c r="P58" s="26">
        <f t="shared" si="8"/>
        <v>675</v>
      </c>
      <c r="Q58" s="26">
        <f t="shared" si="6"/>
        <v>6075</v>
      </c>
      <c r="R58" s="26">
        <f>N58*P58</f>
        <v>3375</v>
      </c>
      <c r="S58" s="25" t="s">
        <v>24</v>
      </c>
      <c r="T58" s="26">
        <f t="shared" si="7"/>
        <v>634.5</v>
      </c>
      <c r="U58" s="32">
        <f>K58*15</f>
        <v>210</v>
      </c>
    </row>
    <row r="59" ht="14.25" spans="1:21">
      <c r="A59" s="18">
        <v>57</v>
      </c>
      <c r="B59" s="18">
        <v>747</v>
      </c>
      <c r="C59" s="18" t="s">
        <v>84</v>
      </c>
      <c r="D59" s="18" t="s">
        <v>76</v>
      </c>
      <c r="E59" s="19">
        <v>3</v>
      </c>
      <c r="F59" s="20">
        <v>1</v>
      </c>
      <c r="G59" s="20">
        <v>0</v>
      </c>
      <c r="H59" s="21">
        <v>0</v>
      </c>
      <c r="I59" s="25">
        <v>10</v>
      </c>
      <c r="J59" s="25">
        <f t="shared" si="0"/>
        <v>10</v>
      </c>
      <c r="K59" s="25">
        <v>4</v>
      </c>
      <c r="L59" s="25"/>
      <c r="M59" s="25"/>
      <c r="N59" s="25">
        <f t="shared" si="1"/>
        <v>1</v>
      </c>
      <c r="O59" s="25">
        <v>2700</v>
      </c>
      <c r="P59" s="26">
        <f t="shared" si="8"/>
        <v>675</v>
      </c>
      <c r="Q59" s="26">
        <f t="shared" si="6"/>
        <v>2025</v>
      </c>
      <c r="R59" s="26">
        <f>N59*P59</f>
        <v>675</v>
      </c>
      <c r="S59" s="25" t="s">
        <v>24</v>
      </c>
      <c r="T59" s="26">
        <f t="shared" si="7"/>
        <v>175.5</v>
      </c>
      <c r="U59" s="32">
        <f>K59*15</f>
        <v>60</v>
      </c>
    </row>
    <row r="60" ht="14.25" spans="1:21">
      <c r="A60" s="18">
        <v>58</v>
      </c>
      <c r="B60" s="18">
        <v>349</v>
      </c>
      <c r="C60" s="18" t="s">
        <v>85</v>
      </c>
      <c r="D60" s="18" t="s">
        <v>76</v>
      </c>
      <c r="E60" s="19">
        <v>6</v>
      </c>
      <c r="F60" s="20">
        <v>2</v>
      </c>
      <c r="G60" s="20">
        <v>0</v>
      </c>
      <c r="H60" s="21">
        <v>20</v>
      </c>
      <c r="I60" s="25">
        <v>0</v>
      </c>
      <c r="J60" s="25">
        <f t="shared" si="0"/>
        <v>20</v>
      </c>
      <c r="K60" s="25">
        <v>4</v>
      </c>
      <c r="L60" s="25"/>
      <c r="M60" s="25"/>
      <c r="N60" s="25">
        <f t="shared" si="1"/>
        <v>-2</v>
      </c>
      <c r="O60" s="25">
        <v>2700</v>
      </c>
      <c r="P60" s="26">
        <f t="shared" si="8"/>
        <v>675</v>
      </c>
      <c r="Q60" s="26">
        <f t="shared" si="6"/>
        <v>4050</v>
      </c>
      <c r="R60" s="26">
        <v>0</v>
      </c>
      <c r="S60" s="25" t="s">
        <v>27</v>
      </c>
      <c r="T60" s="26">
        <f t="shared" si="7"/>
        <v>243</v>
      </c>
      <c r="U60" s="32"/>
    </row>
    <row r="61" ht="14.25" spans="1:21">
      <c r="A61" s="18">
        <v>59</v>
      </c>
      <c r="B61" s="18">
        <v>511</v>
      </c>
      <c r="C61" s="18" t="s">
        <v>86</v>
      </c>
      <c r="D61" s="18" t="s">
        <v>76</v>
      </c>
      <c r="E61" s="19">
        <v>6</v>
      </c>
      <c r="F61" s="20">
        <v>2</v>
      </c>
      <c r="G61" s="20">
        <v>0</v>
      </c>
      <c r="H61" s="21">
        <v>20</v>
      </c>
      <c r="I61" s="25">
        <v>0</v>
      </c>
      <c r="J61" s="25">
        <f t="shared" si="0"/>
        <v>20</v>
      </c>
      <c r="K61" s="25">
        <v>3</v>
      </c>
      <c r="L61" s="25"/>
      <c r="M61" s="25"/>
      <c r="N61" s="25">
        <f t="shared" si="1"/>
        <v>-3</v>
      </c>
      <c r="O61" s="25">
        <v>2149</v>
      </c>
      <c r="P61" s="26">
        <f t="shared" si="8"/>
        <v>716.333333333333</v>
      </c>
      <c r="Q61" s="26">
        <f t="shared" si="6"/>
        <v>4298</v>
      </c>
      <c r="R61" s="26">
        <v>0</v>
      </c>
      <c r="S61" s="25" t="s">
        <v>27</v>
      </c>
      <c r="T61" s="26">
        <f t="shared" si="7"/>
        <v>257.88</v>
      </c>
      <c r="U61" s="32"/>
    </row>
    <row r="62" ht="14.25" spans="1:21">
      <c r="A62" s="18">
        <v>60</v>
      </c>
      <c r="B62" s="18">
        <v>515</v>
      </c>
      <c r="C62" s="18" t="s">
        <v>87</v>
      </c>
      <c r="D62" s="18" t="s">
        <v>76</v>
      </c>
      <c r="E62" s="19">
        <v>6</v>
      </c>
      <c r="F62" s="20">
        <v>2</v>
      </c>
      <c r="G62" s="20">
        <v>0</v>
      </c>
      <c r="H62" s="21">
        <v>20</v>
      </c>
      <c r="I62" s="25">
        <v>0</v>
      </c>
      <c r="J62" s="25">
        <f t="shared" si="0"/>
        <v>20</v>
      </c>
      <c r="K62" s="25">
        <v>2</v>
      </c>
      <c r="L62" s="25"/>
      <c r="M62" s="25"/>
      <c r="N62" s="25">
        <f t="shared" si="1"/>
        <v>-4</v>
      </c>
      <c r="O62" s="25">
        <v>1350</v>
      </c>
      <c r="P62" s="26">
        <f t="shared" si="8"/>
        <v>675</v>
      </c>
      <c r="Q62" s="26">
        <f t="shared" si="6"/>
        <v>4050</v>
      </c>
      <c r="R62" s="26">
        <v>0</v>
      </c>
      <c r="S62" s="25" t="s">
        <v>27</v>
      </c>
      <c r="T62" s="26">
        <f t="shared" si="7"/>
        <v>243</v>
      </c>
      <c r="U62" s="32"/>
    </row>
    <row r="63" ht="14.25" spans="1:21">
      <c r="A63" s="18">
        <v>61</v>
      </c>
      <c r="B63" s="18">
        <v>572</v>
      </c>
      <c r="C63" s="18" t="s">
        <v>88</v>
      </c>
      <c r="D63" s="18" t="s">
        <v>76</v>
      </c>
      <c r="E63" s="19">
        <v>3</v>
      </c>
      <c r="F63" s="20">
        <v>1</v>
      </c>
      <c r="G63" s="20">
        <v>0</v>
      </c>
      <c r="H63" s="21">
        <v>0</v>
      </c>
      <c r="I63" s="25">
        <v>0</v>
      </c>
      <c r="J63" s="25">
        <f t="shared" si="0"/>
        <v>0</v>
      </c>
      <c r="K63" s="25">
        <v>3</v>
      </c>
      <c r="L63" s="25"/>
      <c r="M63" s="25"/>
      <c r="N63" s="25">
        <f t="shared" si="1"/>
        <v>0</v>
      </c>
      <c r="O63" s="25">
        <v>1363.14</v>
      </c>
      <c r="P63" s="26">
        <f t="shared" si="8"/>
        <v>454.38</v>
      </c>
      <c r="Q63" s="26">
        <f t="shared" si="6"/>
        <v>1363.14</v>
      </c>
      <c r="R63" s="26">
        <f>N63*P63</f>
        <v>0</v>
      </c>
      <c r="S63" s="25" t="s">
        <v>24</v>
      </c>
      <c r="T63" s="26">
        <f t="shared" si="7"/>
        <v>81.7884</v>
      </c>
      <c r="U63" s="32">
        <f>K63*15</f>
        <v>45</v>
      </c>
    </row>
    <row r="64" ht="14.25" spans="1:21">
      <c r="A64" s="18">
        <v>62</v>
      </c>
      <c r="B64" s="18">
        <v>102935</v>
      </c>
      <c r="C64" s="18" t="s">
        <v>89</v>
      </c>
      <c r="D64" s="18" t="s">
        <v>76</v>
      </c>
      <c r="E64" s="19">
        <v>6</v>
      </c>
      <c r="F64" s="20">
        <v>2</v>
      </c>
      <c r="G64" s="20">
        <v>0</v>
      </c>
      <c r="H64" s="21">
        <v>20</v>
      </c>
      <c r="I64" s="25">
        <v>20</v>
      </c>
      <c r="J64" s="25">
        <f t="shared" si="0"/>
        <v>40</v>
      </c>
      <c r="K64" s="25">
        <v>0</v>
      </c>
      <c r="L64" s="25"/>
      <c r="M64" s="25"/>
      <c r="N64" s="25">
        <f t="shared" si="1"/>
        <v>-6</v>
      </c>
      <c r="O64" s="25">
        <v>0</v>
      </c>
      <c r="P64" s="26">
        <v>0</v>
      </c>
      <c r="Q64" s="26">
        <f t="shared" si="6"/>
        <v>0</v>
      </c>
      <c r="R64" s="26">
        <v>0</v>
      </c>
      <c r="S64" s="25" t="s">
        <v>27</v>
      </c>
      <c r="T64" s="26">
        <f t="shared" si="7"/>
        <v>0</v>
      </c>
      <c r="U64" s="32"/>
    </row>
    <row r="65" ht="14.25" spans="1:21">
      <c r="A65" s="18">
        <v>63</v>
      </c>
      <c r="B65" s="18">
        <v>102479</v>
      </c>
      <c r="C65" s="18" t="s">
        <v>90</v>
      </c>
      <c r="D65" s="18" t="s">
        <v>76</v>
      </c>
      <c r="E65" s="19">
        <v>3</v>
      </c>
      <c r="F65" s="20">
        <v>1</v>
      </c>
      <c r="G65" s="20">
        <v>0</v>
      </c>
      <c r="H65" s="21">
        <v>10</v>
      </c>
      <c r="I65" s="25">
        <v>10</v>
      </c>
      <c r="J65" s="25">
        <f t="shared" si="0"/>
        <v>20</v>
      </c>
      <c r="K65" s="25">
        <v>0</v>
      </c>
      <c r="L65" s="25"/>
      <c r="M65" s="25"/>
      <c r="N65" s="25">
        <f t="shared" si="1"/>
        <v>-3</v>
      </c>
      <c r="O65" s="25">
        <v>0</v>
      </c>
      <c r="P65" s="26">
        <v>0</v>
      </c>
      <c r="Q65" s="26">
        <f t="shared" si="6"/>
        <v>0</v>
      </c>
      <c r="R65" s="26">
        <v>0</v>
      </c>
      <c r="S65" s="25" t="s">
        <v>27</v>
      </c>
      <c r="T65" s="26">
        <f t="shared" si="7"/>
        <v>0</v>
      </c>
      <c r="U65" s="32"/>
    </row>
    <row r="66" ht="14.25" spans="1:21">
      <c r="A66" s="18">
        <v>64</v>
      </c>
      <c r="B66" s="18">
        <v>723</v>
      </c>
      <c r="C66" s="18" t="s">
        <v>91</v>
      </c>
      <c r="D66" s="18" t="s">
        <v>76</v>
      </c>
      <c r="E66" s="19">
        <v>3</v>
      </c>
      <c r="F66" s="20">
        <v>1</v>
      </c>
      <c r="G66" s="20">
        <v>0</v>
      </c>
      <c r="H66" s="21">
        <v>10</v>
      </c>
      <c r="I66" s="25">
        <v>10</v>
      </c>
      <c r="J66" s="25">
        <f t="shared" si="0"/>
        <v>20</v>
      </c>
      <c r="K66" s="25">
        <v>0</v>
      </c>
      <c r="L66" s="25"/>
      <c r="M66" s="25"/>
      <c r="N66" s="25">
        <f t="shared" si="1"/>
        <v>-3</v>
      </c>
      <c r="O66" s="25">
        <v>0</v>
      </c>
      <c r="P66" s="26">
        <v>0</v>
      </c>
      <c r="Q66" s="26">
        <f t="shared" si="6"/>
        <v>0</v>
      </c>
      <c r="R66" s="26">
        <v>0</v>
      </c>
      <c r="S66" s="25" t="s">
        <v>27</v>
      </c>
      <c r="T66" s="26">
        <f t="shared" si="7"/>
        <v>0</v>
      </c>
      <c r="U66" s="32"/>
    </row>
    <row r="67" ht="14.25" spans="1:21">
      <c r="A67" s="18">
        <v>65</v>
      </c>
      <c r="B67" s="18">
        <v>391</v>
      </c>
      <c r="C67" s="18" t="s">
        <v>92</v>
      </c>
      <c r="D67" s="18" t="s">
        <v>76</v>
      </c>
      <c r="E67" s="19">
        <v>6</v>
      </c>
      <c r="F67" s="20">
        <v>2</v>
      </c>
      <c r="G67" s="20">
        <v>0</v>
      </c>
      <c r="H67" s="21">
        <v>20</v>
      </c>
      <c r="I67" s="25">
        <v>0</v>
      </c>
      <c r="J67" s="25">
        <f t="shared" ref="J67:J103" si="9">G67+H67+I67</f>
        <v>20</v>
      </c>
      <c r="K67" s="25">
        <v>6</v>
      </c>
      <c r="L67" s="25"/>
      <c r="M67" s="25"/>
      <c r="N67" s="25">
        <f t="shared" ref="N67:N103" si="10">K67-E67</f>
        <v>0</v>
      </c>
      <c r="O67" s="25">
        <v>4050</v>
      </c>
      <c r="P67" s="26">
        <f t="shared" si="8"/>
        <v>675</v>
      </c>
      <c r="Q67" s="26">
        <f t="shared" si="6"/>
        <v>4050</v>
      </c>
      <c r="R67" s="26">
        <f>N67*P67</f>
        <v>0</v>
      </c>
      <c r="S67" s="25" t="s">
        <v>24</v>
      </c>
      <c r="T67" s="26">
        <f t="shared" si="7"/>
        <v>243</v>
      </c>
      <c r="U67" s="32">
        <f>K67*15</f>
        <v>90</v>
      </c>
    </row>
    <row r="68" ht="14.25" spans="1:21">
      <c r="A68" s="18">
        <v>66</v>
      </c>
      <c r="B68" s="18">
        <v>718</v>
      </c>
      <c r="C68" s="18" t="s">
        <v>93</v>
      </c>
      <c r="D68" s="18" t="s">
        <v>76</v>
      </c>
      <c r="E68" s="19">
        <v>3</v>
      </c>
      <c r="F68" s="20">
        <v>1</v>
      </c>
      <c r="G68" s="20">
        <v>0</v>
      </c>
      <c r="H68" s="21">
        <v>10</v>
      </c>
      <c r="I68" s="25">
        <v>0</v>
      </c>
      <c r="J68" s="25">
        <f t="shared" si="9"/>
        <v>10</v>
      </c>
      <c r="K68" s="25">
        <v>2</v>
      </c>
      <c r="L68" s="25"/>
      <c r="M68" s="25"/>
      <c r="N68" s="25">
        <f t="shared" si="10"/>
        <v>-1</v>
      </c>
      <c r="O68" s="25">
        <v>1350</v>
      </c>
      <c r="P68" s="26">
        <f t="shared" si="8"/>
        <v>675</v>
      </c>
      <c r="Q68" s="26">
        <f t="shared" ref="Q68:Q99" si="11">E68*P68</f>
        <v>2025</v>
      </c>
      <c r="R68" s="26">
        <v>0</v>
      </c>
      <c r="S68" s="25" t="s">
        <v>27</v>
      </c>
      <c r="T68" s="26">
        <f t="shared" ref="T68:T99" si="12">Q68*0.06+R68*0.08</f>
        <v>121.5</v>
      </c>
      <c r="U68" s="32"/>
    </row>
    <row r="69" ht="14.25" spans="1:21">
      <c r="A69" s="18">
        <v>67</v>
      </c>
      <c r="B69" s="18">
        <v>102478</v>
      </c>
      <c r="C69" s="18" t="s">
        <v>94</v>
      </c>
      <c r="D69" s="18" t="s">
        <v>76</v>
      </c>
      <c r="E69" s="19">
        <v>3</v>
      </c>
      <c r="F69" s="20">
        <v>1</v>
      </c>
      <c r="G69" s="20">
        <v>0</v>
      </c>
      <c r="H69" s="21">
        <v>0</v>
      </c>
      <c r="I69" s="25">
        <v>0</v>
      </c>
      <c r="J69" s="25">
        <f t="shared" si="9"/>
        <v>0</v>
      </c>
      <c r="K69" s="25">
        <v>4</v>
      </c>
      <c r="L69" s="25"/>
      <c r="M69" s="25"/>
      <c r="N69" s="25">
        <f t="shared" si="10"/>
        <v>1</v>
      </c>
      <c r="O69" s="25">
        <v>2700</v>
      </c>
      <c r="P69" s="26">
        <f t="shared" si="8"/>
        <v>675</v>
      </c>
      <c r="Q69" s="26">
        <f t="shared" si="11"/>
        <v>2025</v>
      </c>
      <c r="R69" s="26">
        <f>N69*P69</f>
        <v>675</v>
      </c>
      <c r="S69" s="25" t="s">
        <v>24</v>
      </c>
      <c r="T69" s="26">
        <f t="shared" si="12"/>
        <v>175.5</v>
      </c>
      <c r="U69" s="32">
        <f>K69*15</f>
        <v>60</v>
      </c>
    </row>
    <row r="70" ht="14.25" spans="1:21">
      <c r="A70" s="18">
        <v>68</v>
      </c>
      <c r="B70" s="18">
        <v>341</v>
      </c>
      <c r="C70" s="18" t="s">
        <v>95</v>
      </c>
      <c r="D70" s="18" t="s">
        <v>96</v>
      </c>
      <c r="E70" s="19">
        <v>12</v>
      </c>
      <c r="F70" s="20">
        <f>E70/3</f>
        <v>4</v>
      </c>
      <c r="G70" s="20">
        <v>0</v>
      </c>
      <c r="H70" s="21">
        <v>0</v>
      </c>
      <c r="I70" s="25">
        <v>30</v>
      </c>
      <c r="J70" s="25">
        <f t="shared" si="9"/>
        <v>30</v>
      </c>
      <c r="K70" s="25">
        <v>10.472</v>
      </c>
      <c r="L70" s="25"/>
      <c r="M70" s="25"/>
      <c r="N70" s="25">
        <f t="shared" si="10"/>
        <v>-1.528</v>
      </c>
      <c r="O70" s="25">
        <v>8289.49</v>
      </c>
      <c r="P70" s="26">
        <f t="shared" si="8"/>
        <v>791.586134453781</v>
      </c>
      <c r="Q70" s="26">
        <f t="shared" si="11"/>
        <v>9499.03361344538</v>
      </c>
      <c r="R70" s="26">
        <v>0</v>
      </c>
      <c r="S70" s="25" t="s">
        <v>27</v>
      </c>
      <c r="T70" s="26">
        <f t="shared" si="12"/>
        <v>569.942016806723</v>
      </c>
      <c r="U70" s="32"/>
    </row>
    <row r="71" ht="14.25" spans="1:21">
      <c r="A71" s="18">
        <v>69</v>
      </c>
      <c r="B71" s="18">
        <v>385</v>
      </c>
      <c r="C71" s="18" t="s">
        <v>97</v>
      </c>
      <c r="D71" s="18" t="s">
        <v>96</v>
      </c>
      <c r="E71" s="19">
        <v>9</v>
      </c>
      <c r="F71" s="20">
        <v>3</v>
      </c>
      <c r="G71" s="20">
        <v>0</v>
      </c>
      <c r="H71" s="21">
        <v>0</v>
      </c>
      <c r="I71" s="25">
        <v>10</v>
      </c>
      <c r="J71" s="25">
        <f t="shared" si="9"/>
        <v>10</v>
      </c>
      <c r="K71" s="25">
        <v>14</v>
      </c>
      <c r="L71" s="25"/>
      <c r="M71" s="25"/>
      <c r="N71" s="25">
        <f t="shared" si="10"/>
        <v>5</v>
      </c>
      <c r="O71" s="25">
        <v>9450</v>
      </c>
      <c r="P71" s="26">
        <f t="shared" si="8"/>
        <v>675</v>
      </c>
      <c r="Q71" s="26">
        <f t="shared" si="11"/>
        <v>6075</v>
      </c>
      <c r="R71" s="26">
        <f>N71*P71</f>
        <v>3375</v>
      </c>
      <c r="S71" s="25" t="s">
        <v>24</v>
      </c>
      <c r="T71" s="26">
        <f t="shared" si="12"/>
        <v>634.5</v>
      </c>
      <c r="U71" s="32">
        <f>K71*15</f>
        <v>210</v>
      </c>
    </row>
    <row r="72" ht="14.25" spans="1:21">
      <c r="A72" s="18">
        <v>70</v>
      </c>
      <c r="B72" s="18">
        <v>514</v>
      </c>
      <c r="C72" s="18" t="s">
        <v>98</v>
      </c>
      <c r="D72" s="18" t="s">
        <v>96</v>
      </c>
      <c r="E72" s="19">
        <v>6</v>
      </c>
      <c r="F72" s="20">
        <v>2</v>
      </c>
      <c r="G72" s="20">
        <v>0</v>
      </c>
      <c r="H72" s="21">
        <v>20</v>
      </c>
      <c r="I72" s="25">
        <v>0</v>
      </c>
      <c r="J72" s="25">
        <f t="shared" si="9"/>
        <v>20</v>
      </c>
      <c r="K72" s="25">
        <v>10</v>
      </c>
      <c r="L72" s="25"/>
      <c r="M72" s="25"/>
      <c r="N72" s="25">
        <f t="shared" si="10"/>
        <v>4</v>
      </c>
      <c r="O72" s="25">
        <v>7549</v>
      </c>
      <c r="P72" s="26">
        <f t="shared" si="8"/>
        <v>754.9</v>
      </c>
      <c r="Q72" s="26">
        <f t="shared" si="11"/>
        <v>4529.4</v>
      </c>
      <c r="R72" s="26">
        <f>N72*P72</f>
        <v>3019.6</v>
      </c>
      <c r="S72" s="25" t="s">
        <v>24</v>
      </c>
      <c r="T72" s="26">
        <f t="shared" si="12"/>
        <v>513.332</v>
      </c>
      <c r="U72" s="32">
        <f>K72*15</f>
        <v>150</v>
      </c>
    </row>
    <row r="73" ht="14.25" spans="1:21">
      <c r="A73" s="18">
        <v>71</v>
      </c>
      <c r="B73" s="18">
        <v>746</v>
      </c>
      <c r="C73" s="18" t="s">
        <v>99</v>
      </c>
      <c r="D73" s="18" t="s">
        <v>96</v>
      </c>
      <c r="E73" s="19">
        <v>3</v>
      </c>
      <c r="F73" s="20">
        <v>1</v>
      </c>
      <c r="G73" s="20">
        <v>0</v>
      </c>
      <c r="H73" s="21">
        <v>10</v>
      </c>
      <c r="I73" s="25">
        <v>10</v>
      </c>
      <c r="J73" s="25">
        <f t="shared" si="9"/>
        <v>20</v>
      </c>
      <c r="K73" s="25">
        <v>0</v>
      </c>
      <c r="L73" s="25"/>
      <c r="M73" s="25"/>
      <c r="N73" s="25">
        <f t="shared" si="10"/>
        <v>-3</v>
      </c>
      <c r="O73" s="25">
        <v>0</v>
      </c>
      <c r="P73" s="26">
        <v>0</v>
      </c>
      <c r="Q73" s="26">
        <f t="shared" si="11"/>
        <v>0</v>
      </c>
      <c r="R73" s="26">
        <v>0</v>
      </c>
      <c r="S73" s="25" t="s">
        <v>27</v>
      </c>
      <c r="T73" s="26">
        <f t="shared" si="12"/>
        <v>0</v>
      </c>
      <c r="U73" s="32"/>
    </row>
    <row r="74" ht="14.25" spans="1:21">
      <c r="A74" s="18">
        <v>72</v>
      </c>
      <c r="B74" s="18">
        <v>721</v>
      </c>
      <c r="C74" s="18" t="s">
        <v>100</v>
      </c>
      <c r="D74" s="18" t="s">
        <v>96</v>
      </c>
      <c r="E74" s="19">
        <v>3</v>
      </c>
      <c r="F74" s="20">
        <v>1</v>
      </c>
      <c r="G74" s="20">
        <v>0</v>
      </c>
      <c r="H74" s="21">
        <v>0</v>
      </c>
      <c r="I74" s="25">
        <v>10</v>
      </c>
      <c r="J74" s="25">
        <f t="shared" si="9"/>
        <v>10</v>
      </c>
      <c r="K74" s="25">
        <v>4</v>
      </c>
      <c r="L74" s="25"/>
      <c r="M74" s="25"/>
      <c r="N74" s="25">
        <f t="shared" si="10"/>
        <v>1</v>
      </c>
      <c r="O74" s="25">
        <v>2700</v>
      </c>
      <c r="P74" s="26">
        <f t="shared" si="8"/>
        <v>675</v>
      </c>
      <c r="Q74" s="26">
        <f t="shared" si="11"/>
        <v>2025</v>
      </c>
      <c r="R74" s="26">
        <f>N74*P74</f>
        <v>675</v>
      </c>
      <c r="S74" s="25" t="s">
        <v>24</v>
      </c>
      <c r="T74" s="26">
        <f t="shared" si="12"/>
        <v>175.5</v>
      </c>
      <c r="U74" s="32">
        <f>K74*15</f>
        <v>60</v>
      </c>
    </row>
    <row r="75" ht="14.25" spans="1:21">
      <c r="A75" s="18">
        <v>73</v>
      </c>
      <c r="B75" s="18">
        <v>748</v>
      </c>
      <c r="C75" s="18" t="s">
        <v>101</v>
      </c>
      <c r="D75" s="18" t="s">
        <v>96</v>
      </c>
      <c r="E75" s="19">
        <v>3</v>
      </c>
      <c r="F75" s="20">
        <v>1</v>
      </c>
      <c r="G75" s="20">
        <v>0</v>
      </c>
      <c r="H75" s="21">
        <v>10</v>
      </c>
      <c r="I75" s="25">
        <v>10</v>
      </c>
      <c r="J75" s="25">
        <f t="shared" si="9"/>
        <v>20</v>
      </c>
      <c r="K75" s="25">
        <v>0</v>
      </c>
      <c r="L75" s="25"/>
      <c r="M75" s="25"/>
      <c r="N75" s="25">
        <f t="shared" si="10"/>
        <v>-3</v>
      </c>
      <c r="O75" s="25">
        <v>0</v>
      </c>
      <c r="P75" s="26">
        <v>0</v>
      </c>
      <c r="Q75" s="26">
        <f t="shared" si="11"/>
        <v>0</v>
      </c>
      <c r="R75" s="26">
        <v>0</v>
      </c>
      <c r="S75" s="25" t="s">
        <v>27</v>
      </c>
      <c r="T75" s="26">
        <f t="shared" si="12"/>
        <v>0</v>
      </c>
      <c r="U75" s="32"/>
    </row>
    <row r="76" ht="14.25" spans="1:21">
      <c r="A76" s="18">
        <v>74</v>
      </c>
      <c r="B76" s="18">
        <v>716</v>
      </c>
      <c r="C76" s="18" t="s">
        <v>102</v>
      </c>
      <c r="D76" s="18" t="s">
        <v>96</v>
      </c>
      <c r="E76" s="19">
        <v>6</v>
      </c>
      <c r="F76" s="20">
        <v>2</v>
      </c>
      <c r="G76" s="20">
        <v>0</v>
      </c>
      <c r="H76" s="21">
        <v>20</v>
      </c>
      <c r="I76" s="25">
        <v>20</v>
      </c>
      <c r="J76" s="25">
        <f t="shared" si="9"/>
        <v>40</v>
      </c>
      <c r="K76" s="25">
        <v>2</v>
      </c>
      <c r="L76" s="25"/>
      <c r="M76" s="25"/>
      <c r="N76" s="25">
        <f t="shared" si="10"/>
        <v>-4</v>
      </c>
      <c r="O76" s="25">
        <v>1350</v>
      </c>
      <c r="P76" s="26">
        <f t="shared" si="8"/>
        <v>675</v>
      </c>
      <c r="Q76" s="26">
        <f t="shared" si="11"/>
        <v>4050</v>
      </c>
      <c r="R76" s="26">
        <v>0</v>
      </c>
      <c r="S76" s="25" t="s">
        <v>27</v>
      </c>
      <c r="T76" s="26">
        <f t="shared" si="12"/>
        <v>243</v>
      </c>
      <c r="U76" s="32"/>
    </row>
    <row r="77" ht="14.25" spans="1:21">
      <c r="A77" s="18">
        <v>75</v>
      </c>
      <c r="B77" s="18">
        <v>591</v>
      </c>
      <c r="C77" s="18" t="s">
        <v>103</v>
      </c>
      <c r="D77" s="18" t="s">
        <v>96</v>
      </c>
      <c r="E77" s="19">
        <v>3</v>
      </c>
      <c r="F77" s="20">
        <v>1</v>
      </c>
      <c r="G77" s="20">
        <v>0</v>
      </c>
      <c r="H77" s="21">
        <v>0</v>
      </c>
      <c r="I77" s="25">
        <v>10</v>
      </c>
      <c r="J77" s="25">
        <f t="shared" si="9"/>
        <v>10</v>
      </c>
      <c r="K77" s="25">
        <v>3</v>
      </c>
      <c r="L77" s="25"/>
      <c r="M77" s="25"/>
      <c r="N77" s="25">
        <f t="shared" si="10"/>
        <v>0</v>
      </c>
      <c r="O77" s="25">
        <v>2149</v>
      </c>
      <c r="P77" s="26">
        <f t="shared" si="8"/>
        <v>716.333333333333</v>
      </c>
      <c r="Q77" s="26">
        <f t="shared" si="11"/>
        <v>2149</v>
      </c>
      <c r="R77" s="26">
        <f>N77*P77</f>
        <v>0</v>
      </c>
      <c r="S77" s="25" t="s">
        <v>24</v>
      </c>
      <c r="T77" s="26">
        <f t="shared" si="12"/>
        <v>128.94</v>
      </c>
      <c r="U77" s="32">
        <f>K77*15</f>
        <v>45</v>
      </c>
    </row>
    <row r="78" ht="14.25" spans="1:21">
      <c r="A78" s="18">
        <v>76</v>
      </c>
      <c r="B78" s="18">
        <v>717</v>
      </c>
      <c r="C78" s="18" t="s">
        <v>104</v>
      </c>
      <c r="D78" s="18" t="s">
        <v>96</v>
      </c>
      <c r="E78" s="19">
        <v>6</v>
      </c>
      <c r="F78" s="20">
        <v>2</v>
      </c>
      <c r="G78" s="20">
        <v>0</v>
      </c>
      <c r="H78" s="21">
        <v>20</v>
      </c>
      <c r="I78" s="25">
        <v>20</v>
      </c>
      <c r="J78" s="25">
        <f t="shared" si="9"/>
        <v>40</v>
      </c>
      <c r="K78" s="25">
        <v>0</v>
      </c>
      <c r="L78" s="25"/>
      <c r="M78" s="25"/>
      <c r="N78" s="25">
        <f t="shared" si="10"/>
        <v>-6</v>
      </c>
      <c r="O78" s="25">
        <v>0</v>
      </c>
      <c r="P78" s="26">
        <v>0</v>
      </c>
      <c r="Q78" s="26">
        <f t="shared" si="11"/>
        <v>0</v>
      </c>
      <c r="R78" s="26">
        <v>0</v>
      </c>
      <c r="S78" s="25" t="s">
        <v>27</v>
      </c>
      <c r="T78" s="26">
        <f t="shared" si="12"/>
        <v>0</v>
      </c>
      <c r="U78" s="32"/>
    </row>
    <row r="79" ht="14.25" spans="1:21">
      <c r="A79" s="18">
        <v>77</v>
      </c>
      <c r="B79" s="18">
        <v>594</v>
      </c>
      <c r="C79" s="18" t="s">
        <v>105</v>
      </c>
      <c r="D79" s="18" t="s">
        <v>96</v>
      </c>
      <c r="E79" s="19">
        <v>3</v>
      </c>
      <c r="F79" s="20">
        <v>1</v>
      </c>
      <c r="G79" s="20">
        <v>0</v>
      </c>
      <c r="H79" s="21">
        <v>0</v>
      </c>
      <c r="I79" s="25">
        <v>0</v>
      </c>
      <c r="J79" s="25">
        <f t="shared" si="9"/>
        <v>0</v>
      </c>
      <c r="K79" s="25">
        <v>4</v>
      </c>
      <c r="L79" s="25"/>
      <c r="M79" s="25"/>
      <c r="N79" s="25">
        <f t="shared" si="10"/>
        <v>1</v>
      </c>
      <c r="O79" s="25">
        <v>2700</v>
      </c>
      <c r="P79" s="26">
        <f t="shared" si="8"/>
        <v>675</v>
      </c>
      <c r="Q79" s="26">
        <f t="shared" si="11"/>
        <v>2025</v>
      </c>
      <c r="R79" s="26">
        <f>N79*P79</f>
        <v>675</v>
      </c>
      <c r="S79" s="25" t="s">
        <v>24</v>
      </c>
      <c r="T79" s="26">
        <f t="shared" si="12"/>
        <v>175.5</v>
      </c>
      <c r="U79" s="32">
        <f>K79*15</f>
        <v>60</v>
      </c>
    </row>
    <row r="80" ht="14.25" spans="1:21">
      <c r="A80" s="18">
        <v>78</v>
      </c>
      <c r="B80" s="18">
        <v>539</v>
      </c>
      <c r="C80" s="18" t="s">
        <v>106</v>
      </c>
      <c r="D80" s="18" t="s">
        <v>96</v>
      </c>
      <c r="E80" s="19">
        <v>6</v>
      </c>
      <c r="F80" s="20">
        <v>2</v>
      </c>
      <c r="G80" s="20">
        <v>0</v>
      </c>
      <c r="H80" s="21">
        <v>20</v>
      </c>
      <c r="I80" s="25">
        <v>0</v>
      </c>
      <c r="J80" s="25">
        <f t="shared" si="9"/>
        <v>20</v>
      </c>
      <c r="K80" s="25">
        <v>6</v>
      </c>
      <c r="L80" s="25"/>
      <c r="M80" s="25"/>
      <c r="N80" s="25">
        <f t="shared" si="10"/>
        <v>0</v>
      </c>
      <c r="O80" s="25">
        <v>4050</v>
      </c>
      <c r="P80" s="26">
        <f t="shared" si="8"/>
        <v>675</v>
      </c>
      <c r="Q80" s="26">
        <f t="shared" si="11"/>
        <v>4050</v>
      </c>
      <c r="R80" s="26">
        <f>N80*P80</f>
        <v>0</v>
      </c>
      <c r="S80" s="25" t="s">
        <v>24</v>
      </c>
      <c r="T80" s="26">
        <f t="shared" si="12"/>
        <v>243</v>
      </c>
      <c r="U80" s="32">
        <f>K80*15</f>
        <v>90</v>
      </c>
    </row>
    <row r="81" ht="14.25" spans="1:21">
      <c r="A81" s="18">
        <v>79</v>
      </c>
      <c r="B81" s="18">
        <v>720</v>
      </c>
      <c r="C81" s="18" t="s">
        <v>107</v>
      </c>
      <c r="D81" s="18" t="s">
        <v>96</v>
      </c>
      <c r="E81" s="19">
        <v>3</v>
      </c>
      <c r="F81" s="20">
        <v>1</v>
      </c>
      <c r="G81" s="20">
        <v>0</v>
      </c>
      <c r="H81" s="21">
        <v>10</v>
      </c>
      <c r="I81" s="25">
        <v>0</v>
      </c>
      <c r="J81" s="25">
        <f t="shared" si="9"/>
        <v>10</v>
      </c>
      <c r="K81" s="25">
        <v>2</v>
      </c>
      <c r="L81" s="25"/>
      <c r="M81" s="25"/>
      <c r="N81" s="25">
        <f t="shared" si="10"/>
        <v>-1</v>
      </c>
      <c r="O81" s="25">
        <v>1350</v>
      </c>
      <c r="P81" s="26">
        <f t="shared" si="8"/>
        <v>675</v>
      </c>
      <c r="Q81" s="26">
        <f t="shared" si="11"/>
        <v>2025</v>
      </c>
      <c r="R81" s="26">
        <v>0</v>
      </c>
      <c r="S81" s="25" t="s">
        <v>27</v>
      </c>
      <c r="T81" s="26">
        <f t="shared" si="12"/>
        <v>121.5</v>
      </c>
      <c r="U81" s="32"/>
    </row>
    <row r="82" ht="14.25" spans="1:21">
      <c r="A82" s="18">
        <v>80</v>
      </c>
      <c r="B82" s="18">
        <v>732</v>
      </c>
      <c r="C82" s="18" t="s">
        <v>108</v>
      </c>
      <c r="D82" s="18" t="s">
        <v>96</v>
      </c>
      <c r="E82" s="19">
        <v>3</v>
      </c>
      <c r="F82" s="20">
        <v>1</v>
      </c>
      <c r="G82" s="20">
        <v>0</v>
      </c>
      <c r="H82" s="21">
        <v>10</v>
      </c>
      <c r="I82" s="25">
        <v>10</v>
      </c>
      <c r="J82" s="25">
        <f t="shared" si="9"/>
        <v>20</v>
      </c>
      <c r="K82" s="25">
        <v>0</v>
      </c>
      <c r="L82" s="25"/>
      <c r="M82" s="25"/>
      <c r="N82" s="25">
        <f t="shared" si="10"/>
        <v>-3</v>
      </c>
      <c r="O82" s="25">
        <v>0</v>
      </c>
      <c r="P82" s="26">
        <v>0</v>
      </c>
      <c r="Q82" s="26">
        <f t="shared" si="11"/>
        <v>0</v>
      </c>
      <c r="R82" s="26">
        <v>0</v>
      </c>
      <c r="S82" s="25" t="s">
        <v>27</v>
      </c>
      <c r="T82" s="26">
        <f t="shared" si="12"/>
        <v>0</v>
      </c>
      <c r="U82" s="32"/>
    </row>
    <row r="83" ht="14.25" spans="1:21">
      <c r="A83" s="18">
        <v>81</v>
      </c>
      <c r="B83" s="18">
        <v>371</v>
      </c>
      <c r="C83" s="18" t="s">
        <v>109</v>
      </c>
      <c r="D83" s="18" t="s">
        <v>96</v>
      </c>
      <c r="E83" s="19">
        <v>3</v>
      </c>
      <c r="F83" s="20">
        <v>1</v>
      </c>
      <c r="G83" s="20">
        <v>0</v>
      </c>
      <c r="H83" s="21">
        <v>10</v>
      </c>
      <c r="I83" s="25">
        <v>30</v>
      </c>
      <c r="J83" s="25">
        <f t="shared" si="9"/>
        <v>40</v>
      </c>
      <c r="K83" s="25">
        <v>0</v>
      </c>
      <c r="L83" s="25"/>
      <c r="M83" s="25"/>
      <c r="N83" s="25">
        <f t="shared" si="10"/>
        <v>-3</v>
      </c>
      <c r="O83" s="25">
        <v>0</v>
      </c>
      <c r="P83" s="26">
        <v>0</v>
      </c>
      <c r="Q83" s="26">
        <f t="shared" si="11"/>
        <v>0</v>
      </c>
      <c r="R83" s="26">
        <v>0</v>
      </c>
      <c r="S83" s="25" t="s">
        <v>27</v>
      </c>
      <c r="T83" s="26">
        <f t="shared" si="12"/>
        <v>0</v>
      </c>
      <c r="U83" s="32"/>
    </row>
    <row r="84" ht="14.25" spans="1:21">
      <c r="A84" s="18">
        <v>82</v>
      </c>
      <c r="B84" s="18">
        <v>102567</v>
      </c>
      <c r="C84" s="18" t="s">
        <v>110</v>
      </c>
      <c r="D84" s="18" t="s">
        <v>96</v>
      </c>
      <c r="E84" s="19">
        <v>9</v>
      </c>
      <c r="F84" s="20">
        <v>3</v>
      </c>
      <c r="G84" s="20">
        <v>0</v>
      </c>
      <c r="H84" s="21">
        <v>10</v>
      </c>
      <c r="I84" s="25">
        <v>20</v>
      </c>
      <c r="J84" s="25">
        <f t="shared" si="9"/>
        <v>30</v>
      </c>
      <c r="K84" s="25">
        <v>2</v>
      </c>
      <c r="L84" s="25"/>
      <c r="M84" s="25"/>
      <c r="N84" s="25">
        <f t="shared" si="10"/>
        <v>-7</v>
      </c>
      <c r="O84" s="25">
        <v>1350</v>
      </c>
      <c r="P84" s="26">
        <f t="shared" si="8"/>
        <v>675</v>
      </c>
      <c r="Q84" s="26">
        <f t="shared" si="11"/>
        <v>6075</v>
      </c>
      <c r="R84" s="26">
        <v>0</v>
      </c>
      <c r="S84" s="25" t="s">
        <v>27</v>
      </c>
      <c r="T84" s="26">
        <f t="shared" si="12"/>
        <v>364.5</v>
      </c>
      <c r="U84" s="32"/>
    </row>
    <row r="85" ht="14.25" spans="1:21">
      <c r="A85" s="18">
        <v>83</v>
      </c>
      <c r="B85" s="18">
        <v>549</v>
      </c>
      <c r="C85" s="18" t="s">
        <v>111</v>
      </c>
      <c r="D85" s="18" t="s">
        <v>96</v>
      </c>
      <c r="E85" s="19">
        <v>3</v>
      </c>
      <c r="F85" s="20">
        <v>1</v>
      </c>
      <c r="G85" s="20">
        <v>0</v>
      </c>
      <c r="H85" s="21">
        <v>0</v>
      </c>
      <c r="I85" s="25">
        <v>10</v>
      </c>
      <c r="J85" s="25">
        <f t="shared" si="9"/>
        <v>10</v>
      </c>
      <c r="K85" s="25">
        <v>4</v>
      </c>
      <c r="L85" s="25"/>
      <c r="M85" s="25"/>
      <c r="N85" s="25">
        <f t="shared" si="10"/>
        <v>1</v>
      </c>
      <c r="O85" s="25">
        <v>2700</v>
      </c>
      <c r="P85" s="26">
        <f t="shared" si="8"/>
        <v>675</v>
      </c>
      <c r="Q85" s="26">
        <f t="shared" si="11"/>
        <v>2025</v>
      </c>
      <c r="R85" s="26">
        <f>N85*P85</f>
        <v>675</v>
      </c>
      <c r="S85" s="25" t="s">
        <v>24</v>
      </c>
      <c r="T85" s="26">
        <f t="shared" si="12"/>
        <v>175.5</v>
      </c>
      <c r="U85" s="32">
        <f>K85*15</f>
        <v>60</v>
      </c>
    </row>
    <row r="86" ht="14.25" spans="1:21">
      <c r="A86" s="18">
        <v>84</v>
      </c>
      <c r="B86" s="18">
        <v>102564</v>
      </c>
      <c r="C86" s="18" t="s">
        <v>112</v>
      </c>
      <c r="D86" s="18" t="s">
        <v>96</v>
      </c>
      <c r="E86" s="19">
        <v>3</v>
      </c>
      <c r="F86" s="20">
        <v>1</v>
      </c>
      <c r="G86" s="20">
        <v>0</v>
      </c>
      <c r="H86" s="21">
        <v>0</v>
      </c>
      <c r="I86" s="25">
        <v>10</v>
      </c>
      <c r="J86" s="25">
        <f t="shared" si="9"/>
        <v>10</v>
      </c>
      <c r="K86" s="25">
        <v>1</v>
      </c>
      <c r="L86" s="25"/>
      <c r="M86" s="25"/>
      <c r="N86" s="25">
        <f t="shared" si="10"/>
        <v>-2</v>
      </c>
      <c r="O86" s="25">
        <v>799</v>
      </c>
      <c r="P86" s="26">
        <f t="shared" si="8"/>
        <v>799</v>
      </c>
      <c r="Q86" s="26">
        <f t="shared" si="11"/>
        <v>2397</v>
      </c>
      <c r="R86" s="26">
        <v>0</v>
      </c>
      <c r="S86" s="25" t="s">
        <v>27</v>
      </c>
      <c r="T86" s="26">
        <f t="shared" si="12"/>
        <v>143.82</v>
      </c>
      <c r="U86" s="32"/>
    </row>
    <row r="87" ht="14.25" spans="1:21">
      <c r="A87" s="18">
        <v>85</v>
      </c>
      <c r="B87" s="18">
        <v>104533</v>
      </c>
      <c r="C87" s="18" t="s">
        <v>113</v>
      </c>
      <c r="D87" s="18" t="s">
        <v>96</v>
      </c>
      <c r="E87" s="19">
        <v>3</v>
      </c>
      <c r="F87" s="20">
        <v>1</v>
      </c>
      <c r="G87" s="20">
        <v>0</v>
      </c>
      <c r="H87" s="21">
        <v>10</v>
      </c>
      <c r="I87" s="25">
        <v>0</v>
      </c>
      <c r="J87" s="25">
        <f t="shared" si="9"/>
        <v>10</v>
      </c>
      <c r="K87" s="25">
        <v>2</v>
      </c>
      <c r="L87" s="25"/>
      <c r="M87" s="25"/>
      <c r="N87" s="25">
        <f t="shared" si="10"/>
        <v>-1</v>
      </c>
      <c r="O87" s="25">
        <v>1350</v>
      </c>
      <c r="P87" s="26">
        <f t="shared" si="8"/>
        <v>675</v>
      </c>
      <c r="Q87" s="26">
        <f t="shared" si="11"/>
        <v>2025</v>
      </c>
      <c r="R87" s="26">
        <v>0</v>
      </c>
      <c r="S87" s="25" t="s">
        <v>27</v>
      </c>
      <c r="T87" s="26">
        <f t="shared" si="12"/>
        <v>121.5</v>
      </c>
      <c r="U87" s="32"/>
    </row>
    <row r="88" ht="14.25" spans="1:21">
      <c r="A88" s="18">
        <v>86</v>
      </c>
      <c r="B88" s="18">
        <v>754</v>
      </c>
      <c r="C88" s="18" t="s">
        <v>114</v>
      </c>
      <c r="D88" s="18" t="s">
        <v>115</v>
      </c>
      <c r="E88" s="19">
        <v>3</v>
      </c>
      <c r="F88" s="20">
        <v>1</v>
      </c>
      <c r="G88" s="20">
        <v>0</v>
      </c>
      <c r="H88" s="21">
        <v>0</v>
      </c>
      <c r="I88" s="25">
        <v>0</v>
      </c>
      <c r="J88" s="25">
        <f t="shared" si="9"/>
        <v>0</v>
      </c>
      <c r="K88" s="25">
        <v>4</v>
      </c>
      <c r="L88" s="25"/>
      <c r="M88" s="25"/>
      <c r="N88" s="25">
        <f t="shared" si="10"/>
        <v>1</v>
      </c>
      <c r="O88" s="25">
        <v>2700</v>
      </c>
      <c r="P88" s="26">
        <f t="shared" si="8"/>
        <v>675</v>
      </c>
      <c r="Q88" s="26">
        <f t="shared" si="11"/>
        <v>2025</v>
      </c>
      <c r="R88" s="26">
        <f>N88*P88</f>
        <v>675</v>
      </c>
      <c r="S88" s="25" t="s">
        <v>24</v>
      </c>
      <c r="T88" s="26">
        <f t="shared" si="12"/>
        <v>175.5</v>
      </c>
      <c r="U88" s="32">
        <f>K88*15</f>
        <v>60</v>
      </c>
    </row>
    <row r="89" ht="14.25" spans="1:21">
      <c r="A89" s="18">
        <v>87</v>
      </c>
      <c r="B89" s="18">
        <v>54</v>
      </c>
      <c r="C89" s="18" t="s">
        <v>116</v>
      </c>
      <c r="D89" s="18" t="s">
        <v>115</v>
      </c>
      <c r="E89" s="19">
        <v>12</v>
      </c>
      <c r="F89" s="20">
        <v>4</v>
      </c>
      <c r="G89" s="20">
        <v>0</v>
      </c>
      <c r="H89" s="21">
        <v>0</v>
      </c>
      <c r="I89" s="25">
        <v>0</v>
      </c>
      <c r="J89" s="25">
        <f t="shared" si="9"/>
        <v>0</v>
      </c>
      <c r="K89" s="25">
        <v>14</v>
      </c>
      <c r="L89" s="25"/>
      <c r="M89" s="25"/>
      <c r="N89" s="25">
        <f t="shared" si="10"/>
        <v>2</v>
      </c>
      <c r="O89" s="25">
        <v>9450</v>
      </c>
      <c r="P89" s="26">
        <f t="shared" si="8"/>
        <v>675</v>
      </c>
      <c r="Q89" s="26">
        <f t="shared" si="11"/>
        <v>8100</v>
      </c>
      <c r="R89" s="26">
        <f>N89*P89</f>
        <v>1350</v>
      </c>
      <c r="S89" s="25" t="s">
        <v>24</v>
      </c>
      <c r="T89" s="26">
        <f t="shared" si="12"/>
        <v>594</v>
      </c>
      <c r="U89" s="32">
        <f>K89*15</f>
        <v>210</v>
      </c>
    </row>
    <row r="90" ht="14.25" spans="1:21">
      <c r="A90" s="18">
        <v>88</v>
      </c>
      <c r="B90" s="18">
        <v>329</v>
      </c>
      <c r="C90" s="18" t="s">
        <v>117</v>
      </c>
      <c r="D90" s="18" t="s">
        <v>115</v>
      </c>
      <c r="E90" s="19">
        <v>6</v>
      </c>
      <c r="F90" s="20">
        <v>2</v>
      </c>
      <c r="G90" s="20">
        <v>0</v>
      </c>
      <c r="H90" s="21">
        <v>20</v>
      </c>
      <c r="I90" s="25">
        <v>0</v>
      </c>
      <c r="J90" s="25">
        <f t="shared" si="9"/>
        <v>20</v>
      </c>
      <c r="K90" s="25">
        <v>2</v>
      </c>
      <c r="L90" s="25"/>
      <c r="M90" s="25"/>
      <c r="N90" s="25">
        <f t="shared" si="10"/>
        <v>-4</v>
      </c>
      <c r="O90" s="25">
        <v>1350</v>
      </c>
      <c r="P90" s="26">
        <f t="shared" si="8"/>
        <v>675</v>
      </c>
      <c r="Q90" s="26">
        <f t="shared" si="11"/>
        <v>4050</v>
      </c>
      <c r="R90" s="26">
        <v>0</v>
      </c>
      <c r="S90" s="25" t="s">
        <v>27</v>
      </c>
      <c r="T90" s="26">
        <f t="shared" si="12"/>
        <v>243</v>
      </c>
      <c r="U90" s="32"/>
    </row>
    <row r="91" ht="14.25" spans="1:21">
      <c r="A91" s="18">
        <v>89</v>
      </c>
      <c r="B91" s="18">
        <v>351</v>
      </c>
      <c r="C91" s="18" t="s">
        <v>118</v>
      </c>
      <c r="D91" s="18" t="s">
        <v>115</v>
      </c>
      <c r="E91" s="19">
        <v>6</v>
      </c>
      <c r="F91" s="20">
        <v>2</v>
      </c>
      <c r="G91" s="20">
        <v>0</v>
      </c>
      <c r="H91" s="21">
        <v>0</v>
      </c>
      <c r="I91" s="25">
        <v>0</v>
      </c>
      <c r="J91" s="25">
        <f t="shared" si="9"/>
        <v>0</v>
      </c>
      <c r="K91" s="25">
        <v>8</v>
      </c>
      <c r="L91" s="25"/>
      <c r="M91" s="25"/>
      <c r="N91" s="25">
        <f t="shared" si="10"/>
        <v>2</v>
      </c>
      <c r="O91" s="25">
        <v>5400</v>
      </c>
      <c r="P91" s="26">
        <f t="shared" si="8"/>
        <v>675</v>
      </c>
      <c r="Q91" s="26">
        <f t="shared" si="11"/>
        <v>4050</v>
      </c>
      <c r="R91" s="26">
        <f>N91*P91</f>
        <v>1350</v>
      </c>
      <c r="S91" s="25" t="s">
        <v>24</v>
      </c>
      <c r="T91" s="26">
        <f t="shared" si="12"/>
        <v>351</v>
      </c>
      <c r="U91" s="32">
        <f>K91*15</f>
        <v>120</v>
      </c>
    </row>
    <row r="92" ht="14.25" spans="1:21">
      <c r="A92" s="18">
        <v>90</v>
      </c>
      <c r="B92" s="18">
        <v>704</v>
      </c>
      <c r="C92" s="18" t="s">
        <v>119</v>
      </c>
      <c r="D92" s="18" t="s">
        <v>115</v>
      </c>
      <c r="E92" s="19">
        <v>3</v>
      </c>
      <c r="F92" s="20">
        <v>1</v>
      </c>
      <c r="G92" s="20">
        <v>0</v>
      </c>
      <c r="H92" s="21">
        <v>0</v>
      </c>
      <c r="I92" s="25">
        <v>10</v>
      </c>
      <c r="J92" s="25">
        <f t="shared" si="9"/>
        <v>10</v>
      </c>
      <c r="K92" s="25">
        <v>2</v>
      </c>
      <c r="L92" s="25"/>
      <c r="M92" s="25"/>
      <c r="N92" s="25">
        <f t="shared" si="10"/>
        <v>-1</v>
      </c>
      <c r="O92" s="25">
        <v>1350</v>
      </c>
      <c r="P92" s="26">
        <f t="shared" si="8"/>
        <v>675</v>
      </c>
      <c r="Q92" s="26">
        <f t="shared" si="11"/>
        <v>2025</v>
      </c>
      <c r="R92" s="26">
        <v>0</v>
      </c>
      <c r="S92" s="25" t="s">
        <v>27</v>
      </c>
      <c r="T92" s="26">
        <f t="shared" si="12"/>
        <v>121.5</v>
      </c>
      <c r="U92" s="32"/>
    </row>
    <row r="93" ht="14.25" spans="1:21">
      <c r="A93" s="18">
        <v>91</v>
      </c>
      <c r="B93" s="18">
        <v>367</v>
      </c>
      <c r="C93" s="18" t="s">
        <v>120</v>
      </c>
      <c r="D93" s="18" t="s">
        <v>115</v>
      </c>
      <c r="E93" s="19">
        <v>6</v>
      </c>
      <c r="F93" s="20">
        <v>2</v>
      </c>
      <c r="G93" s="20">
        <v>0</v>
      </c>
      <c r="H93" s="21">
        <v>0</v>
      </c>
      <c r="I93" s="25">
        <v>0</v>
      </c>
      <c r="J93" s="25">
        <f t="shared" si="9"/>
        <v>0</v>
      </c>
      <c r="K93" s="25">
        <v>6</v>
      </c>
      <c r="L93" s="25"/>
      <c r="M93" s="25"/>
      <c r="N93" s="25">
        <f t="shared" si="10"/>
        <v>0</v>
      </c>
      <c r="O93" s="25">
        <v>4050</v>
      </c>
      <c r="P93" s="26">
        <f t="shared" si="8"/>
        <v>675</v>
      </c>
      <c r="Q93" s="26">
        <f t="shared" si="11"/>
        <v>4050</v>
      </c>
      <c r="R93" s="26">
        <f>N93*P93</f>
        <v>0</v>
      </c>
      <c r="S93" s="25" t="s">
        <v>24</v>
      </c>
      <c r="T93" s="26">
        <f t="shared" si="12"/>
        <v>243</v>
      </c>
      <c r="U93" s="32">
        <f>K93*15</f>
        <v>90</v>
      </c>
    </row>
    <row r="94" ht="14.25" spans="1:21">
      <c r="A94" s="18">
        <v>92</v>
      </c>
      <c r="B94" s="18">
        <v>52</v>
      </c>
      <c r="C94" s="18" t="s">
        <v>121</v>
      </c>
      <c r="D94" s="18" t="s">
        <v>115</v>
      </c>
      <c r="E94" s="19">
        <v>6</v>
      </c>
      <c r="F94" s="20">
        <v>2</v>
      </c>
      <c r="G94" s="20">
        <v>0</v>
      </c>
      <c r="H94" s="21">
        <v>20</v>
      </c>
      <c r="I94" s="25">
        <v>20</v>
      </c>
      <c r="J94" s="25">
        <f t="shared" si="9"/>
        <v>40</v>
      </c>
      <c r="K94" s="25">
        <v>0</v>
      </c>
      <c r="L94" s="25"/>
      <c r="M94" s="25"/>
      <c r="N94" s="25">
        <f t="shared" si="10"/>
        <v>-6</v>
      </c>
      <c r="O94" s="25">
        <v>0</v>
      </c>
      <c r="P94" s="26">
        <v>0</v>
      </c>
      <c r="Q94" s="26">
        <f t="shared" si="11"/>
        <v>0</v>
      </c>
      <c r="R94" s="26">
        <v>0</v>
      </c>
      <c r="S94" s="25" t="s">
        <v>27</v>
      </c>
      <c r="T94" s="26">
        <f t="shared" si="12"/>
        <v>0</v>
      </c>
      <c r="U94" s="32"/>
    </row>
    <row r="95" ht="14.25" spans="1:21">
      <c r="A95" s="18">
        <v>93</v>
      </c>
      <c r="B95" s="18">
        <v>101453</v>
      </c>
      <c r="C95" s="18" t="s">
        <v>122</v>
      </c>
      <c r="D95" s="18" t="s">
        <v>115</v>
      </c>
      <c r="E95" s="19">
        <v>3</v>
      </c>
      <c r="F95" s="20">
        <v>1</v>
      </c>
      <c r="G95" s="20">
        <v>0</v>
      </c>
      <c r="H95" s="21">
        <v>0</v>
      </c>
      <c r="I95" s="25">
        <v>0</v>
      </c>
      <c r="J95" s="25">
        <f t="shared" si="9"/>
        <v>0</v>
      </c>
      <c r="K95" s="25">
        <v>4</v>
      </c>
      <c r="L95" s="25"/>
      <c r="M95" s="25"/>
      <c r="N95" s="25">
        <f t="shared" si="10"/>
        <v>1</v>
      </c>
      <c r="O95" s="25">
        <v>2700</v>
      </c>
      <c r="P95" s="26">
        <f t="shared" si="8"/>
        <v>675</v>
      </c>
      <c r="Q95" s="26">
        <f t="shared" si="11"/>
        <v>2025</v>
      </c>
      <c r="R95" s="26">
        <f>N95*P95</f>
        <v>675</v>
      </c>
      <c r="S95" s="25" t="s">
        <v>24</v>
      </c>
      <c r="T95" s="26">
        <f t="shared" si="12"/>
        <v>175.5</v>
      </c>
      <c r="U95" s="32">
        <f>K95*15</f>
        <v>60</v>
      </c>
    </row>
    <row r="96" ht="14.25" spans="1:21">
      <c r="A96" s="18">
        <v>94</v>
      </c>
      <c r="B96" s="18">
        <v>587</v>
      </c>
      <c r="C96" s="18" t="s">
        <v>123</v>
      </c>
      <c r="D96" s="18" t="s">
        <v>115</v>
      </c>
      <c r="E96" s="19">
        <v>3</v>
      </c>
      <c r="F96" s="20">
        <v>1</v>
      </c>
      <c r="G96" s="20">
        <v>0</v>
      </c>
      <c r="H96" s="21">
        <v>10</v>
      </c>
      <c r="I96" s="25">
        <v>10</v>
      </c>
      <c r="J96" s="25">
        <f t="shared" si="9"/>
        <v>20</v>
      </c>
      <c r="K96" s="25">
        <v>0</v>
      </c>
      <c r="L96" s="25"/>
      <c r="M96" s="25"/>
      <c r="N96" s="25">
        <f t="shared" si="10"/>
        <v>-3</v>
      </c>
      <c r="O96" s="25">
        <v>0</v>
      </c>
      <c r="P96" s="26">
        <v>0</v>
      </c>
      <c r="Q96" s="26">
        <f t="shared" si="11"/>
        <v>0</v>
      </c>
      <c r="R96" s="26">
        <v>0</v>
      </c>
      <c r="S96" s="25" t="s">
        <v>27</v>
      </c>
      <c r="T96" s="26">
        <f t="shared" si="12"/>
        <v>0</v>
      </c>
      <c r="U96" s="32"/>
    </row>
    <row r="97" ht="14.25" spans="1:21">
      <c r="A97" s="18">
        <v>95</v>
      </c>
      <c r="B97" s="18">
        <v>56</v>
      </c>
      <c r="C97" s="18" t="s">
        <v>124</v>
      </c>
      <c r="D97" s="18" t="s">
        <v>115</v>
      </c>
      <c r="E97" s="19">
        <v>9</v>
      </c>
      <c r="F97" s="20">
        <v>3</v>
      </c>
      <c r="G97" s="20">
        <v>0</v>
      </c>
      <c r="H97" s="21">
        <v>0</v>
      </c>
      <c r="I97" s="25">
        <v>30</v>
      </c>
      <c r="J97" s="25">
        <f t="shared" si="9"/>
        <v>30</v>
      </c>
      <c r="K97" s="25">
        <v>3</v>
      </c>
      <c r="L97" s="25"/>
      <c r="M97" s="25"/>
      <c r="N97" s="25">
        <f t="shared" si="10"/>
        <v>-6</v>
      </c>
      <c r="O97" s="25">
        <v>2149</v>
      </c>
      <c r="P97" s="26">
        <f t="shared" si="8"/>
        <v>716.333333333333</v>
      </c>
      <c r="Q97" s="26">
        <f t="shared" si="11"/>
        <v>6447</v>
      </c>
      <c r="R97" s="26">
        <v>0</v>
      </c>
      <c r="S97" s="25" t="s">
        <v>27</v>
      </c>
      <c r="T97" s="26">
        <f t="shared" si="12"/>
        <v>386.82</v>
      </c>
      <c r="U97" s="32"/>
    </row>
    <row r="98" ht="14.25" spans="1:21">
      <c r="A98" s="18">
        <v>96</v>
      </c>
      <c r="B98" s="18">
        <v>738</v>
      </c>
      <c r="C98" s="18" t="s">
        <v>125</v>
      </c>
      <c r="D98" s="18" t="s">
        <v>115</v>
      </c>
      <c r="E98" s="19">
        <v>6</v>
      </c>
      <c r="F98" s="20">
        <v>2</v>
      </c>
      <c r="G98" s="20">
        <v>0</v>
      </c>
      <c r="H98" s="21">
        <v>20</v>
      </c>
      <c r="I98" s="25">
        <v>0</v>
      </c>
      <c r="J98" s="25">
        <f t="shared" si="9"/>
        <v>20</v>
      </c>
      <c r="K98" s="25">
        <v>5</v>
      </c>
      <c r="L98" s="25"/>
      <c r="M98" s="25"/>
      <c r="N98" s="25">
        <f t="shared" si="10"/>
        <v>-1</v>
      </c>
      <c r="O98" s="25">
        <v>3499</v>
      </c>
      <c r="P98" s="26">
        <f t="shared" si="8"/>
        <v>699.8</v>
      </c>
      <c r="Q98" s="26">
        <f t="shared" si="11"/>
        <v>4198.8</v>
      </c>
      <c r="R98" s="26">
        <v>0</v>
      </c>
      <c r="S98" s="25" t="s">
        <v>27</v>
      </c>
      <c r="T98" s="26">
        <f t="shared" si="12"/>
        <v>251.928</v>
      </c>
      <c r="U98" s="32"/>
    </row>
    <row r="99" ht="14.25" spans="1:21">
      <c r="A99" s="18">
        <v>97</v>
      </c>
      <c r="B99" s="18">
        <v>710</v>
      </c>
      <c r="C99" s="18" t="s">
        <v>126</v>
      </c>
      <c r="D99" s="18" t="s">
        <v>115</v>
      </c>
      <c r="E99" s="19">
        <v>6</v>
      </c>
      <c r="F99" s="20">
        <v>2</v>
      </c>
      <c r="G99" s="20">
        <v>0</v>
      </c>
      <c r="H99" s="21">
        <v>0</v>
      </c>
      <c r="I99" s="25">
        <v>0</v>
      </c>
      <c r="J99" s="25">
        <f t="shared" si="9"/>
        <v>0</v>
      </c>
      <c r="K99" s="25">
        <v>4</v>
      </c>
      <c r="L99" s="25"/>
      <c r="M99" s="25"/>
      <c r="N99" s="25">
        <f t="shared" si="10"/>
        <v>-2</v>
      </c>
      <c r="O99" s="25">
        <v>2700</v>
      </c>
      <c r="P99" s="26">
        <f t="shared" si="8"/>
        <v>675</v>
      </c>
      <c r="Q99" s="26">
        <f t="shared" si="11"/>
        <v>4050</v>
      </c>
      <c r="R99" s="26">
        <v>0</v>
      </c>
      <c r="S99" s="25" t="s">
        <v>27</v>
      </c>
      <c r="T99" s="26">
        <f t="shared" si="12"/>
        <v>243</v>
      </c>
      <c r="U99" s="32"/>
    </row>
    <row r="100" s="2" customFormat="1" ht="14.25" spans="1:21">
      <c r="A100" s="14">
        <v>98</v>
      </c>
      <c r="B100" s="14">
        <v>104428</v>
      </c>
      <c r="C100" s="14" t="s">
        <v>127</v>
      </c>
      <c r="D100" s="14" t="s">
        <v>115</v>
      </c>
      <c r="E100" s="15">
        <v>3</v>
      </c>
      <c r="F100" s="16">
        <v>1</v>
      </c>
      <c r="G100" s="16">
        <v>0</v>
      </c>
      <c r="H100" s="17">
        <v>0</v>
      </c>
      <c r="I100" s="23">
        <v>0</v>
      </c>
      <c r="J100" s="23">
        <f t="shared" si="9"/>
        <v>0</v>
      </c>
      <c r="K100" s="23">
        <v>3</v>
      </c>
      <c r="L100" s="23">
        <v>1</v>
      </c>
      <c r="M100" s="23">
        <v>520</v>
      </c>
      <c r="N100" s="23">
        <f t="shared" si="10"/>
        <v>0</v>
      </c>
      <c r="O100" s="23">
        <v>1350</v>
      </c>
      <c r="P100" s="24">
        <f>O100/2</f>
        <v>675</v>
      </c>
      <c r="Q100" s="24">
        <v>1350</v>
      </c>
      <c r="R100" s="24">
        <f>N100*P100</f>
        <v>0</v>
      </c>
      <c r="S100" s="23" t="s">
        <v>24</v>
      </c>
      <c r="T100" s="24">
        <f>Q100*0.06+R100*0.08</f>
        <v>81</v>
      </c>
      <c r="U100" s="33"/>
    </row>
    <row r="101" ht="14.25" spans="1:21">
      <c r="A101" s="18">
        <v>99</v>
      </c>
      <c r="B101" s="18">
        <v>706</v>
      </c>
      <c r="C101" s="18" t="s">
        <v>128</v>
      </c>
      <c r="D101" s="18" t="s">
        <v>115</v>
      </c>
      <c r="E101" s="19">
        <v>3</v>
      </c>
      <c r="F101" s="20">
        <v>1</v>
      </c>
      <c r="G101" s="20">
        <v>0</v>
      </c>
      <c r="H101" s="21">
        <v>10</v>
      </c>
      <c r="I101" s="25">
        <v>10</v>
      </c>
      <c r="J101" s="25">
        <f t="shared" si="9"/>
        <v>20</v>
      </c>
      <c r="K101" s="25">
        <v>0</v>
      </c>
      <c r="L101" s="25"/>
      <c r="M101" s="25"/>
      <c r="N101" s="25">
        <f t="shared" si="10"/>
        <v>-3</v>
      </c>
      <c r="O101" s="25">
        <v>0</v>
      </c>
      <c r="P101" s="26">
        <v>0</v>
      </c>
      <c r="Q101" s="26">
        <f>E101*P101</f>
        <v>0</v>
      </c>
      <c r="R101" s="26">
        <v>0</v>
      </c>
      <c r="S101" s="25" t="s">
        <v>27</v>
      </c>
      <c r="T101" s="26">
        <f>Q101*0.06+R101*0.08</f>
        <v>0</v>
      </c>
      <c r="U101" s="32"/>
    </row>
    <row r="102" ht="14.25" spans="1:21">
      <c r="A102" s="18">
        <v>100</v>
      </c>
      <c r="B102" s="18">
        <v>713</v>
      </c>
      <c r="C102" s="18" t="s">
        <v>129</v>
      </c>
      <c r="D102" s="18" t="s">
        <v>115</v>
      </c>
      <c r="E102" s="19">
        <v>3</v>
      </c>
      <c r="F102" s="20">
        <v>1</v>
      </c>
      <c r="G102" s="20">
        <v>0</v>
      </c>
      <c r="H102" s="21">
        <v>0</v>
      </c>
      <c r="I102" s="25">
        <v>10</v>
      </c>
      <c r="J102" s="25">
        <f t="shared" si="9"/>
        <v>10</v>
      </c>
      <c r="K102" s="25">
        <v>2</v>
      </c>
      <c r="L102" s="25"/>
      <c r="M102" s="25"/>
      <c r="N102" s="25">
        <f t="shared" si="10"/>
        <v>-1</v>
      </c>
      <c r="O102" s="25">
        <v>1350</v>
      </c>
      <c r="P102" s="26">
        <f>O102/K102</f>
        <v>675</v>
      </c>
      <c r="Q102" s="26">
        <f>E102*P102</f>
        <v>2025</v>
      </c>
      <c r="R102" s="26">
        <v>0</v>
      </c>
      <c r="S102" s="25" t="s">
        <v>27</v>
      </c>
      <c r="T102" s="26">
        <f>Q102*0.06+R102*0.08</f>
        <v>121.5</v>
      </c>
      <c r="U102" s="32"/>
    </row>
    <row r="103" ht="14.25" spans="1:21">
      <c r="A103" s="18">
        <v>101</v>
      </c>
      <c r="B103" s="18">
        <v>104838</v>
      </c>
      <c r="C103" s="18" t="s">
        <v>130</v>
      </c>
      <c r="D103" s="18" t="s">
        <v>115</v>
      </c>
      <c r="E103" s="19">
        <v>3</v>
      </c>
      <c r="F103" s="20">
        <v>1</v>
      </c>
      <c r="G103" s="20">
        <v>0</v>
      </c>
      <c r="H103" s="21">
        <v>10</v>
      </c>
      <c r="I103" s="25">
        <v>10</v>
      </c>
      <c r="J103" s="25">
        <f t="shared" si="9"/>
        <v>20</v>
      </c>
      <c r="K103" s="25">
        <v>0</v>
      </c>
      <c r="L103" s="25"/>
      <c r="M103" s="25"/>
      <c r="N103" s="25">
        <f t="shared" si="10"/>
        <v>-3</v>
      </c>
      <c r="O103" s="25">
        <v>0</v>
      </c>
      <c r="P103" s="26">
        <v>0</v>
      </c>
      <c r="Q103" s="26">
        <f>E103*P103</f>
        <v>0</v>
      </c>
      <c r="R103" s="26">
        <v>0</v>
      </c>
      <c r="S103" s="25" t="s">
        <v>27</v>
      </c>
      <c r="T103" s="26">
        <f>Q103*0.06+R103*0.08</f>
        <v>0</v>
      </c>
      <c r="U103" s="32"/>
    </row>
    <row r="104" ht="14.25" spans="1:21">
      <c r="A104" s="18"/>
      <c r="B104" s="34"/>
      <c r="C104" s="34" t="s">
        <v>131</v>
      </c>
      <c r="D104" s="18" t="s">
        <v>132</v>
      </c>
      <c r="E104" s="19">
        <f>SUM(E3:E103)</f>
        <v>687</v>
      </c>
      <c r="F104" s="19">
        <f t="shared" ref="F104:P104" si="13">SUM(F3:F103)</f>
        <v>229</v>
      </c>
      <c r="G104" s="19">
        <f t="shared" si="13"/>
        <v>0</v>
      </c>
      <c r="H104" s="19">
        <f t="shared" si="13"/>
        <v>920</v>
      </c>
      <c r="I104" s="19">
        <f t="shared" si="13"/>
        <v>920</v>
      </c>
      <c r="J104" s="19">
        <f t="shared" si="13"/>
        <v>1840</v>
      </c>
      <c r="K104" s="19">
        <f t="shared" si="13"/>
        <v>643.408</v>
      </c>
      <c r="L104" s="19"/>
      <c r="M104" s="19"/>
      <c r="N104" s="19">
        <f>SUM(N3:N103)</f>
        <v>-73.712</v>
      </c>
      <c r="O104" s="19">
        <f>SUM(O3:O103)</f>
        <v>410892.98</v>
      </c>
      <c r="P104" s="26">
        <v>701.495753860692</v>
      </c>
      <c r="Q104" s="26">
        <f>E104*P104</f>
        <v>481927.582902295</v>
      </c>
      <c r="R104" s="26">
        <f>N104*P104</f>
        <v>-51708.6550085793</v>
      </c>
      <c r="S104" s="19">
        <f>SUM(S3:S103)</f>
        <v>0</v>
      </c>
      <c r="T104" s="35">
        <f>SUM(T3:T103)</f>
        <v>32514.0221444798</v>
      </c>
      <c r="U104" s="36">
        <f>SUM(U3:U103)</f>
        <v>6739.29</v>
      </c>
    </row>
    <row r="106" spans="11:17">
      <c r="K106" s="3"/>
      <c r="L106" s="3"/>
      <c r="M106" s="3"/>
      <c r="N106" s="3"/>
      <c r="O106" s="3"/>
      <c r="P106" s="3"/>
      <c r="Q106" s="3"/>
    </row>
  </sheetData>
  <sortState ref="A2:S106">
    <sortCondition ref="D94" descending="1"/>
  </sortState>
  <mergeCells count="1">
    <mergeCell ref="A1:U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2019-03-01T06:41:13Z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