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93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Sheet1!$B$2:$O$109</definedName>
  </definedNames>
  <calcPr calcId="144525"/>
</workbook>
</file>

<file path=xl/sharedStrings.xml><?xml version="1.0" encoding="utf-8"?>
<sst xmlns="http://schemas.openxmlformats.org/spreadsheetml/2006/main" count="127">
  <si>
    <t>12月太极天胶任务情况</t>
  </si>
  <si>
    <t>序号</t>
  </si>
  <si>
    <t>门店ID</t>
  </si>
  <si>
    <t>门店名称</t>
  </si>
  <si>
    <t>片区名称</t>
  </si>
  <si>
    <t>目标盒数/周</t>
  </si>
  <si>
    <t>一档任务</t>
  </si>
  <si>
    <t>二挡任务</t>
  </si>
  <si>
    <t>三档任务</t>
  </si>
  <si>
    <t>销售金额</t>
  </si>
  <si>
    <t>实际销售</t>
  </si>
  <si>
    <t>完成情况</t>
  </si>
  <si>
    <t>完成档次</t>
  </si>
  <si>
    <t>奖励</t>
  </si>
  <si>
    <t>处罚</t>
  </si>
  <si>
    <t>四川太极温江店</t>
  </si>
  <si>
    <t>城郊二片区</t>
  </si>
  <si>
    <t>1档</t>
  </si>
  <si>
    <t>四川太极都江堰药店</t>
  </si>
  <si>
    <t>三档</t>
  </si>
  <si>
    <t>四川太极崇州市崇阳镇尚贤坊街药店</t>
  </si>
  <si>
    <t>四川太极都江堰奎光路中段药店</t>
  </si>
  <si>
    <t>未完成</t>
  </si>
  <si>
    <t>四川太极崇州中心店</t>
  </si>
  <si>
    <t>四川太极金带街药店</t>
  </si>
  <si>
    <t>四川太极温江区公平街道江安路药店</t>
  </si>
  <si>
    <t>四川太极都江堰景中路店</t>
  </si>
  <si>
    <t>2档</t>
  </si>
  <si>
    <t>四川太极都江堰市蒲阳路药店</t>
  </si>
  <si>
    <t>四川太极三江店</t>
  </si>
  <si>
    <t>四川太极怀远店</t>
  </si>
  <si>
    <t>四川太极崇州市崇阳镇永康东路药店</t>
  </si>
  <si>
    <t>四川太极都江堰市蒲阳镇堰问道西路药店</t>
  </si>
  <si>
    <t>四川太极都江堰聚源镇药店</t>
  </si>
  <si>
    <t>四川太极温江区柳城街道鱼凫路药店</t>
  </si>
  <si>
    <t>四川太极崇州市崇阳镇蜀州中路药店</t>
  </si>
  <si>
    <t>四川太极都江堰幸福镇翔凤路药店</t>
  </si>
  <si>
    <t>合计</t>
  </si>
  <si>
    <t>四川太极邛崃中心药店</t>
  </si>
  <si>
    <t>城郊一片区</t>
  </si>
  <si>
    <t>四川太极五津西路药店</t>
  </si>
  <si>
    <t>四川太极新津邓双镇岷江店</t>
  </si>
  <si>
    <t>四川太极大邑县晋原镇内蒙古大道桃源药店</t>
  </si>
  <si>
    <t>四川太极邛崃市临邛镇洪川小区药店</t>
  </si>
  <si>
    <t>四川太极大邑县晋原镇东街药店</t>
  </si>
  <si>
    <t>四川太极大邑县沙渠镇方圆路药店</t>
  </si>
  <si>
    <t>四川太极大邑县晋源镇东壕沟段药店</t>
  </si>
  <si>
    <t>四川太极大邑县晋原镇子龙路店</t>
  </si>
  <si>
    <t>四川太极大邑县安仁镇千禧街药店</t>
  </si>
  <si>
    <t>四川太极大邑县晋原镇通达东路五段药店</t>
  </si>
  <si>
    <t>四川太极邛崃市临邛镇长安大道药店</t>
  </si>
  <si>
    <t>四川太极大邑县新场镇文昌街药店</t>
  </si>
  <si>
    <t>四川太极邛崃市羊安镇永康大道药店</t>
  </si>
  <si>
    <t>四川太极新津县五津镇武阳西路药店</t>
  </si>
  <si>
    <t>四川太极兴义镇万兴路药店</t>
  </si>
  <si>
    <t>四川太极邛崃市临邛镇翠荫街药店</t>
  </si>
  <si>
    <t>四川太极大邑县晋原镇潘家街药店</t>
  </si>
  <si>
    <t>四川太极青羊区北东街店</t>
  </si>
  <si>
    <t>城中片区</t>
  </si>
  <si>
    <t>四川太极浆洗街药店</t>
  </si>
  <si>
    <t>四川太极通盈街药店</t>
  </si>
  <si>
    <t>四川太极锦江区庆云南街药店</t>
  </si>
  <si>
    <t>四川太极红星店</t>
  </si>
  <si>
    <t>四川太极成华区华油路药店</t>
  </si>
  <si>
    <t>四川太极双林路药店</t>
  </si>
  <si>
    <t>四川太极武侯区科华街药店</t>
  </si>
  <si>
    <t>四川太极成华区崔家店路药店</t>
  </si>
  <si>
    <t>四川太极人民中路店</t>
  </si>
  <si>
    <t>四川太极郫县郫筒镇一环路东南段药店</t>
  </si>
  <si>
    <t>四川太极成华杉板桥南一路店</t>
  </si>
  <si>
    <t>四川太极郫县郫筒镇东大街药店</t>
  </si>
  <si>
    <t>四川太极大药房连锁有限公司青羊区童子街药店</t>
  </si>
  <si>
    <t>四川太极锦江区劼人路药店</t>
  </si>
  <si>
    <t>四川太极金丝街药店</t>
  </si>
  <si>
    <t>四川太极锦江区柳翠路药店</t>
  </si>
  <si>
    <t>四川太极龙泉驿区龙泉街道驿生路药店</t>
  </si>
  <si>
    <t>四川太极锦江区静明路药店</t>
  </si>
  <si>
    <t>成都成汉太极大药房有限公司</t>
  </si>
  <si>
    <t>东南片区</t>
  </si>
  <si>
    <t>四川太极高新区民丰大道西段药店</t>
  </si>
  <si>
    <t>四川太极成华区华泰路药店</t>
  </si>
  <si>
    <t>四川太极新乐中街药店</t>
  </si>
  <si>
    <t>四川太极成华区万科路药店</t>
  </si>
  <si>
    <t>四川太极锦江区榕声路店</t>
  </si>
  <si>
    <t>四川太极锦江区观音桥街药店</t>
  </si>
  <si>
    <t>四川太极高新天久北巷药店</t>
  </si>
  <si>
    <t>四川太极新园大道药店</t>
  </si>
  <si>
    <t>四川太极高新区中和街道柳荫街药店</t>
  </si>
  <si>
    <t>四川太极锦江区水杉街药店</t>
  </si>
  <si>
    <t>四川太极高新区大源北街药店</t>
  </si>
  <si>
    <t>四川太极双流县西航港街道锦华路一段药店</t>
  </si>
  <si>
    <t>四川太极成华区万宇路药店</t>
  </si>
  <si>
    <t>四川太极双流区东升街道三强西路药店</t>
  </si>
  <si>
    <t>四川太极成华区华康路药店</t>
  </si>
  <si>
    <t>四川太极成华区金马河路药店</t>
  </si>
  <si>
    <t>四川太极锦江区合欢树街药店</t>
  </si>
  <si>
    <t>四川太极龙潭西路店</t>
  </si>
  <si>
    <t>四川太极高新区中和大道药店</t>
  </si>
  <si>
    <t>四川太极旗舰店</t>
  </si>
  <si>
    <t>旗舰片</t>
  </si>
  <si>
    <t>四川太极青羊区十二桥药店</t>
  </si>
  <si>
    <t>西北片区</t>
  </si>
  <si>
    <t>四川太极光华药店</t>
  </si>
  <si>
    <t>四川太极光华村街药店</t>
  </si>
  <si>
    <t>四川太极成华区二环路北四段药店（汇融名城）</t>
  </si>
  <si>
    <t>四川太极成华区羊子山西路药店（兴元华盛）</t>
  </si>
  <si>
    <t>四川太极新都区新繁镇繁江北路药店</t>
  </si>
  <si>
    <t>四川太极武侯区顺和街店</t>
  </si>
  <si>
    <t>四川太极枣子巷药店</t>
  </si>
  <si>
    <t>四川太极大药房连锁有限公司金牛区银河北街药店</t>
  </si>
  <si>
    <t>四川太极金牛区交大路第三药店</t>
  </si>
  <si>
    <t>四川太极新都区马超东路店</t>
  </si>
  <si>
    <t>四川太极土龙路药店</t>
  </si>
  <si>
    <t>四川太极清江东路药店</t>
  </si>
  <si>
    <t>四川太极大药房连锁有限公司青羊区贝森北路药店</t>
  </si>
  <si>
    <t>四川太极西部店</t>
  </si>
  <si>
    <t>四川太极金牛区金沙路药店</t>
  </si>
  <si>
    <t>四川太极清江东路2药店</t>
  </si>
  <si>
    <t>四川太极青羊区浣花滨河路药店</t>
  </si>
  <si>
    <t>四川太极武侯区佳灵路药店</t>
  </si>
  <si>
    <t>四川太极金牛区黄苑东街药店</t>
  </si>
  <si>
    <t>四川太极沙河源药店</t>
  </si>
  <si>
    <t>四川太极大药房连锁有限公司武侯区聚萃街药店</t>
  </si>
  <si>
    <t>四川太极大药房连锁有限公司成华区西林一街药店</t>
  </si>
  <si>
    <t>四川太极武侯区大华街药店</t>
  </si>
  <si>
    <t>四川太极成华区新怡路店</t>
  </si>
  <si>
    <t>总计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</si>
</sst>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7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7" fillId="17" borderId="12" applyNumberFormat="0" applyAlignment="0" applyProtection="0">
      <alignment vertical="center"/>
    </xf>
    <xf numFmtId="0" fontId="20" fillId="17" borderId="7" applyNumberFormat="0" applyAlignment="0" applyProtection="0">
      <alignment vertical="center"/>
    </xf>
    <xf numFmtId="0" fontId="22" fillId="21" borderId="8" applyNumberForma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176" fontId="0" fillId="0" borderId="3" xfId="0" applyNumberForma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22825;&#33014;&#65288;12&#26376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</sheetNames>
    <sheetDataSet>
      <sheetData sheetId="0">
        <row r="3">
          <cell r="A3" t="str">
            <v>求和项:销售数量</v>
          </cell>
        </row>
        <row r="4">
          <cell r="A4" t="str">
            <v>门店ID</v>
          </cell>
          <cell r="B4" t="str">
            <v>汇总</v>
          </cell>
        </row>
        <row r="5">
          <cell r="A5">
            <v>52</v>
          </cell>
          <cell r="B5">
            <v>21</v>
          </cell>
        </row>
        <row r="6">
          <cell r="A6">
            <v>54</v>
          </cell>
          <cell r="B6">
            <v>87</v>
          </cell>
        </row>
        <row r="7">
          <cell r="A7">
            <v>56</v>
          </cell>
          <cell r="B7">
            <v>21</v>
          </cell>
        </row>
        <row r="8">
          <cell r="A8">
            <v>307</v>
          </cell>
          <cell r="B8">
            <v>198.024</v>
          </cell>
        </row>
        <row r="9">
          <cell r="A9">
            <v>308</v>
          </cell>
          <cell r="B9">
            <v>75.144</v>
          </cell>
        </row>
        <row r="10">
          <cell r="A10">
            <v>311</v>
          </cell>
          <cell r="B10">
            <v>114</v>
          </cell>
        </row>
        <row r="11">
          <cell r="A11">
            <v>329</v>
          </cell>
          <cell r="B11">
            <v>13</v>
          </cell>
        </row>
        <row r="12">
          <cell r="A12">
            <v>337</v>
          </cell>
          <cell r="B12">
            <v>55</v>
          </cell>
        </row>
        <row r="13">
          <cell r="A13">
            <v>339</v>
          </cell>
          <cell r="B13">
            <v>3</v>
          </cell>
        </row>
        <row r="14">
          <cell r="A14">
            <v>341</v>
          </cell>
          <cell r="B14">
            <v>59.6884</v>
          </cell>
        </row>
        <row r="15">
          <cell r="A15">
            <v>343</v>
          </cell>
          <cell r="B15">
            <v>34.192</v>
          </cell>
        </row>
        <row r="16">
          <cell r="A16">
            <v>347</v>
          </cell>
          <cell r="B16">
            <v>26</v>
          </cell>
        </row>
        <row r="17">
          <cell r="A17">
            <v>349</v>
          </cell>
          <cell r="B17">
            <v>18</v>
          </cell>
        </row>
        <row r="18">
          <cell r="A18">
            <v>351</v>
          </cell>
          <cell r="B18">
            <v>31</v>
          </cell>
        </row>
        <row r="19">
          <cell r="A19">
            <v>355</v>
          </cell>
          <cell r="B19">
            <v>31</v>
          </cell>
        </row>
        <row r="20">
          <cell r="A20">
            <v>357</v>
          </cell>
          <cell r="B20">
            <v>26.25</v>
          </cell>
        </row>
        <row r="21">
          <cell r="A21">
            <v>359</v>
          </cell>
          <cell r="B21">
            <v>68.048</v>
          </cell>
        </row>
        <row r="22">
          <cell r="A22">
            <v>365</v>
          </cell>
          <cell r="B22">
            <v>56</v>
          </cell>
        </row>
        <row r="23">
          <cell r="A23">
            <v>367</v>
          </cell>
          <cell r="B23">
            <v>31</v>
          </cell>
        </row>
        <row r="24">
          <cell r="A24">
            <v>373</v>
          </cell>
          <cell r="B24">
            <v>6</v>
          </cell>
        </row>
        <row r="25">
          <cell r="A25">
            <v>377</v>
          </cell>
          <cell r="B25">
            <v>4</v>
          </cell>
        </row>
        <row r="26">
          <cell r="A26">
            <v>379</v>
          </cell>
          <cell r="B26">
            <v>31</v>
          </cell>
        </row>
        <row r="27">
          <cell r="A27">
            <v>385</v>
          </cell>
          <cell r="B27">
            <v>62</v>
          </cell>
        </row>
        <row r="28">
          <cell r="A28">
            <v>387</v>
          </cell>
          <cell r="B28">
            <v>53</v>
          </cell>
        </row>
        <row r="29">
          <cell r="A29">
            <v>391</v>
          </cell>
          <cell r="B29">
            <v>2</v>
          </cell>
        </row>
        <row r="30">
          <cell r="A30">
            <v>399</v>
          </cell>
          <cell r="B30">
            <v>17</v>
          </cell>
        </row>
        <row r="31">
          <cell r="A31">
            <v>511</v>
          </cell>
          <cell r="B31">
            <v>24</v>
          </cell>
        </row>
        <row r="32">
          <cell r="A32">
            <v>513</v>
          </cell>
          <cell r="B32">
            <v>22</v>
          </cell>
        </row>
        <row r="33">
          <cell r="A33">
            <v>514</v>
          </cell>
          <cell r="B33">
            <v>5</v>
          </cell>
        </row>
        <row r="34">
          <cell r="A34">
            <v>515</v>
          </cell>
          <cell r="B34">
            <v>4</v>
          </cell>
        </row>
        <row r="35">
          <cell r="A35">
            <v>517</v>
          </cell>
          <cell r="B35">
            <v>35</v>
          </cell>
        </row>
        <row r="36">
          <cell r="A36">
            <v>539</v>
          </cell>
          <cell r="B36">
            <v>4</v>
          </cell>
        </row>
        <row r="37">
          <cell r="A37">
            <v>545</v>
          </cell>
          <cell r="B37">
            <v>12</v>
          </cell>
        </row>
        <row r="38">
          <cell r="A38">
            <v>546</v>
          </cell>
          <cell r="B38">
            <v>8</v>
          </cell>
        </row>
        <row r="39">
          <cell r="A39">
            <v>570</v>
          </cell>
          <cell r="B39">
            <v>13</v>
          </cell>
        </row>
        <row r="40">
          <cell r="A40">
            <v>571</v>
          </cell>
          <cell r="B40">
            <v>52</v>
          </cell>
        </row>
        <row r="41">
          <cell r="A41">
            <v>572</v>
          </cell>
          <cell r="B41">
            <v>16</v>
          </cell>
        </row>
        <row r="42">
          <cell r="A42">
            <v>573</v>
          </cell>
          <cell r="B42">
            <v>6</v>
          </cell>
        </row>
        <row r="43">
          <cell r="A43">
            <v>578</v>
          </cell>
          <cell r="B43">
            <v>53</v>
          </cell>
        </row>
        <row r="44">
          <cell r="A44">
            <v>581</v>
          </cell>
          <cell r="B44">
            <v>28</v>
          </cell>
        </row>
        <row r="45">
          <cell r="A45">
            <v>582</v>
          </cell>
          <cell r="B45">
            <v>89.248</v>
          </cell>
        </row>
        <row r="46">
          <cell r="A46">
            <v>584</v>
          </cell>
          <cell r="B46">
            <v>24</v>
          </cell>
        </row>
        <row r="47">
          <cell r="A47">
            <v>585</v>
          </cell>
          <cell r="B47">
            <v>53</v>
          </cell>
        </row>
        <row r="48">
          <cell r="A48">
            <v>587</v>
          </cell>
          <cell r="B48">
            <v>17</v>
          </cell>
        </row>
        <row r="49">
          <cell r="A49">
            <v>591</v>
          </cell>
          <cell r="B49">
            <v>7</v>
          </cell>
        </row>
        <row r="50">
          <cell r="A50">
            <v>594</v>
          </cell>
          <cell r="B50">
            <v>2</v>
          </cell>
        </row>
        <row r="51">
          <cell r="A51">
            <v>598</v>
          </cell>
          <cell r="B51">
            <v>10</v>
          </cell>
        </row>
        <row r="52">
          <cell r="A52">
            <v>704</v>
          </cell>
          <cell r="B52">
            <v>11</v>
          </cell>
        </row>
        <row r="53">
          <cell r="A53">
            <v>706</v>
          </cell>
          <cell r="B53">
            <v>15</v>
          </cell>
        </row>
        <row r="54">
          <cell r="A54">
            <v>707</v>
          </cell>
          <cell r="B54">
            <v>49.08</v>
          </cell>
        </row>
        <row r="55">
          <cell r="A55">
            <v>709</v>
          </cell>
          <cell r="B55">
            <v>22</v>
          </cell>
        </row>
        <row r="56">
          <cell r="A56">
            <v>710</v>
          </cell>
          <cell r="B56">
            <v>3</v>
          </cell>
        </row>
        <row r="57">
          <cell r="A57">
            <v>712</v>
          </cell>
          <cell r="B57">
            <v>8</v>
          </cell>
        </row>
        <row r="58">
          <cell r="A58">
            <v>713</v>
          </cell>
          <cell r="B58">
            <v>12</v>
          </cell>
        </row>
        <row r="59">
          <cell r="A59">
            <v>716</v>
          </cell>
          <cell r="B59">
            <v>8</v>
          </cell>
        </row>
        <row r="60">
          <cell r="A60">
            <v>717</v>
          </cell>
          <cell r="B60">
            <v>18</v>
          </cell>
        </row>
        <row r="61">
          <cell r="A61">
            <v>718</v>
          </cell>
          <cell r="B61">
            <v>14</v>
          </cell>
        </row>
        <row r="62">
          <cell r="A62">
            <v>720</v>
          </cell>
          <cell r="B62">
            <v>10</v>
          </cell>
        </row>
        <row r="63">
          <cell r="A63">
            <v>721</v>
          </cell>
          <cell r="B63">
            <v>11</v>
          </cell>
        </row>
        <row r="64">
          <cell r="A64">
            <v>723</v>
          </cell>
          <cell r="B64">
            <v>15</v>
          </cell>
        </row>
        <row r="65">
          <cell r="A65">
            <v>724</v>
          </cell>
          <cell r="B65">
            <v>14</v>
          </cell>
        </row>
        <row r="66">
          <cell r="A66">
            <v>726</v>
          </cell>
          <cell r="B66">
            <v>18</v>
          </cell>
        </row>
        <row r="67">
          <cell r="A67">
            <v>727</v>
          </cell>
          <cell r="B67">
            <v>20</v>
          </cell>
        </row>
        <row r="68">
          <cell r="A68">
            <v>730</v>
          </cell>
          <cell r="B68">
            <v>38</v>
          </cell>
        </row>
        <row r="69">
          <cell r="A69">
            <v>732</v>
          </cell>
          <cell r="B69">
            <v>1</v>
          </cell>
        </row>
        <row r="70">
          <cell r="A70">
            <v>733</v>
          </cell>
          <cell r="B70">
            <v>2</v>
          </cell>
        </row>
        <row r="71">
          <cell r="A71">
            <v>737</v>
          </cell>
          <cell r="B71">
            <v>14</v>
          </cell>
        </row>
        <row r="72">
          <cell r="A72">
            <v>738</v>
          </cell>
          <cell r="B72">
            <v>17</v>
          </cell>
        </row>
        <row r="73">
          <cell r="A73">
            <v>740</v>
          </cell>
          <cell r="B73">
            <v>12</v>
          </cell>
        </row>
        <row r="74">
          <cell r="A74">
            <v>741</v>
          </cell>
          <cell r="B74">
            <v>18</v>
          </cell>
        </row>
        <row r="75">
          <cell r="A75">
            <v>742</v>
          </cell>
          <cell r="B75">
            <v>9</v>
          </cell>
        </row>
        <row r="76">
          <cell r="A76">
            <v>743</v>
          </cell>
          <cell r="B76">
            <v>2</v>
          </cell>
        </row>
        <row r="77">
          <cell r="A77">
            <v>744</v>
          </cell>
          <cell r="B77">
            <v>2.16</v>
          </cell>
        </row>
        <row r="78">
          <cell r="A78">
            <v>746</v>
          </cell>
          <cell r="B78">
            <v>10</v>
          </cell>
        </row>
        <row r="79">
          <cell r="A79">
            <v>747</v>
          </cell>
          <cell r="B79">
            <v>16</v>
          </cell>
        </row>
        <row r="80">
          <cell r="A80">
            <v>748</v>
          </cell>
          <cell r="B80">
            <v>4</v>
          </cell>
        </row>
        <row r="81">
          <cell r="A81">
            <v>750</v>
          </cell>
          <cell r="B81">
            <v>41</v>
          </cell>
        </row>
        <row r="82">
          <cell r="A82">
            <v>752</v>
          </cell>
          <cell r="B82">
            <v>16</v>
          </cell>
        </row>
        <row r="83">
          <cell r="A83">
            <v>753</v>
          </cell>
          <cell r="B83">
            <v>2</v>
          </cell>
        </row>
        <row r="84">
          <cell r="A84">
            <v>754</v>
          </cell>
          <cell r="B84">
            <v>14</v>
          </cell>
        </row>
        <row r="85">
          <cell r="A85">
            <v>755</v>
          </cell>
          <cell r="B85">
            <v>4</v>
          </cell>
        </row>
        <row r="86">
          <cell r="A86">
            <v>101453</v>
          </cell>
          <cell r="B86">
            <v>11</v>
          </cell>
        </row>
        <row r="87">
          <cell r="A87">
            <v>102478</v>
          </cell>
          <cell r="B87">
            <v>9</v>
          </cell>
        </row>
        <row r="88">
          <cell r="A88">
            <v>102479</v>
          </cell>
          <cell r="B88">
            <v>9</v>
          </cell>
        </row>
        <row r="89">
          <cell r="A89">
            <v>102564</v>
          </cell>
          <cell r="B89">
            <v>8</v>
          </cell>
        </row>
        <row r="90">
          <cell r="A90">
            <v>102567</v>
          </cell>
          <cell r="B90">
            <v>7</v>
          </cell>
        </row>
        <row r="91">
          <cell r="A91">
            <v>102934</v>
          </cell>
          <cell r="B91">
            <v>8</v>
          </cell>
        </row>
        <row r="92">
          <cell r="A92">
            <v>102935</v>
          </cell>
          <cell r="B92">
            <v>17</v>
          </cell>
        </row>
        <row r="93">
          <cell r="A93">
            <v>103198</v>
          </cell>
          <cell r="B93">
            <v>52</v>
          </cell>
        </row>
        <row r="94">
          <cell r="A94">
            <v>103199</v>
          </cell>
          <cell r="B94">
            <v>1</v>
          </cell>
        </row>
        <row r="95">
          <cell r="A95">
            <v>103639</v>
          </cell>
          <cell r="B95">
            <v>4</v>
          </cell>
        </row>
        <row r="96">
          <cell r="A96">
            <v>104428</v>
          </cell>
          <cell r="B96">
            <v>10</v>
          </cell>
        </row>
        <row r="97">
          <cell r="A97">
            <v>104429</v>
          </cell>
          <cell r="B97">
            <v>20</v>
          </cell>
        </row>
        <row r="98">
          <cell r="A98">
            <v>104430</v>
          </cell>
          <cell r="B98">
            <v>21</v>
          </cell>
        </row>
        <row r="99">
          <cell r="A99">
            <v>104838</v>
          </cell>
          <cell r="B99">
            <v>7</v>
          </cell>
        </row>
        <row r="100">
          <cell r="A100">
            <v>105267</v>
          </cell>
          <cell r="B100">
            <v>2</v>
          </cell>
        </row>
        <row r="101">
          <cell r="B101">
            <v>2283.8344</v>
          </cell>
        </row>
        <row r="102">
          <cell r="A102" t="str">
            <v>总计</v>
          </cell>
          <cell r="B102">
            <v>4567.6688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9"/>
  <sheetViews>
    <sheetView tabSelected="1" workbookViewId="0">
      <pane xSplit="3" ySplit="2" topLeftCell="D3" activePane="bottomRight" state="frozen"/>
      <selection/>
      <selection pane="topRight"/>
      <selection pane="bottomLeft"/>
      <selection pane="bottomRight" activeCell="H36" sqref="H36"/>
    </sheetView>
  </sheetViews>
  <sheetFormatPr defaultColWidth="9" defaultRowHeight="23.1" customHeight="1"/>
  <cols>
    <col min="1" max="1" width="6.375" customWidth="1"/>
    <col min="3" max="3" width="28.5" style="3" customWidth="1"/>
    <col min="4" max="4" width="14.5" customWidth="1"/>
    <col min="5" max="12" width="8.25" customWidth="1"/>
    <col min="13" max="13" width="10.375" hidden="1" customWidth="1"/>
    <col min="14" max="14" width="10.375" style="4" customWidth="1"/>
    <col min="15" max="15" width="10.375" style="4" hidden="1" customWidth="1"/>
    <col min="16" max="16" width="9" style="4"/>
  </cols>
  <sheetData>
    <row r="1" ht="32.1" customHeight="1" spans="1:16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18"/>
      <c r="M1" s="11"/>
      <c r="N1" s="11"/>
      <c r="O1" s="11"/>
      <c r="P1" s="11"/>
    </row>
    <row r="2" s="1" customFormat="1" ht="38.25" customHeight="1" spans="1:16">
      <c r="A2" s="7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10" t="s">
        <v>8</v>
      </c>
      <c r="I2" s="10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19" t="s">
        <v>13</v>
      </c>
      <c r="O2" s="7" t="s">
        <v>14</v>
      </c>
      <c r="P2" s="19" t="s">
        <v>14</v>
      </c>
    </row>
    <row r="3" customHeight="1" spans="1:16">
      <c r="A3" s="11">
        <v>1</v>
      </c>
      <c r="B3" s="8">
        <v>329</v>
      </c>
      <c r="C3" s="9" t="s">
        <v>15</v>
      </c>
      <c r="D3" s="8" t="s">
        <v>16</v>
      </c>
      <c r="E3" s="8">
        <v>3</v>
      </c>
      <c r="F3" s="8">
        <v>12</v>
      </c>
      <c r="G3" s="8">
        <v>15</v>
      </c>
      <c r="H3" s="11">
        <f>E3*7</f>
        <v>21</v>
      </c>
      <c r="I3" s="11">
        <v>8589</v>
      </c>
      <c r="J3" s="11">
        <f>VLOOKUP(B:B,[1]Sheet1!$A$1:$B$65536,2,0)</f>
        <v>13</v>
      </c>
      <c r="K3" s="11">
        <f>J3-F3</f>
        <v>1</v>
      </c>
      <c r="L3" s="11" t="s">
        <v>17</v>
      </c>
      <c r="M3" s="11">
        <f>I3*0.05</f>
        <v>429.45</v>
      </c>
      <c r="N3" s="11">
        <f>ROUND(M3,0)</f>
        <v>429</v>
      </c>
      <c r="O3" s="11"/>
      <c r="P3" s="11">
        <f>ROUND(O3,0)</f>
        <v>0</v>
      </c>
    </row>
    <row r="4" customHeight="1" spans="1:16">
      <c r="A4" s="11">
        <v>2</v>
      </c>
      <c r="B4" s="8">
        <v>351</v>
      </c>
      <c r="C4" s="9" t="s">
        <v>18</v>
      </c>
      <c r="D4" s="8" t="s">
        <v>16</v>
      </c>
      <c r="E4" s="8">
        <v>3</v>
      </c>
      <c r="F4" s="8">
        <v>12</v>
      </c>
      <c r="G4" s="8">
        <v>15</v>
      </c>
      <c r="H4" s="11">
        <f t="shared" ref="H4:H67" si="0">E4*7</f>
        <v>21</v>
      </c>
      <c r="I4" s="11">
        <v>18900</v>
      </c>
      <c r="J4" s="11">
        <f>VLOOKUP(B:B,[1]Sheet1!$A$1:$B$65536,2,0)</f>
        <v>31</v>
      </c>
      <c r="K4" s="11">
        <f t="shared" ref="K4:K35" si="1">J4-F4</f>
        <v>19</v>
      </c>
      <c r="L4" s="11" t="s">
        <v>19</v>
      </c>
      <c r="M4" s="11">
        <f>I4*0.07</f>
        <v>1323</v>
      </c>
      <c r="N4" s="11">
        <f t="shared" ref="N4:N35" si="2">ROUND(M4,0)</f>
        <v>1323</v>
      </c>
      <c r="O4" s="11"/>
      <c r="P4" s="11">
        <f t="shared" ref="P4:P35" si="3">ROUND(O4,0)</f>
        <v>0</v>
      </c>
    </row>
    <row r="5" customHeight="1" spans="1:16">
      <c r="A5" s="11">
        <v>3</v>
      </c>
      <c r="B5" s="8">
        <v>754</v>
      </c>
      <c r="C5" s="9" t="s">
        <v>20</v>
      </c>
      <c r="D5" s="8" t="s">
        <v>16</v>
      </c>
      <c r="E5" s="8">
        <v>2</v>
      </c>
      <c r="F5" s="8">
        <v>8</v>
      </c>
      <c r="G5" s="8">
        <v>10</v>
      </c>
      <c r="H5" s="11">
        <f t="shared" si="0"/>
        <v>14</v>
      </c>
      <c r="I5" s="11">
        <v>8620</v>
      </c>
      <c r="J5" s="11">
        <f>VLOOKUP(B:B,[1]Sheet1!$A$1:$B$65536,2,0)</f>
        <v>14</v>
      </c>
      <c r="K5" s="11">
        <f t="shared" si="1"/>
        <v>6</v>
      </c>
      <c r="L5" s="11" t="s">
        <v>19</v>
      </c>
      <c r="M5" s="11">
        <f>I5*0.07</f>
        <v>603.4</v>
      </c>
      <c r="N5" s="11">
        <f t="shared" si="2"/>
        <v>603</v>
      </c>
      <c r="O5" s="11"/>
      <c r="P5" s="11">
        <f t="shared" si="3"/>
        <v>0</v>
      </c>
    </row>
    <row r="6" customHeight="1" spans="1:16">
      <c r="A6" s="11">
        <v>4</v>
      </c>
      <c r="B6" s="8">
        <v>704</v>
      </c>
      <c r="C6" s="9" t="s">
        <v>21</v>
      </c>
      <c r="D6" s="8" t="s">
        <v>16</v>
      </c>
      <c r="E6" s="8">
        <v>3</v>
      </c>
      <c r="F6" s="8">
        <v>12</v>
      </c>
      <c r="G6" s="8">
        <v>15</v>
      </c>
      <c r="H6" s="11">
        <f t="shared" si="0"/>
        <v>21</v>
      </c>
      <c r="I6" s="11">
        <v>6130</v>
      </c>
      <c r="J6" s="11">
        <f>VLOOKUP(B:B,[1]Sheet1!$A$1:$B$65536,2,0)</f>
        <v>11</v>
      </c>
      <c r="K6" s="11">
        <f t="shared" si="1"/>
        <v>-1</v>
      </c>
      <c r="L6" s="11" t="s">
        <v>22</v>
      </c>
      <c r="M6" s="11">
        <f>I6*0.05</f>
        <v>306.5</v>
      </c>
      <c r="N6" s="11">
        <f t="shared" si="2"/>
        <v>307</v>
      </c>
      <c r="O6" s="11">
        <f>K6*20</f>
        <v>-20</v>
      </c>
      <c r="P6" s="11">
        <f t="shared" si="3"/>
        <v>-20</v>
      </c>
    </row>
    <row r="7" customHeight="1" spans="1:16">
      <c r="A7" s="11">
        <v>5</v>
      </c>
      <c r="B7" s="8">
        <v>52</v>
      </c>
      <c r="C7" s="9" t="s">
        <v>23</v>
      </c>
      <c r="D7" s="8" t="s">
        <v>16</v>
      </c>
      <c r="E7" s="8">
        <v>3</v>
      </c>
      <c r="F7" s="8">
        <v>12</v>
      </c>
      <c r="G7" s="8">
        <v>15</v>
      </c>
      <c r="H7" s="11">
        <f t="shared" si="0"/>
        <v>21</v>
      </c>
      <c r="I7" s="11">
        <v>12670</v>
      </c>
      <c r="J7" s="11">
        <f>VLOOKUP(B:B,[1]Sheet1!$A$1:$B$65536,2,0)</f>
        <v>21</v>
      </c>
      <c r="K7" s="11">
        <f t="shared" si="1"/>
        <v>9</v>
      </c>
      <c r="L7" s="11" t="s">
        <v>19</v>
      </c>
      <c r="M7" s="11">
        <f>I7*0.07</f>
        <v>886.9</v>
      </c>
      <c r="N7" s="11">
        <f t="shared" si="2"/>
        <v>887</v>
      </c>
      <c r="O7" s="11"/>
      <c r="P7" s="11">
        <f t="shared" si="3"/>
        <v>0</v>
      </c>
    </row>
    <row r="8" customHeight="1" spans="1:16">
      <c r="A8" s="11">
        <v>6</v>
      </c>
      <c r="B8" s="8">
        <v>367</v>
      </c>
      <c r="C8" s="9" t="s">
        <v>24</v>
      </c>
      <c r="D8" s="8" t="s">
        <v>16</v>
      </c>
      <c r="E8" s="8">
        <v>3</v>
      </c>
      <c r="F8" s="8">
        <v>12</v>
      </c>
      <c r="G8" s="8">
        <v>15</v>
      </c>
      <c r="H8" s="11">
        <f t="shared" si="0"/>
        <v>21</v>
      </c>
      <c r="I8" s="11">
        <v>17150</v>
      </c>
      <c r="J8" s="11">
        <f>VLOOKUP(B:B,[1]Sheet1!$A$1:$B$65536,2,0)</f>
        <v>31</v>
      </c>
      <c r="K8" s="11">
        <f t="shared" si="1"/>
        <v>19</v>
      </c>
      <c r="L8" s="11" t="s">
        <v>19</v>
      </c>
      <c r="M8" s="11">
        <f>I8*0.07</f>
        <v>1200.5</v>
      </c>
      <c r="N8" s="11">
        <f t="shared" si="2"/>
        <v>1201</v>
      </c>
      <c r="O8" s="11"/>
      <c r="P8" s="11">
        <f t="shared" si="3"/>
        <v>0</v>
      </c>
    </row>
    <row r="9" customHeight="1" spans="1:16">
      <c r="A9" s="11">
        <v>7</v>
      </c>
      <c r="B9" s="8">
        <v>101453</v>
      </c>
      <c r="C9" s="9" t="s">
        <v>25</v>
      </c>
      <c r="D9" s="8" t="s">
        <v>16</v>
      </c>
      <c r="E9" s="8">
        <v>3</v>
      </c>
      <c r="F9" s="8">
        <v>12</v>
      </c>
      <c r="G9" s="8">
        <v>15</v>
      </c>
      <c r="H9" s="11">
        <f t="shared" si="0"/>
        <v>21</v>
      </c>
      <c r="I9" s="11">
        <v>6960</v>
      </c>
      <c r="J9" s="11">
        <f>VLOOKUP(B:B,[1]Sheet1!$A$1:$B$65536,2,0)</f>
        <v>11</v>
      </c>
      <c r="K9" s="11">
        <f t="shared" si="1"/>
        <v>-1</v>
      </c>
      <c r="L9" s="11" t="s">
        <v>22</v>
      </c>
      <c r="M9" s="11">
        <f>I9*0.05</f>
        <v>348</v>
      </c>
      <c r="N9" s="11">
        <f t="shared" si="2"/>
        <v>348</v>
      </c>
      <c r="O9" s="11">
        <f>K9*20</f>
        <v>-20</v>
      </c>
      <c r="P9" s="11">
        <f t="shared" si="3"/>
        <v>-20</v>
      </c>
    </row>
    <row r="10" customHeight="1" spans="1:16">
      <c r="A10" s="11">
        <v>8</v>
      </c>
      <c r="B10" s="8">
        <v>587</v>
      </c>
      <c r="C10" s="9" t="s">
        <v>26</v>
      </c>
      <c r="D10" s="8" t="s">
        <v>16</v>
      </c>
      <c r="E10" s="8">
        <v>3</v>
      </c>
      <c r="F10" s="8">
        <v>12</v>
      </c>
      <c r="G10" s="8">
        <v>15</v>
      </c>
      <c r="H10" s="11">
        <f t="shared" si="0"/>
        <v>21</v>
      </c>
      <c r="I10" s="11">
        <v>9970</v>
      </c>
      <c r="J10" s="11">
        <f>VLOOKUP(B:B,[1]Sheet1!$A$1:$B$65536,2,0)</f>
        <v>17</v>
      </c>
      <c r="K10" s="11">
        <f t="shared" si="1"/>
        <v>5</v>
      </c>
      <c r="L10" s="11" t="s">
        <v>27</v>
      </c>
      <c r="M10" s="11">
        <f>I10*0.06</f>
        <v>598.2</v>
      </c>
      <c r="N10" s="11">
        <f t="shared" si="2"/>
        <v>598</v>
      </c>
      <c r="O10" s="11"/>
      <c r="P10" s="11">
        <f t="shared" si="3"/>
        <v>0</v>
      </c>
    </row>
    <row r="11" customHeight="1" spans="1:16">
      <c r="A11" s="11">
        <v>9</v>
      </c>
      <c r="B11" s="8">
        <v>738</v>
      </c>
      <c r="C11" s="9" t="s">
        <v>28</v>
      </c>
      <c r="D11" s="8" t="s">
        <v>16</v>
      </c>
      <c r="E11" s="8">
        <v>3</v>
      </c>
      <c r="F11" s="8">
        <v>12</v>
      </c>
      <c r="G11" s="8">
        <v>15</v>
      </c>
      <c r="H11" s="11">
        <f t="shared" si="0"/>
        <v>21</v>
      </c>
      <c r="I11" s="11">
        <v>10180</v>
      </c>
      <c r="J11" s="11">
        <f>VLOOKUP(B:B,[1]Sheet1!$A$1:$B$65536,2,0)</f>
        <v>17</v>
      </c>
      <c r="K11" s="11">
        <f t="shared" si="1"/>
        <v>5</v>
      </c>
      <c r="L11" s="11" t="s">
        <v>27</v>
      </c>
      <c r="M11" s="11">
        <f>I11*0.06</f>
        <v>610.8</v>
      </c>
      <c r="N11" s="11">
        <f t="shared" si="2"/>
        <v>611</v>
      </c>
      <c r="O11" s="11"/>
      <c r="P11" s="11">
        <f t="shared" si="3"/>
        <v>0</v>
      </c>
    </row>
    <row r="12" customHeight="1" spans="1:16">
      <c r="A12" s="11">
        <v>10</v>
      </c>
      <c r="B12" s="8">
        <v>56</v>
      </c>
      <c r="C12" s="9" t="s">
        <v>29</v>
      </c>
      <c r="D12" s="8" t="s">
        <v>16</v>
      </c>
      <c r="E12" s="8">
        <v>3</v>
      </c>
      <c r="F12" s="8">
        <v>12</v>
      </c>
      <c r="G12" s="8">
        <v>15</v>
      </c>
      <c r="H12" s="11">
        <f t="shared" si="0"/>
        <v>21</v>
      </c>
      <c r="I12" s="11">
        <v>12050</v>
      </c>
      <c r="J12" s="11">
        <f>VLOOKUP(B:B,[1]Sheet1!$A$1:$B$65536,2,0)</f>
        <v>21</v>
      </c>
      <c r="K12" s="11">
        <f t="shared" si="1"/>
        <v>9</v>
      </c>
      <c r="L12" s="11" t="s">
        <v>19</v>
      </c>
      <c r="M12" s="11">
        <f>I12*0.07</f>
        <v>843.5</v>
      </c>
      <c r="N12" s="11">
        <f t="shared" si="2"/>
        <v>844</v>
      </c>
      <c r="O12" s="11"/>
      <c r="P12" s="11">
        <f t="shared" si="3"/>
        <v>0</v>
      </c>
    </row>
    <row r="13" customHeight="1" spans="1:16">
      <c r="A13" s="11">
        <v>11</v>
      </c>
      <c r="B13" s="8">
        <v>54</v>
      </c>
      <c r="C13" s="9" t="s">
        <v>30</v>
      </c>
      <c r="D13" s="8" t="s">
        <v>16</v>
      </c>
      <c r="E13" s="8">
        <v>5</v>
      </c>
      <c r="F13" s="8">
        <v>20</v>
      </c>
      <c r="G13" s="8">
        <v>25</v>
      </c>
      <c r="H13" s="11">
        <f t="shared" si="0"/>
        <v>35</v>
      </c>
      <c r="I13" s="11">
        <v>53690</v>
      </c>
      <c r="J13" s="11">
        <f>VLOOKUP(B:B,[1]Sheet1!$A$1:$B$65536,2,0)</f>
        <v>87</v>
      </c>
      <c r="K13" s="11">
        <f t="shared" si="1"/>
        <v>67</v>
      </c>
      <c r="L13" s="11" t="s">
        <v>19</v>
      </c>
      <c r="M13" s="11">
        <f>I13*0.07</f>
        <v>3758.3</v>
      </c>
      <c r="N13" s="11">
        <f t="shared" si="2"/>
        <v>3758</v>
      </c>
      <c r="O13" s="11"/>
      <c r="P13" s="11">
        <f t="shared" si="3"/>
        <v>0</v>
      </c>
    </row>
    <row r="14" customHeight="1" spans="1:16">
      <c r="A14" s="11">
        <v>12</v>
      </c>
      <c r="B14" s="8">
        <v>104428</v>
      </c>
      <c r="C14" s="9" t="s">
        <v>31</v>
      </c>
      <c r="D14" s="8" t="s">
        <v>16</v>
      </c>
      <c r="E14" s="8">
        <v>2</v>
      </c>
      <c r="F14" s="8">
        <v>8</v>
      </c>
      <c r="G14" s="8">
        <v>10</v>
      </c>
      <c r="H14" s="11">
        <f t="shared" si="0"/>
        <v>14</v>
      </c>
      <c r="I14" s="11">
        <v>5510</v>
      </c>
      <c r="J14" s="11">
        <f>VLOOKUP(B:B,[1]Sheet1!$A$1:$B$65536,2,0)</f>
        <v>10</v>
      </c>
      <c r="K14" s="11">
        <f t="shared" si="1"/>
        <v>2</v>
      </c>
      <c r="L14" s="11" t="s">
        <v>27</v>
      </c>
      <c r="M14" s="11">
        <f>I14*0.06</f>
        <v>330.6</v>
      </c>
      <c r="N14" s="11">
        <f t="shared" si="2"/>
        <v>331</v>
      </c>
      <c r="O14" s="11"/>
      <c r="P14" s="11">
        <f t="shared" si="3"/>
        <v>0</v>
      </c>
    </row>
    <row r="15" customHeight="1" spans="1:16">
      <c r="A15" s="11">
        <v>13</v>
      </c>
      <c r="B15" s="8">
        <v>710</v>
      </c>
      <c r="C15" s="9" t="s">
        <v>32</v>
      </c>
      <c r="D15" s="8" t="s">
        <v>16</v>
      </c>
      <c r="E15" s="8">
        <v>2</v>
      </c>
      <c r="F15" s="8">
        <v>8</v>
      </c>
      <c r="G15" s="8">
        <v>10</v>
      </c>
      <c r="H15" s="11">
        <f t="shared" si="0"/>
        <v>14</v>
      </c>
      <c r="I15" s="11">
        <v>1560</v>
      </c>
      <c r="J15" s="11">
        <f>VLOOKUP(B:B,[1]Sheet1!$A$1:$B$65536,2,0)</f>
        <v>3</v>
      </c>
      <c r="K15" s="11">
        <f t="shared" si="1"/>
        <v>-5</v>
      </c>
      <c r="L15" s="11" t="s">
        <v>22</v>
      </c>
      <c r="M15" s="11">
        <f>I15*0.05</f>
        <v>78</v>
      </c>
      <c r="N15" s="11">
        <f t="shared" si="2"/>
        <v>78</v>
      </c>
      <c r="O15" s="11">
        <f>K15*20</f>
        <v>-100</v>
      </c>
      <c r="P15" s="11">
        <f t="shared" si="3"/>
        <v>-100</v>
      </c>
    </row>
    <row r="16" customHeight="1" spans="1:16">
      <c r="A16" s="11">
        <v>14</v>
      </c>
      <c r="B16" s="8">
        <v>713</v>
      </c>
      <c r="C16" s="9" t="s">
        <v>33</v>
      </c>
      <c r="D16" s="8" t="s">
        <v>16</v>
      </c>
      <c r="E16" s="8">
        <v>2</v>
      </c>
      <c r="F16" s="8">
        <v>8</v>
      </c>
      <c r="G16" s="8">
        <v>10</v>
      </c>
      <c r="H16" s="11">
        <f t="shared" si="0"/>
        <v>14</v>
      </c>
      <c r="I16" s="11">
        <v>6860</v>
      </c>
      <c r="J16" s="11">
        <f>VLOOKUP(B:B,[1]Sheet1!$A$1:$B$65536,2,0)</f>
        <v>12</v>
      </c>
      <c r="K16" s="11">
        <f t="shared" si="1"/>
        <v>4</v>
      </c>
      <c r="L16" s="11" t="s">
        <v>27</v>
      </c>
      <c r="M16" s="11">
        <f>I16*0.06</f>
        <v>411.6</v>
      </c>
      <c r="N16" s="11">
        <f t="shared" si="2"/>
        <v>412</v>
      </c>
      <c r="O16" s="11"/>
      <c r="P16" s="11">
        <f t="shared" si="3"/>
        <v>0</v>
      </c>
    </row>
    <row r="17" customHeight="1" spans="1:16">
      <c r="A17" s="11">
        <v>15</v>
      </c>
      <c r="B17" s="8">
        <v>755</v>
      </c>
      <c r="C17" s="9" t="s">
        <v>34</v>
      </c>
      <c r="D17" s="8" t="s">
        <v>16</v>
      </c>
      <c r="E17" s="8">
        <v>2</v>
      </c>
      <c r="F17" s="8">
        <v>8</v>
      </c>
      <c r="G17" s="8">
        <v>10</v>
      </c>
      <c r="H17" s="11">
        <f t="shared" si="0"/>
        <v>14</v>
      </c>
      <c r="I17" s="11">
        <v>2390</v>
      </c>
      <c r="J17" s="11">
        <f>VLOOKUP(B:B,[1]Sheet1!$A$1:$B$65536,2,0)</f>
        <v>4</v>
      </c>
      <c r="K17" s="11">
        <f t="shared" si="1"/>
        <v>-4</v>
      </c>
      <c r="L17" s="11" t="s">
        <v>22</v>
      </c>
      <c r="M17" s="11">
        <f>I17*0.05</f>
        <v>119.5</v>
      </c>
      <c r="N17" s="11">
        <f t="shared" si="2"/>
        <v>120</v>
      </c>
      <c r="O17" s="11">
        <f>K17*20</f>
        <v>-80</v>
      </c>
      <c r="P17" s="11">
        <f t="shared" si="3"/>
        <v>-80</v>
      </c>
    </row>
    <row r="18" customHeight="1" spans="1:16">
      <c r="A18" s="11">
        <v>16</v>
      </c>
      <c r="B18" s="8">
        <v>104838</v>
      </c>
      <c r="C18" s="9" t="s">
        <v>35</v>
      </c>
      <c r="D18" s="8" t="s">
        <v>16</v>
      </c>
      <c r="E18" s="8">
        <v>2</v>
      </c>
      <c r="F18" s="8">
        <v>8</v>
      </c>
      <c r="G18" s="8">
        <v>10</v>
      </c>
      <c r="H18" s="11">
        <f t="shared" si="0"/>
        <v>14</v>
      </c>
      <c r="I18" s="11">
        <v>3950</v>
      </c>
      <c r="J18" s="11">
        <f>VLOOKUP(B:B,[1]Sheet1!$A$1:$B$65536,2,0)</f>
        <v>7</v>
      </c>
      <c r="K18" s="11">
        <f t="shared" si="1"/>
        <v>-1</v>
      </c>
      <c r="L18" s="11" t="s">
        <v>22</v>
      </c>
      <c r="M18" s="11">
        <f>I18*0.05</f>
        <v>197.5</v>
      </c>
      <c r="N18" s="11">
        <f t="shared" si="2"/>
        <v>198</v>
      </c>
      <c r="O18" s="11">
        <f>K18*20</f>
        <v>-20</v>
      </c>
      <c r="P18" s="11">
        <f t="shared" si="3"/>
        <v>-20</v>
      </c>
    </row>
    <row r="19" customHeight="1" spans="1:16">
      <c r="A19" s="11">
        <v>17</v>
      </c>
      <c r="B19" s="8">
        <v>706</v>
      </c>
      <c r="C19" s="9" t="s">
        <v>36</v>
      </c>
      <c r="D19" s="8" t="s">
        <v>16</v>
      </c>
      <c r="E19" s="8">
        <v>2</v>
      </c>
      <c r="F19" s="8">
        <v>8</v>
      </c>
      <c r="G19" s="8">
        <v>10</v>
      </c>
      <c r="H19" s="11">
        <f t="shared" si="0"/>
        <v>14</v>
      </c>
      <c r="I19" s="11">
        <v>8389</v>
      </c>
      <c r="J19" s="11">
        <f>VLOOKUP(B:B,[1]Sheet1!$A$1:$B$65536,2,0)</f>
        <v>15</v>
      </c>
      <c r="K19" s="11">
        <f t="shared" si="1"/>
        <v>7</v>
      </c>
      <c r="L19" s="11" t="s">
        <v>19</v>
      </c>
      <c r="M19" s="11">
        <f>I19*0.07</f>
        <v>587.23</v>
      </c>
      <c r="N19" s="11">
        <f t="shared" si="2"/>
        <v>587</v>
      </c>
      <c r="O19" s="11"/>
      <c r="P19" s="11">
        <f t="shared" si="3"/>
        <v>0</v>
      </c>
    </row>
    <row r="20" s="2" customFormat="1" customHeight="1" spans="1:16">
      <c r="A20" s="11"/>
      <c r="B20" s="12" t="s">
        <v>37</v>
      </c>
      <c r="C20" s="13"/>
      <c r="D20" s="12" t="s">
        <v>16</v>
      </c>
      <c r="E20" s="12">
        <f>SUM(E3:E19)</f>
        <v>46</v>
      </c>
      <c r="F20" s="12">
        <f t="shared" ref="F20:M20" si="4">SUM(F3:F19)</f>
        <v>184</v>
      </c>
      <c r="G20" s="12">
        <f t="shared" si="4"/>
        <v>230</v>
      </c>
      <c r="H20" s="12">
        <f t="shared" si="4"/>
        <v>322</v>
      </c>
      <c r="I20" s="12">
        <f t="shared" si="4"/>
        <v>193568</v>
      </c>
      <c r="J20" s="12">
        <f t="shared" si="4"/>
        <v>325</v>
      </c>
      <c r="K20" s="12">
        <f t="shared" si="4"/>
        <v>141</v>
      </c>
      <c r="L20" s="12">
        <f t="shared" si="4"/>
        <v>0</v>
      </c>
      <c r="M20" s="12">
        <f t="shared" si="4"/>
        <v>12632.98</v>
      </c>
      <c r="N20" s="11">
        <f t="shared" si="2"/>
        <v>12633</v>
      </c>
      <c r="O20" s="12">
        <f>SUM(O3:O19)</f>
        <v>-240</v>
      </c>
      <c r="P20" s="11">
        <f t="shared" si="3"/>
        <v>-240</v>
      </c>
    </row>
    <row r="21" customHeight="1" spans="1:16">
      <c r="A21" s="11">
        <v>18</v>
      </c>
      <c r="B21" s="8">
        <v>341</v>
      </c>
      <c r="C21" s="9" t="s">
        <v>38</v>
      </c>
      <c r="D21" s="8" t="s">
        <v>39</v>
      </c>
      <c r="E21" s="8">
        <v>5</v>
      </c>
      <c r="F21" s="8">
        <v>20</v>
      </c>
      <c r="G21" s="8">
        <v>25</v>
      </c>
      <c r="H21" s="11">
        <f t="shared" si="0"/>
        <v>35</v>
      </c>
      <c r="I21" s="11">
        <v>36735.42</v>
      </c>
      <c r="J21" s="11">
        <f>VLOOKUP(B:B,[1]Sheet1!$A$1:$B$65536,2,0)</f>
        <v>59.6884</v>
      </c>
      <c r="K21" s="11">
        <f t="shared" si="1"/>
        <v>39.6884</v>
      </c>
      <c r="L21" s="11" t="s">
        <v>19</v>
      </c>
      <c r="M21" s="11">
        <f>I21*0.07</f>
        <v>2571.4794</v>
      </c>
      <c r="N21" s="11">
        <f t="shared" si="2"/>
        <v>2571</v>
      </c>
      <c r="O21" s="11"/>
      <c r="P21" s="11">
        <f t="shared" si="3"/>
        <v>0</v>
      </c>
    </row>
    <row r="22" customHeight="1" spans="1:16">
      <c r="A22" s="11">
        <v>19</v>
      </c>
      <c r="B22" s="8">
        <v>385</v>
      </c>
      <c r="C22" s="9" t="s">
        <v>40</v>
      </c>
      <c r="D22" s="8" t="s">
        <v>39</v>
      </c>
      <c r="E22" s="8">
        <v>3</v>
      </c>
      <c r="F22" s="8">
        <v>12</v>
      </c>
      <c r="G22" s="8">
        <v>15</v>
      </c>
      <c r="H22" s="11">
        <f t="shared" si="0"/>
        <v>21</v>
      </c>
      <c r="I22" s="11">
        <v>35940</v>
      </c>
      <c r="J22" s="11">
        <f>VLOOKUP(B:B,[1]Sheet1!$A$1:$B$65536,2,0)</f>
        <v>62</v>
      </c>
      <c r="K22" s="11">
        <f t="shared" si="1"/>
        <v>50</v>
      </c>
      <c r="L22" s="11" t="s">
        <v>19</v>
      </c>
      <c r="M22" s="11">
        <f>I22*0.07</f>
        <v>2515.8</v>
      </c>
      <c r="N22" s="11">
        <f t="shared" si="2"/>
        <v>2516</v>
      </c>
      <c r="O22" s="11"/>
      <c r="P22" s="11">
        <f t="shared" si="3"/>
        <v>0</v>
      </c>
    </row>
    <row r="23" customHeight="1" spans="1:16">
      <c r="A23" s="11">
        <v>20</v>
      </c>
      <c r="B23" s="8">
        <v>514</v>
      </c>
      <c r="C23" s="9" t="s">
        <v>41</v>
      </c>
      <c r="D23" s="8" t="s">
        <v>39</v>
      </c>
      <c r="E23" s="8">
        <v>3</v>
      </c>
      <c r="F23" s="8">
        <v>12</v>
      </c>
      <c r="G23" s="8">
        <v>15</v>
      </c>
      <c r="H23" s="11">
        <f t="shared" si="0"/>
        <v>21</v>
      </c>
      <c r="I23" s="11">
        <v>3220</v>
      </c>
      <c r="J23" s="11">
        <f>VLOOKUP(B:B,[1]Sheet1!$A$1:$B$65536,2,0)</f>
        <v>5</v>
      </c>
      <c r="K23" s="11">
        <f t="shared" si="1"/>
        <v>-7</v>
      </c>
      <c r="L23" s="11" t="s">
        <v>22</v>
      </c>
      <c r="M23" s="11">
        <f>I23*0.05</f>
        <v>161</v>
      </c>
      <c r="N23" s="11">
        <f t="shared" si="2"/>
        <v>161</v>
      </c>
      <c r="O23" s="11">
        <f>K23*20</f>
        <v>-140</v>
      </c>
      <c r="P23" s="11">
        <f t="shared" si="3"/>
        <v>-140</v>
      </c>
    </row>
    <row r="24" customHeight="1" spans="1:16">
      <c r="A24" s="11">
        <v>21</v>
      </c>
      <c r="B24" s="8">
        <v>746</v>
      </c>
      <c r="C24" s="9" t="s">
        <v>42</v>
      </c>
      <c r="D24" s="8" t="s">
        <v>39</v>
      </c>
      <c r="E24" s="8">
        <v>2</v>
      </c>
      <c r="F24" s="8">
        <v>8</v>
      </c>
      <c r="G24" s="8">
        <v>10</v>
      </c>
      <c r="H24" s="11">
        <f t="shared" si="0"/>
        <v>14</v>
      </c>
      <c r="I24" s="11">
        <v>6440</v>
      </c>
      <c r="J24" s="11">
        <f>VLOOKUP(B:B,[1]Sheet1!$A$1:$B$65536,2,0)</f>
        <v>10</v>
      </c>
      <c r="K24" s="11">
        <f t="shared" si="1"/>
        <v>2</v>
      </c>
      <c r="L24" s="11" t="s">
        <v>27</v>
      </c>
      <c r="M24" s="11">
        <f>I24*0.06</f>
        <v>386.4</v>
      </c>
      <c r="N24" s="11">
        <f t="shared" si="2"/>
        <v>386</v>
      </c>
      <c r="O24" s="11"/>
      <c r="P24" s="11">
        <f t="shared" si="3"/>
        <v>0</v>
      </c>
    </row>
    <row r="25" customHeight="1" spans="1:16">
      <c r="A25" s="11">
        <v>22</v>
      </c>
      <c r="B25" s="8">
        <v>721</v>
      </c>
      <c r="C25" s="9" t="s">
        <v>43</v>
      </c>
      <c r="D25" s="8" t="s">
        <v>39</v>
      </c>
      <c r="E25" s="8">
        <v>2</v>
      </c>
      <c r="F25" s="8">
        <v>8</v>
      </c>
      <c r="G25" s="8">
        <v>10</v>
      </c>
      <c r="H25" s="11">
        <f t="shared" si="0"/>
        <v>14</v>
      </c>
      <c r="I25" s="11">
        <v>6340</v>
      </c>
      <c r="J25" s="11">
        <f>VLOOKUP(B:B,[1]Sheet1!$A$1:$B$65536,2,0)</f>
        <v>11</v>
      </c>
      <c r="K25" s="11">
        <f t="shared" si="1"/>
        <v>3</v>
      </c>
      <c r="L25" s="11" t="s">
        <v>27</v>
      </c>
      <c r="M25" s="11">
        <f>I25*0.06</f>
        <v>380.4</v>
      </c>
      <c r="N25" s="11">
        <f t="shared" si="2"/>
        <v>380</v>
      </c>
      <c r="O25" s="11"/>
      <c r="P25" s="11">
        <f t="shared" si="3"/>
        <v>0</v>
      </c>
    </row>
    <row r="26" customHeight="1" spans="1:16">
      <c r="A26" s="11">
        <v>23</v>
      </c>
      <c r="B26" s="8">
        <v>748</v>
      </c>
      <c r="C26" s="9" t="s">
        <v>44</v>
      </c>
      <c r="D26" s="8" t="s">
        <v>39</v>
      </c>
      <c r="E26" s="8">
        <v>2</v>
      </c>
      <c r="F26" s="8">
        <v>8</v>
      </c>
      <c r="G26" s="8">
        <v>10</v>
      </c>
      <c r="H26" s="11">
        <f t="shared" si="0"/>
        <v>14</v>
      </c>
      <c r="I26" s="11">
        <v>2700</v>
      </c>
      <c r="J26" s="11">
        <f>VLOOKUP(B:B,[1]Sheet1!$A$1:$B$65536,2,0)</f>
        <v>4</v>
      </c>
      <c r="K26" s="11">
        <f t="shared" si="1"/>
        <v>-4</v>
      </c>
      <c r="L26" s="11" t="s">
        <v>22</v>
      </c>
      <c r="M26" s="11">
        <f>I26*0.05</f>
        <v>135</v>
      </c>
      <c r="N26" s="11">
        <f t="shared" si="2"/>
        <v>135</v>
      </c>
      <c r="O26" s="11">
        <f>K26*20</f>
        <v>-80</v>
      </c>
      <c r="P26" s="11">
        <f t="shared" si="3"/>
        <v>-80</v>
      </c>
    </row>
    <row r="27" customHeight="1" spans="1:16">
      <c r="A27" s="11">
        <v>24</v>
      </c>
      <c r="B27" s="8">
        <v>716</v>
      </c>
      <c r="C27" s="9" t="s">
        <v>45</v>
      </c>
      <c r="D27" s="8" t="s">
        <v>39</v>
      </c>
      <c r="E27" s="8">
        <v>3</v>
      </c>
      <c r="F27" s="8">
        <v>12</v>
      </c>
      <c r="G27" s="8">
        <v>15</v>
      </c>
      <c r="H27" s="11">
        <f t="shared" si="0"/>
        <v>21</v>
      </c>
      <c r="I27" s="11">
        <v>5369</v>
      </c>
      <c r="J27" s="11">
        <f>VLOOKUP(B:B,[1]Sheet1!$A$1:$B$65536,2,0)</f>
        <v>8</v>
      </c>
      <c r="K27" s="11">
        <f t="shared" si="1"/>
        <v>-4</v>
      </c>
      <c r="L27" s="11" t="s">
        <v>22</v>
      </c>
      <c r="M27" s="11">
        <f>I27*0.05</f>
        <v>268.45</v>
      </c>
      <c r="N27" s="11">
        <f t="shared" si="2"/>
        <v>268</v>
      </c>
      <c r="O27" s="11">
        <f>K27*20</f>
        <v>-80</v>
      </c>
      <c r="P27" s="11">
        <f t="shared" si="3"/>
        <v>-80</v>
      </c>
    </row>
    <row r="28" customHeight="1" spans="1:16">
      <c r="A28" s="11">
        <v>25</v>
      </c>
      <c r="B28" s="8">
        <v>549</v>
      </c>
      <c r="C28" s="9" t="s">
        <v>46</v>
      </c>
      <c r="D28" s="8" t="s">
        <v>39</v>
      </c>
      <c r="E28" s="8">
        <v>3</v>
      </c>
      <c r="F28" s="8">
        <v>12</v>
      </c>
      <c r="G28" s="8">
        <v>15</v>
      </c>
      <c r="H28" s="11">
        <f t="shared" si="0"/>
        <v>21</v>
      </c>
      <c r="I28" s="11">
        <v>0</v>
      </c>
      <c r="J28" s="11">
        <v>0</v>
      </c>
      <c r="K28" s="11">
        <f t="shared" si="1"/>
        <v>-12</v>
      </c>
      <c r="L28" s="11" t="s">
        <v>22</v>
      </c>
      <c r="M28" s="11">
        <f>I28*0.05</f>
        <v>0</v>
      </c>
      <c r="N28" s="11">
        <f t="shared" si="2"/>
        <v>0</v>
      </c>
      <c r="O28" s="11">
        <f>K28*20</f>
        <v>-240</v>
      </c>
      <c r="P28" s="11">
        <f t="shared" si="3"/>
        <v>-240</v>
      </c>
    </row>
    <row r="29" customHeight="1" spans="1:16">
      <c r="A29" s="14">
        <v>26</v>
      </c>
      <c r="B29" s="15">
        <v>539</v>
      </c>
      <c r="C29" s="16" t="s">
        <v>47</v>
      </c>
      <c r="D29" s="15" t="s">
        <v>39</v>
      </c>
      <c r="E29" s="15">
        <v>3</v>
      </c>
      <c r="F29" s="17">
        <v>6</v>
      </c>
      <c r="G29" s="15">
        <v>15</v>
      </c>
      <c r="H29" s="14">
        <f t="shared" si="0"/>
        <v>21</v>
      </c>
      <c r="I29" s="14">
        <v>2700</v>
      </c>
      <c r="J29" s="14">
        <f>VLOOKUP(B:B,[1]Sheet1!$A$1:$B$65536,2,0)</f>
        <v>4</v>
      </c>
      <c r="K29" s="14">
        <f t="shared" si="1"/>
        <v>-2</v>
      </c>
      <c r="L29" s="14" t="s">
        <v>22</v>
      </c>
      <c r="M29" s="14">
        <f>I29*0.05</f>
        <v>135</v>
      </c>
      <c r="N29" s="14">
        <f t="shared" si="2"/>
        <v>135</v>
      </c>
      <c r="O29" s="14">
        <f>K29*20</f>
        <v>-40</v>
      </c>
      <c r="P29" s="14">
        <f t="shared" si="3"/>
        <v>-40</v>
      </c>
    </row>
    <row r="30" customHeight="1" spans="1:16">
      <c r="A30" s="11">
        <v>27</v>
      </c>
      <c r="B30" s="8">
        <v>594</v>
      </c>
      <c r="C30" s="9" t="s">
        <v>48</v>
      </c>
      <c r="D30" s="8" t="s">
        <v>39</v>
      </c>
      <c r="E30" s="8">
        <v>3</v>
      </c>
      <c r="F30" s="8">
        <v>12</v>
      </c>
      <c r="G30" s="8">
        <v>15</v>
      </c>
      <c r="H30" s="11">
        <f t="shared" si="0"/>
        <v>21</v>
      </c>
      <c r="I30" s="11">
        <v>1350</v>
      </c>
      <c r="J30" s="11">
        <f>VLOOKUP(B:B,[1]Sheet1!$A$1:$B$65536,2,0)</f>
        <v>2</v>
      </c>
      <c r="K30" s="11">
        <f t="shared" si="1"/>
        <v>-10</v>
      </c>
      <c r="L30" s="11" t="s">
        <v>22</v>
      </c>
      <c r="M30" s="20">
        <f>I30*0.05</f>
        <v>67.5</v>
      </c>
      <c r="N30" s="11">
        <f t="shared" si="2"/>
        <v>68</v>
      </c>
      <c r="O30" s="20">
        <f>K30*20</f>
        <v>-200</v>
      </c>
      <c r="P30" s="11">
        <f t="shared" si="3"/>
        <v>-200</v>
      </c>
    </row>
    <row r="31" customHeight="1" spans="1:16">
      <c r="A31" s="11">
        <v>28</v>
      </c>
      <c r="B31" s="8">
        <v>717</v>
      </c>
      <c r="C31" s="9" t="s">
        <v>49</v>
      </c>
      <c r="D31" s="8" t="s">
        <v>39</v>
      </c>
      <c r="E31" s="8">
        <v>3</v>
      </c>
      <c r="F31" s="8">
        <v>12</v>
      </c>
      <c r="G31" s="8">
        <v>15</v>
      </c>
      <c r="H31" s="11">
        <f t="shared" si="0"/>
        <v>21</v>
      </c>
      <c r="I31" s="11">
        <v>10910</v>
      </c>
      <c r="J31" s="11">
        <f>VLOOKUP(B:B,[1]Sheet1!$A$1:$B$65536,2,0)</f>
        <v>18</v>
      </c>
      <c r="K31" s="11">
        <f t="shared" si="1"/>
        <v>6</v>
      </c>
      <c r="L31" s="11" t="s">
        <v>27</v>
      </c>
      <c r="M31" s="20">
        <f>I31*0.06</f>
        <v>654.6</v>
      </c>
      <c r="N31" s="11">
        <f t="shared" si="2"/>
        <v>655</v>
      </c>
      <c r="O31" s="20"/>
      <c r="P31" s="11">
        <f t="shared" si="3"/>
        <v>0</v>
      </c>
    </row>
    <row r="32" customHeight="1" spans="1:16">
      <c r="A32" s="11">
        <v>29</v>
      </c>
      <c r="B32" s="8">
        <v>591</v>
      </c>
      <c r="C32" s="9" t="s">
        <v>50</v>
      </c>
      <c r="D32" s="8" t="s">
        <v>39</v>
      </c>
      <c r="E32" s="8">
        <v>3</v>
      </c>
      <c r="F32" s="8">
        <v>12</v>
      </c>
      <c r="G32" s="8">
        <v>15</v>
      </c>
      <c r="H32" s="11">
        <f t="shared" si="0"/>
        <v>21</v>
      </c>
      <c r="I32" s="11">
        <v>4050</v>
      </c>
      <c r="J32" s="11">
        <f>VLOOKUP(B:B,[1]Sheet1!$A$1:$B$65536,2,0)</f>
        <v>7</v>
      </c>
      <c r="K32" s="11">
        <f t="shared" si="1"/>
        <v>-5</v>
      </c>
      <c r="L32" s="11" t="s">
        <v>22</v>
      </c>
      <c r="M32" s="20">
        <f>I32*0.05</f>
        <v>202.5</v>
      </c>
      <c r="N32" s="11">
        <f t="shared" si="2"/>
        <v>203</v>
      </c>
      <c r="O32" s="20">
        <f>K32*20</f>
        <v>-100</v>
      </c>
      <c r="P32" s="11">
        <f t="shared" si="3"/>
        <v>-100</v>
      </c>
    </row>
    <row r="33" customHeight="1" spans="1:16">
      <c r="A33" s="11">
        <v>30</v>
      </c>
      <c r="B33" s="8">
        <v>720</v>
      </c>
      <c r="C33" s="9" t="s">
        <v>51</v>
      </c>
      <c r="D33" s="8" t="s">
        <v>39</v>
      </c>
      <c r="E33" s="8">
        <v>2</v>
      </c>
      <c r="F33" s="8">
        <v>8</v>
      </c>
      <c r="G33" s="8">
        <v>10</v>
      </c>
      <c r="H33" s="11">
        <f t="shared" si="0"/>
        <v>14</v>
      </c>
      <c r="I33" s="11">
        <v>5920</v>
      </c>
      <c r="J33" s="11">
        <f>VLOOKUP(B:B,[1]Sheet1!$A$1:$B$65536,2,0)</f>
        <v>10</v>
      </c>
      <c r="K33" s="11">
        <f t="shared" si="1"/>
        <v>2</v>
      </c>
      <c r="L33" s="11" t="s">
        <v>27</v>
      </c>
      <c r="M33" s="20">
        <f>I33*0.06</f>
        <v>355.2</v>
      </c>
      <c r="N33" s="11">
        <f t="shared" si="2"/>
        <v>355</v>
      </c>
      <c r="O33" s="20"/>
      <c r="P33" s="11">
        <f t="shared" si="3"/>
        <v>0</v>
      </c>
    </row>
    <row r="34" customHeight="1" spans="1:16">
      <c r="A34" s="11">
        <v>31</v>
      </c>
      <c r="B34" s="8">
        <v>732</v>
      </c>
      <c r="C34" s="9" t="s">
        <v>52</v>
      </c>
      <c r="D34" s="8" t="s">
        <v>39</v>
      </c>
      <c r="E34" s="8">
        <v>3</v>
      </c>
      <c r="F34" s="8">
        <v>12</v>
      </c>
      <c r="G34" s="8">
        <v>15</v>
      </c>
      <c r="H34" s="11">
        <f t="shared" si="0"/>
        <v>21</v>
      </c>
      <c r="I34" s="11">
        <v>520</v>
      </c>
      <c r="J34" s="11">
        <f>VLOOKUP(B:B,[1]Sheet1!$A$1:$B$65536,2,0)</f>
        <v>1</v>
      </c>
      <c r="K34" s="11">
        <f t="shared" si="1"/>
        <v>-11</v>
      </c>
      <c r="L34" s="11" t="s">
        <v>22</v>
      </c>
      <c r="M34" s="20">
        <f>I34*0.05</f>
        <v>26</v>
      </c>
      <c r="N34" s="11">
        <f t="shared" si="2"/>
        <v>26</v>
      </c>
      <c r="O34" s="20">
        <f>K34*20</f>
        <v>-220</v>
      </c>
      <c r="P34" s="11">
        <f t="shared" si="3"/>
        <v>-220</v>
      </c>
    </row>
    <row r="35" customHeight="1" spans="1:16">
      <c r="A35" s="11">
        <v>32</v>
      </c>
      <c r="B35" s="8">
        <v>102567</v>
      </c>
      <c r="C35" s="9" t="s">
        <v>53</v>
      </c>
      <c r="D35" s="8" t="s">
        <v>39</v>
      </c>
      <c r="E35" s="8">
        <v>3</v>
      </c>
      <c r="F35" s="8">
        <v>12</v>
      </c>
      <c r="G35" s="8">
        <v>15</v>
      </c>
      <c r="H35" s="11">
        <f t="shared" si="0"/>
        <v>21</v>
      </c>
      <c r="I35" s="11">
        <v>4849</v>
      </c>
      <c r="J35" s="11">
        <f>VLOOKUP(B:B,[1]Sheet1!$A$1:$B$65536,2,0)</f>
        <v>7</v>
      </c>
      <c r="K35" s="11">
        <f t="shared" si="1"/>
        <v>-5</v>
      </c>
      <c r="L35" s="11" t="s">
        <v>22</v>
      </c>
      <c r="M35" s="20">
        <f>I35*0.05</f>
        <v>242.45</v>
      </c>
      <c r="N35" s="11">
        <f t="shared" si="2"/>
        <v>242</v>
      </c>
      <c r="O35" s="20">
        <f>K35*20</f>
        <v>-100</v>
      </c>
      <c r="P35" s="11">
        <f t="shared" si="3"/>
        <v>-100</v>
      </c>
    </row>
    <row r="36" customHeight="1" spans="1:16">
      <c r="A36" s="11">
        <v>33</v>
      </c>
      <c r="B36" s="8">
        <v>371</v>
      </c>
      <c r="C36" s="9" t="s">
        <v>54</v>
      </c>
      <c r="D36" s="8" t="s">
        <v>39</v>
      </c>
      <c r="E36" s="8">
        <v>2</v>
      </c>
      <c r="F36" s="8">
        <v>8</v>
      </c>
      <c r="G36" s="8">
        <v>10</v>
      </c>
      <c r="H36" s="11">
        <f t="shared" si="0"/>
        <v>14</v>
      </c>
      <c r="I36" s="11">
        <v>0</v>
      </c>
      <c r="J36" s="11">
        <v>0</v>
      </c>
      <c r="K36" s="11">
        <f t="shared" ref="K36:K67" si="5">J36-F36</f>
        <v>-8</v>
      </c>
      <c r="L36" s="11" t="s">
        <v>22</v>
      </c>
      <c r="M36" s="20">
        <f>I36*0.05</f>
        <v>0</v>
      </c>
      <c r="N36" s="11">
        <f t="shared" ref="N36:N67" si="6">ROUND(M36,0)</f>
        <v>0</v>
      </c>
      <c r="O36" s="20">
        <f>K36*20</f>
        <v>-160</v>
      </c>
      <c r="P36" s="11">
        <f t="shared" ref="P36:P67" si="7">ROUND(O36,0)</f>
        <v>-160</v>
      </c>
    </row>
    <row r="37" customHeight="1" spans="1:16">
      <c r="A37" s="11">
        <v>34</v>
      </c>
      <c r="B37" s="8">
        <v>102564</v>
      </c>
      <c r="C37" s="9" t="s">
        <v>55</v>
      </c>
      <c r="D37" s="8" t="s">
        <v>39</v>
      </c>
      <c r="E37" s="8">
        <v>3</v>
      </c>
      <c r="F37" s="8">
        <v>12</v>
      </c>
      <c r="G37" s="8">
        <v>15</v>
      </c>
      <c r="H37" s="11">
        <f t="shared" si="0"/>
        <v>21</v>
      </c>
      <c r="I37" s="11">
        <v>5400</v>
      </c>
      <c r="J37" s="11">
        <f>VLOOKUP(B:B,[1]Sheet1!$A$1:$B$65536,2,0)</f>
        <v>8</v>
      </c>
      <c r="K37" s="11">
        <f t="shared" si="5"/>
        <v>-4</v>
      </c>
      <c r="L37" s="11" t="s">
        <v>22</v>
      </c>
      <c r="M37" s="20">
        <f>I37*0.05</f>
        <v>270</v>
      </c>
      <c r="N37" s="11">
        <f t="shared" si="6"/>
        <v>270</v>
      </c>
      <c r="O37" s="20">
        <f>K37*20</f>
        <v>-80</v>
      </c>
      <c r="P37" s="11">
        <f t="shared" si="7"/>
        <v>-80</v>
      </c>
    </row>
    <row r="38" customHeight="1" spans="1:16">
      <c r="A38" s="11">
        <v>35</v>
      </c>
      <c r="B38" s="8">
        <v>104533</v>
      </c>
      <c r="C38" s="9" t="s">
        <v>56</v>
      </c>
      <c r="D38" s="8" t="s">
        <v>39</v>
      </c>
      <c r="E38" s="8">
        <v>2</v>
      </c>
      <c r="F38" s="8">
        <v>8</v>
      </c>
      <c r="G38" s="8">
        <v>10</v>
      </c>
      <c r="H38" s="11">
        <f t="shared" si="0"/>
        <v>14</v>
      </c>
      <c r="I38" s="11">
        <v>0</v>
      </c>
      <c r="J38" s="11">
        <v>0</v>
      </c>
      <c r="K38" s="11">
        <f t="shared" si="5"/>
        <v>-8</v>
      </c>
      <c r="L38" s="11" t="s">
        <v>22</v>
      </c>
      <c r="M38" s="20">
        <f>I38*0.05</f>
        <v>0</v>
      </c>
      <c r="N38" s="11">
        <f t="shared" si="6"/>
        <v>0</v>
      </c>
      <c r="O38" s="20">
        <f>K38*20</f>
        <v>-160</v>
      </c>
      <c r="P38" s="11">
        <f t="shared" si="7"/>
        <v>-160</v>
      </c>
    </row>
    <row r="39" s="2" customFormat="1" customHeight="1" spans="1:16">
      <c r="A39" s="11"/>
      <c r="B39" s="12" t="s">
        <v>37</v>
      </c>
      <c r="C39" s="13"/>
      <c r="D39" s="12" t="s">
        <v>39</v>
      </c>
      <c r="E39" s="12">
        <f>SUM(E21:E38)</f>
        <v>50</v>
      </c>
      <c r="F39" s="12">
        <f t="shared" ref="F39:M39" si="8">SUM(F21:F38)</f>
        <v>194</v>
      </c>
      <c r="G39" s="12">
        <f t="shared" si="8"/>
        <v>250</v>
      </c>
      <c r="H39" s="12">
        <f t="shared" si="8"/>
        <v>350</v>
      </c>
      <c r="I39" s="12">
        <f t="shared" si="8"/>
        <v>132443.42</v>
      </c>
      <c r="J39" s="12">
        <f t="shared" si="8"/>
        <v>216.6884</v>
      </c>
      <c r="K39" s="12">
        <f t="shared" si="8"/>
        <v>22.6884</v>
      </c>
      <c r="L39" s="12">
        <f t="shared" si="8"/>
        <v>0</v>
      </c>
      <c r="M39" s="21">
        <f t="shared" si="8"/>
        <v>8371.7794</v>
      </c>
      <c r="N39" s="11">
        <f t="shared" si="6"/>
        <v>8372</v>
      </c>
      <c r="O39" s="21">
        <f>SUM(O21:O38)</f>
        <v>-1600</v>
      </c>
      <c r="P39" s="11">
        <f t="shared" si="7"/>
        <v>-1600</v>
      </c>
    </row>
    <row r="40" customHeight="1" spans="1:16">
      <c r="A40" s="11">
        <v>36</v>
      </c>
      <c r="B40" s="8">
        <v>517</v>
      </c>
      <c r="C40" s="9" t="s">
        <v>57</v>
      </c>
      <c r="D40" s="8" t="s">
        <v>58</v>
      </c>
      <c r="E40" s="8">
        <v>3</v>
      </c>
      <c r="F40" s="8">
        <v>12</v>
      </c>
      <c r="G40" s="8">
        <v>15</v>
      </c>
      <c r="H40" s="11">
        <f t="shared" si="0"/>
        <v>21</v>
      </c>
      <c r="I40" s="11">
        <v>20119</v>
      </c>
      <c r="J40" s="11">
        <f>VLOOKUP(B:B,[1]Sheet1!$A$1:$B$65536,2,0)</f>
        <v>35</v>
      </c>
      <c r="K40" s="11">
        <f t="shared" si="5"/>
        <v>23</v>
      </c>
      <c r="L40" s="11" t="s">
        <v>19</v>
      </c>
      <c r="M40" s="20">
        <f>I40*0.07</f>
        <v>1408.33</v>
      </c>
      <c r="N40" s="11">
        <f t="shared" si="6"/>
        <v>1408</v>
      </c>
      <c r="O40" s="20"/>
      <c r="P40" s="11">
        <f t="shared" si="7"/>
        <v>0</v>
      </c>
    </row>
    <row r="41" customHeight="1" spans="1:16">
      <c r="A41" s="11">
        <v>37</v>
      </c>
      <c r="B41" s="8">
        <v>337</v>
      </c>
      <c r="C41" s="9" t="s">
        <v>59</v>
      </c>
      <c r="D41" s="8" t="s">
        <v>58</v>
      </c>
      <c r="E41" s="8">
        <v>3</v>
      </c>
      <c r="F41" s="8">
        <v>12</v>
      </c>
      <c r="G41" s="8">
        <v>15</v>
      </c>
      <c r="H41" s="11">
        <f t="shared" si="0"/>
        <v>21</v>
      </c>
      <c r="I41" s="11">
        <v>32145</v>
      </c>
      <c r="J41" s="11">
        <f>VLOOKUP(B:B,[1]Sheet1!$A$1:$B$65536,2,0)</f>
        <v>55</v>
      </c>
      <c r="K41" s="11">
        <f t="shared" si="5"/>
        <v>43</v>
      </c>
      <c r="L41" s="11" t="s">
        <v>19</v>
      </c>
      <c r="M41" s="20">
        <f>I41*0.07</f>
        <v>2250.15</v>
      </c>
      <c r="N41" s="11">
        <f t="shared" si="6"/>
        <v>2250</v>
      </c>
      <c r="O41" s="20"/>
      <c r="P41" s="11">
        <f t="shared" si="7"/>
        <v>0</v>
      </c>
    </row>
    <row r="42" customHeight="1" spans="1:16">
      <c r="A42" s="11">
        <v>38</v>
      </c>
      <c r="B42" s="8">
        <v>373</v>
      </c>
      <c r="C42" s="9" t="s">
        <v>60</v>
      </c>
      <c r="D42" s="8" t="s">
        <v>58</v>
      </c>
      <c r="E42" s="8">
        <v>2</v>
      </c>
      <c r="F42" s="8">
        <v>8</v>
      </c>
      <c r="G42" s="8">
        <v>10</v>
      </c>
      <c r="H42" s="11">
        <f t="shared" si="0"/>
        <v>14</v>
      </c>
      <c r="I42" s="11">
        <v>4050</v>
      </c>
      <c r="J42" s="11">
        <f>VLOOKUP(B:B,[1]Sheet1!$A$1:$B$65536,2,0)</f>
        <v>6</v>
      </c>
      <c r="K42" s="11">
        <f t="shared" si="5"/>
        <v>-2</v>
      </c>
      <c r="L42" s="11" t="s">
        <v>22</v>
      </c>
      <c r="M42" s="20">
        <f>I42*0.05</f>
        <v>202.5</v>
      </c>
      <c r="N42" s="11">
        <f t="shared" si="6"/>
        <v>203</v>
      </c>
      <c r="O42" s="20">
        <f>K42*20</f>
        <v>-40</v>
      </c>
      <c r="P42" s="11">
        <f t="shared" si="7"/>
        <v>-40</v>
      </c>
    </row>
    <row r="43" customHeight="1" spans="1:16">
      <c r="A43" s="11">
        <v>39</v>
      </c>
      <c r="B43" s="8">
        <v>742</v>
      </c>
      <c r="C43" s="9" t="s">
        <v>61</v>
      </c>
      <c r="D43" s="8" t="s">
        <v>58</v>
      </c>
      <c r="E43" s="8">
        <v>2</v>
      </c>
      <c r="F43" s="8">
        <v>8</v>
      </c>
      <c r="G43" s="8">
        <v>10</v>
      </c>
      <c r="H43" s="11">
        <f t="shared" si="0"/>
        <v>14</v>
      </c>
      <c r="I43" s="11">
        <v>5889</v>
      </c>
      <c r="J43" s="11">
        <f>VLOOKUP(B:B,[1]Sheet1!$A$1:$B$65536,2,0)</f>
        <v>9</v>
      </c>
      <c r="K43" s="11">
        <f t="shared" si="5"/>
        <v>1</v>
      </c>
      <c r="L43" s="11" t="s">
        <v>17</v>
      </c>
      <c r="M43" s="20">
        <f>I43*0.05</f>
        <v>294.45</v>
      </c>
      <c r="N43" s="11">
        <f t="shared" si="6"/>
        <v>294</v>
      </c>
      <c r="O43" s="20"/>
      <c r="P43" s="11">
        <f t="shared" si="7"/>
        <v>0</v>
      </c>
    </row>
    <row r="44" customHeight="1" spans="1:16">
      <c r="A44" s="11">
        <v>40</v>
      </c>
      <c r="B44" s="8">
        <v>308</v>
      </c>
      <c r="C44" s="9" t="s">
        <v>62</v>
      </c>
      <c r="D44" s="8" t="s">
        <v>58</v>
      </c>
      <c r="E44" s="8">
        <v>3</v>
      </c>
      <c r="F44" s="8">
        <v>12</v>
      </c>
      <c r="G44" s="8">
        <v>15</v>
      </c>
      <c r="H44" s="11">
        <f t="shared" si="0"/>
        <v>21</v>
      </c>
      <c r="I44" s="11">
        <v>38228.68</v>
      </c>
      <c r="J44" s="11">
        <f>VLOOKUP(B:B,[1]Sheet1!$A$1:$B$65536,2,0)</f>
        <v>75.144</v>
      </c>
      <c r="K44" s="11">
        <f t="shared" si="5"/>
        <v>63.144</v>
      </c>
      <c r="L44" s="11" t="s">
        <v>19</v>
      </c>
      <c r="M44" s="20">
        <f>I44*0.07</f>
        <v>2676.0076</v>
      </c>
      <c r="N44" s="11">
        <f t="shared" si="6"/>
        <v>2676</v>
      </c>
      <c r="O44" s="20"/>
      <c r="P44" s="11">
        <f t="shared" si="7"/>
        <v>0</v>
      </c>
    </row>
    <row r="45" customHeight="1" spans="1:16">
      <c r="A45" s="11">
        <v>41</v>
      </c>
      <c r="B45" s="8">
        <v>578</v>
      </c>
      <c r="C45" s="9" t="s">
        <v>63</v>
      </c>
      <c r="D45" s="8" t="s">
        <v>58</v>
      </c>
      <c r="E45" s="8">
        <v>3</v>
      </c>
      <c r="F45" s="8">
        <v>12</v>
      </c>
      <c r="G45" s="8">
        <v>15</v>
      </c>
      <c r="H45" s="11">
        <f t="shared" si="0"/>
        <v>21</v>
      </c>
      <c r="I45" s="11">
        <v>31780</v>
      </c>
      <c r="J45" s="11">
        <f>VLOOKUP(B:B,[1]Sheet1!$A$1:$B$65536,2,0)</f>
        <v>53</v>
      </c>
      <c r="K45" s="11">
        <f t="shared" si="5"/>
        <v>41</v>
      </c>
      <c r="L45" s="11" t="s">
        <v>19</v>
      </c>
      <c r="M45" s="20">
        <f>I45*0.07</f>
        <v>2224.6</v>
      </c>
      <c r="N45" s="11">
        <f t="shared" si="6"/>
        <v>2225</v>
      </c>
      <c r="O45" s="20"/>
      <c r="P45" s="11">
        <f t="shared" si="7"/>
        <v>0</v>
      </c>
    </row>
    <row r="46" customHeight="1" spans="1:16">
      <c r="A46" s="11">
        <v>42</v>
      </c>
      <c r="B46" s="8">
        <v>355</v>
      </c>
      <c r="C46" s="9" t="s">
        <v>64</v>
      </c>
      <c r="D46" s="8" t="s">
        <v>58</v>
      </c>
      <c r="E46" s="8">
        <v>3</v>
      </c>
      <c r="F46" s="8">
        <v>12</v>
      </c>
      <c r="G46" s="8">
        <v>15</v>
      </c>
      <c r="H46" s="11">
        <f t="shared" si="0"/>
        <v>21</v>
      </c>
      <c r="I46" s="11">
        <v>18590</v>
      </c>
      <c r="J46" s="11">
        <f>VLOOKUP(B:B,[1]Sheet1!$A$1:$B$65536,2,0)</f>
        <v>31</v>
      </c>
      <c r="K46" s="11">
        <f t="shared" si="5"/>
        <v>19</v>
      </c>
      <c r="L46" s="11" t="s">
        <v>19</v>
      </c>
      <c r="M46" s="20">
        <f>I46*0.07</f>
        <v>1301.3</v>
      </c>
      <c r="N46" s="11">
        <f t="shared" si="6"/>
        <v>1301</v>
      </c>
      <c r="O46" s="20"/>
      <c r="P46" s="11">
        <f t="shared" si="7"/>
        <v>0</v>
      </c>
    </row>
    <row r="47" customHeight="1" spans="1:16">
      <c r="A47" s="11">
        <v>43</v>
      </c>
      <c r="B47" s="8">
        <v>744</v>
      </c>
      <c r="C47" s="9" t="s">
        <v>65</v>
      </c>
      <c r="D47" s="8" t="s">
        <v>58</v>
      </c>
      <c r="E47" s="8">
        <v>3</v>
      </c>
      <c r="F47" s="8">
        <v>12</v>
      </c>
      <c r="G47" s="8">
        <v>15</v>
      </c>
      <c r="H47" s="11">
        <f t="shared" si="0"/>
        <v>21</v>
      </c>
      <c r="I47" s="11">
        <v>1814</v>
      </c>
      <c r="J47" s="11">
        <f>VLOOKUP(B:B,[1]Sheet1!$A$1:$B$65536,2,0)</f>
        <v>2.16</v>
      </c>
      <c r="K47" s="11">
        <f t="shared" si="5"/>
        <v>-9.84</v>
      </c>
      <c r="L47" s="11" t="s">
        <v>22</v>
      </c>
      <c r="M47" s="20">
        <f>I47*0.05</f>
        <v>90.7</v>
      </c>
      <c r="N47" s="11">
        <f t="shared" si="6"/>
        <v>91</v>
      </c>
      <c r="O47" s="20">
        <f>K47*20</f>
        <v>-196.8</v>
      </c>
      <c r="P47" s="11">
        <f t="shared" si="7"/>
        <v>-197</v>
      </c>
    </row>
    <row r="48" customHeight="1" spans="1:16">
      <c r="A48" s="11">
        <v>44</v>
      </c>
      <c r="B48" s="8">
        <v>515</v>
      </c>
      <c r="C48" s="9" t="s">
        <v>66</v>
      </c>
      <c r="D48" s="8" t="s">
        <v>58</v>
      </c>
      <c r="E48" s="8">
        <v>2</v>
      </c>
      <c r="F48" s="8">
        <v>8</v>
      </c>
      <c r="G48" s="8">
        <v>10</v>
      </c>
      <c r="H48" s="11">
        <f t="shared" si="0"/>
        <v>14</v>
      </c>
      <c r="I48" s="11">
        <v>2390</v>
      </c>
      <c r="J48" s="11">
        <f>VLOOKUP(B:B,[1]Sheet1!$A$1:$B$65536,2,0)</f>
        <v>4</v>
      </c>
      <c r="K48" s="11">
        <f t="shared" si="5"/>
        <v>-4</v>
      </c>
      <c r="L48" s="11" t="s">
        <v>22</v>
      </c>
      <c r="M48" s="20">
        <f>I48*0.05</f>
        <v>119.5</v>
      </c>
      <c r="N48" s="11">
        <f t="shared" si="6"/>
        <v>120</v>
      </c>
      <c r="O48" s="20">
        <f>K48*20</f>
        <v>-80</v>
      </c>
      <c r="P48" s="11">
        <f t="shared" si="7"/>
        <v>-80</v>
      </c>
    </row>
    <row r="49" customHeight="1" spans="1:16">
      <c r="A49" s="11">
        <v>45</v>
      </c>
      <c r="B49" s="8">
        <v>349</v>
      </c>
      <c r="C49" s="9" t="s">
        <v>67</v>
      </c>
      <c r="D49" s="8" t="s">
        <v>58</v>
      </c>
      <c r="E49" s="8">
        <v>2</v>
      </c>
      <c r="F49" s="8">
        <v>8</v>
      </c>
      <c r="G49" s="8">
        <v>10</v>
      </c>
      <c r="H49" s="11">
        <f t="shared" si="0"/>
        <v>14</v>
      </c>
      <c r="I49" s="11">
        <v>10800</v>
      </c>
      <c r="J49" s="11">
        <f>VLOOKUP(B:B,[1]Sheet1!$A$1:$B$65536,2,0)</f>
        <v>18</v>
      </c>
      <c r="K49" s="11">
        <f t="shared" si="5"/>
        <v>10</v>
      </c>
      <c r="L49" s="11" t="s">
        <v>19</v>
      </c>
      <c r="M49" s="20">
        <f>I49*0.07</f>
        <v>756</v>
      </c>
      <c r="N49" s="11">
        <f t="shared" si="6"/>
        <v>756</v>
      </c>
      <c r="O49" s="20"/>
      <c r="P49" s="11">
        <f t="shared" si="7"/>
        <v>0</v>
      </c>
    </row>
    <row r="50" customHeight="1" spans="1:16">
      <c r="A50" s="11">
        <v>46</v>
      </c>
      <c r="B50" s="8">
        <v>747</v>
      </c>
      <c r="C50" s="9" t="s">
        <v>68</v>
      </c>
      <c r="D50" s="8" t="s">
        <v>58</v>
      </c>
      <c r="E50" s="8">
        <v>2</v>
      </c>
      <c r="F50" s="8">
        <v>8</v>
      </c>
      <c r="G50" s="8">
        <v>10</v>
      </c>
      <c r="H50" s="11">
        <f t="shared" si="0"/>
        <v>14</v>
      </c>
      <c r="I50" s="11">
        <v>10800</v>
      </c>
      <c r="J50" s="11">
        <f>VLOOKUP(B:B,[1]Sheet1!$A$1:$B$65536,2,0)</f>
        <v>16</v>
      </c>
      <c r="K50" s="11">
        <f t="shared" si="5"/>
        <v>8</v>
      </c>
      <c r="L50" s="11" t="s">
        <v>19</v>
      </c>
      <c r="M50" s="20">
        <f>I50*0.07</f>
        <v>756</v>
      </c>
      <c r="N50" s="11">
        <f t="shared" si="6"/>
        <v>756</v>
      </c>
      <c r="O50" s="20"/>
      <c r="P50" s="11">
        <f t="shared" si="7"/>
        <v>0</v>
      </c>
    </row>
    <row r="51" customHeight="1" spans="1:16">
      <c r="A51" s="11">
        <v>47</v>
      </c>
      <c r="B51" s="8">
        <v>511</v>
      </c>
      <c r="C51" s="9" t="s">
        <v>69</v>
      </c>
      <c r="D51" s="8" t="s">
        <v>58</v>
      </c>
      <c r="E51" s="8">
        <v>2</v>
      </c>
      <c r="F51" s="8">
        <v>8</v>
      </c>
      <c r="G51" s="8">
        <v>10</v>
      </c>
      <c r="H51" s="11">
        <f t="shared" si="0"/>
        <v>14</v>
      </c>
      <c r="I51" s="11">
        <v>14230</v>
      </c>
      <c r="J51" s="11">
        <f>VLOOKUP(B:B,[1]Sheet1!$A$1:$B$65536,2,0)</f>
        <v>24</v>
      </c>
      <c r="K51" s="11">
        <f t="shared" si="5"/>
        <v>16</v>
      </c>
      <c r="L51" s="11" t="s">
        <v>19</v>
      </c>
      <c r="M51" s="20">
        <f>I51*0.07</f>
        <v>996.1</v>
      </c>
      <c r="N51" s="11">
        <f t="shared" si="6"/>
        <v>996</v>
      </c>
      <c r="O51" s="20"/>
      <c r="P51" s="11">
        <f t="shared" si="7"/>
        <v>0</v>
      </c>
    </row>
    <row r="52" customHeight="1" spans="1:16">
      <c r="A52" s="11">
        <v>48</v>
      </c>
      <c r="B52" s="8">
        <v>572</v>
      </c>
      <c r="C52" s="9" t="s">
        <v>70</v>
      </c>
      <c r="D52" s="8" t="s">
        <v>58</v>
      </c>
      <c r="E52" s="8">
        <v>2</v>
      </c>
      <c r="F52" s="8">
        <v>8</v>
      </c>
      <c r="G52" s="8">
        <v>10</v>
      </c>
      <c r="H52" s="11">
        <f t="shared" si="0"/>
        <v>14</v>
      </c>
      <c r="I52" s="11">
        <v>10624.86</v>
      </c>
      <c r="J52" s="11">
        <f>VLOOKUP(B:B,[1]Sheet1!$A$1:$B$65536,2,0)</f>
        <v>16</v>
      </c>
      <c r="K52" s="11">
        <f t="shared" si="5"/>
        <v>8</v>
      </c>
      <c r="L52" s="11" t="s">
        <v>19</v>
      </c>
      <c r="M52" s="20">
        <f>I52*0.07</f>
        <v>743.7402</v>
      </c>
      <c r="N52" s="11">
        <f t="shared" si="6"/>
        <v>744</v>
      </c>
      <c r="O52" s="20"/>
      <c r="P52" s="11">
        <f t="shared" si="7"/>
        <v>0</v>
      </c>
    </row>
    <row r="53" customHeight="1" spans="1:16">
      <c r="A53" s="11">
        <v>49</v>
      </c>
      <c r="B53" s="8">
        <v>102935</v>
      </c>
      <c r="C53" s="9" t="s">
        <v>71</v>
      </c>
      <c r="D53" s="8" t="s">
        <v>58</v>
      </c>
      <c r="E53" s="8">
        <v>3</v>
      </c>
      <c r="F53" s="8">
        <v>12</v>
      </c>
      <c r="G53" s="8">
        <v>15</v>
      </c>
      <c r="H53" s="11">
        <f t="shared" si="0"/>
        <v>21</v>
      </c>
      <c r="I53" s="11">
        <v>10800</v>
      </c>
      <c r="J53" s="11">
        <f>VLOOKUP(B:B,[1]Sheet1!$A$1:$B$65536,2,0)</f>
        <v>17</v>
      </c>
      <c r="K53" s="11">
        <f t="shared" si="5"/>
        <v>5</v>
      </c>
      <c r="L53" s="11" t="s">
        <v>27</v>
      </c>
      <c r="M53" s="20">
        <f>I53*0.06</f>
        <v>648</v>
      </c>
      <c r="N53" s="11">
        <f t="shared" si="6"/>
        <v>648</v>
      </c>
      <c r="O53" s="20"/>
      <c r="P53" s="11">
        <f t="shared" si="7"/>
        <v>0</v>
      </c>
    </row>
    <row r="54" customHeight="1" spans="1:16">
      <c r="A54" s="11">
        <v>50</v>
      </c>
      <c r="B54" s="8">
        <v>102479</v>
      </c>
      <c r="C54" s="9" t="s">
        <v>72</v>
      </c>
      <c r="D54" s="8" t="s">
        <v>58</v>
      </c>
      <c r="E54" s="8">
        <v>2</v>
      </c>
      <c r="F54" s="8">
        <v>8</v>
      </c>
      <c r="G54" s="8">
        <v>10</v>
      </c>
      <c r="H54" s="11">
        <f t="shared" si="0"/>
        <v>14</v>
      </c>
      <c r="I54" s="11">
        <v>5090</v>
      </c>
      <c r="J54" s="11">
        <f>VLOOKUP(B:B,[1]Sheet1!$A$1:$B$65536,2,0)</f>
        <v>9</v>
      </c>
      <c r="K54" s="11">
        <f t="shared" si="5"/>
        <v>1</v>
      </c>
      <c r="L54" s="11" t="s">
        <v>17</v>
      </c>
      <c r="M54" s="20">
        <f>I54*0.05</f>
        <v>254.5</v>
      </c>
      <c r="N54" s="11">
        <f t="shared" si="6"/>
        <v>255</v>
      </c>
      <c r="O54" s="20"/>
      <c r="P54" s="11">
        <f t="shared" si="7"/>
        <v>0</v>
      </c>
    </row>
    <row r="55" customHeight="1" spans="1:16">
      <c r="A55" s="11">
        <v>51</v>
      </c>
      <c r="B55" s="8">
        <v>391</v>
      </c>
      <c r="C55" s="9" t="s">
        <v>73</v>
      </c>
      <c r="D55" s="8" t="s">
        <v>58</v>
      </c>
      <c r="E55" s="8">
        <v>3</v>
      </c>
      <c r="F55" s="8">
        <v>12</v>
      </c>
      <c r="G55" s="8">
        <v>15</v>
      </c>
      <c r="H55" s="11">
        <f t="shared" si="0"/>
        <v>21</v>
      </c>
      <c r="I55" s="11">
        <v>1040</v>
      </c>
      <c r="J55" s="11">
        <f>VLOOKUP(B:B,[1]Sheet1!$A$1:$B$65536,2,0)</f>
        <v>2</v>
      </c>
      <c r="K55" s="11">
        <f t="shared" si="5"/>
        <v>-10</v>
      </c>
      <c r="L55" s="11" t="s">
        <v>22</v>
      </c>
      <c r="M55" s="20">
        <f>I55*0.05</f>
        <v>52</v>
      </c>
      <c r="N55" s="11">
        <f t="shared" si="6"/>
        <v>52</v>
      </c>
      <c r="O55" s="20">
        <f>K55*20</f>
        <v>-200</v>
      </c>
      <c r="P55" s="11">
        <f t="shared" si="7"/>
        <v>-200</v>
      </c>
    </row>
    <row r="56" customHeight="1" spans="1:16">
      <c r="A56" s="11">
        <v>52</v>
      </c>
      <c r="B56" s="8">
        <v>723</v>
      </c>
      <c r="C56" s="9" t="s">
        <v>74</v>
      </c>
      <c r="D56" s="8" t="s">
        <v>58</v>
      </c>
      <c r="E56" s="8">
        <v>2</v>
      </c>
      <c r="F56" s="8">
        <v>8</v>
      </c>
      <c r="G56" s="8">
        <v>10</v>
      </c>
      <c r="H56" s="11">
        <f t="shared" si="0"/>
        <v>14</v>
      </c>
      <c r="I56" s="11">
        <v>8210</v>
      </c>
      <c r="J56" s="11">
        <f>VLOOKUP(B:B,[1]Sheet1!$A$1:$B$65536,2,0)</f>
        <v>15</v>
      </c>
      <c r="K56" s="11">
        <f t="shared" si="5"/>
        <v>7</v>
      </c>
      <c r="L56" s="11" t="s">
        <v>19</v>
      </c>
      <c r="M56" s="20">
        <f>I56*0.07</f>
        <v>574.7</v>
      </c>
      <c r="N56" s="11">
        <f t="shared" si="6"/>
        <v>575</v>
      </c>
      <c r="O56" s="20"/>
      <c r="P56" s="11">
        <f t="shared" si="7"/>
        <v>0</v>
      </c>
    </row>
    <row r="57" customHeight="1" spans="1:16">
      <c r="A57" s="11">
        <v>53</v>
      </c>
      <c r="B57" s="8">
        <v>718</v>
      </c>
      <c r="C57" s="9" t="s">
        <v>75</v>
      </c>
      <c r="D57" s="8" t="s">
        <v>58</v>
      </c>
      <c r="E57" s="8">
        <v>2</v>
      </c>
      <c r="F57" s="8">
        <v>8</v>
      </c>
      <c r="G57" s="8">
        <v>10</v>
      </c>
      <c r="H57" s="11">
        <f t="shared" si="0"/>
        <v>14</v>
      </c>
      <c r="I57" s="11">
        <v>8520</v>
      </c>
      <c r="J57" s="11">
        <f>VLOOKUP(B:B,[1]Sheet1!$A$1:$B$65536,2,0)</f>
        <v>14</v>
      </c>
      <c r="K57" s="11">
        <f t="shared" si="5"/>
        <v>6</v>
      </c>
      <c r="L57" s="11" t="s">
        <v>19</v>
      </c>
      <c r="M57" s="20">
        <f>I57*0.07</f>
        <v>596.4</v>
      </c>
      <c r="N57" s="11">
        <f t="shared" si="6"/>
        <v>596</v>
      </c>
      <c r="O57" s="20"/>
      <c r="P57" s="11">
        <f t="shared" si="7"/>
        <v>0</v>
      </c>
    </row>
    <row r="58" customHeight="1" spans="1:16">
      <c r="A58" s="11">
        <v>54</v>
      </c>
      <c r="B58" s="8">
        <v>102478</v>
      </c>
      <c r="C58" s="9" t="s">
        <v>76</v>
      </c>
      <c r="D58" s="8" t="s">
        <v>58</v>
      </c>
      <c r="E58" s="8">
        <v>2</v>
      </c>
      <c r="F58" s="8">
        <v>8</v>
      </c>
      <c r="G58" s="8">
        <v>10</v>
      </c>
      <c r="H58" s="11">
        <f t="shared" si="0"/>
        <v>14</v>
      </c>
      <c r="I58" s="11">
        <v>5090</v>
      </c>
      <c r="J58" s="11">
        <f>VLOOKUP(B:B,[1]Sheet1!$A$1:$B$65536,2,0)</f>
        <v>9</v>
      </c>
      <c r="K58" s="11">
        <f t="shared" si="5"/>
        <v>1</v>
      </c>
      <c r="L58" s="11" t="s">
        <v>17</v>
      </c>
      <c r="M58" s="20">
        <f>I58*0.05</f>
        <v>254.5</v>
      </c>
      <c r="N58" s="11">
        <f t="shared" si="6"/>
        <v>255</v>
      </c>
      <c r="O58" s="20"/>
      <c r="P58" s="11">
        <f t="shared" si="7"/>
        <v>0</v>
      </c>
    </row>
    <row r="59" s="2" customFormat="1" customHeight="1" spans="1:16">
      <c r="A59" s="11"/>
      <c r="B59" s="12" t="s">
        <v>37</v>
      </c>
      <c r="C59" s="13"/>
      <c r="D59" s="12" t="s">
        <v>58</v>
      </c>
      <c r="E59" s="12">
        <f>SUM(E40:E58)</f>
        <v>46</v>
      </c>
      <c r="F59" s="12">
        <f t="shared" ref="F59:M59" si="9">SUM(F40:F58)</f>
        <v>184</v>
      </c>
      <c r="G59" s="12">
        <f t="shared" si="9"/>
        <v>230</v>
      </c>
      <c r="H59" s="12">
        <f t="shared" si="9"/>
        <v>322</v>
      </c>
      <c r="I59" s="12">
        <f t="shared" si="9"/>
        <v>240210.54</v>
      </c>
      <c r="J59" s="12">
        <f t="shared" si="9"/>
        <v>410.304</v>
      </c>
      <c r="K59" s="12">
        <f t="shared" si="9"/>
        <v>226.304</v>
      </c>
      <c r="L59" s="12">
        <f t="shared" si="9"/>
        <v>0</v>
      </c>
      <c r="M59" s="21">
        <f t="shared" si="9"/>
        <v>16199.4778</v>
      </c>
      <c r="N59" s="11">
        <f t="shared" si="6"/>
        <v>16199</v>
      </c>
      <c r="O59" s="21">
        <f>SUM(O40:O58)</f>
        <v>-516.8</v>
      </c>
      <c r="P59" s="11">
        <f t="shared" si="7"/>
        <v>-517</v>
      </c>
    </row>
    <row r="60" customHeight="1" spans="1:16">
      <c r="A60" s="11">
        <v>55</v>
      </c>
      <c r="B60" s="8">
        <v>750</v>
      </c>
      <c r="C60" s="9" t="s">
        <v>77</v>
      </c>
      <c r="D60" s="8" t="s">
        <v>78</v>
      </c>
      <c r="E60" s="8">
        <v>5</v>
      </c>
      <c r="F60" s="8">
        <v>20</v>
      </c>
      <c r="G60" s="8">
        <v>25</v>
      </c>
      <c r="H60" s="11">
        <f t="shared" si="0"/>
        <v>35</v>
      </c>
      <c r="I60" s="11">
        <v>25829</v>
      </c>
      <c r="J60" s="11">
        <f>VLOOKUP(B:B,[1]Sheet1!$A$1:$B$65536,2,0)</f>
        <v>41</v>
      </c>
      <c r="K60" s="11">
        <f t="shared" si="5"/>
        <v>21</v>
      </c>
      <c r="L60" s="11" t="s">
        <v>19</v>
      </c>
      <c r="M60" s="20">
        <f>I60*0.07</f>
        <v>1808.03</v>
      </c>
      <c r="N60" s="11">
        <f t="shared" si="6"/>
        <v>1808</v>
      </c>
      <c r="O60" s="20"/>
      <c r="P60" s="11">
        <f t="shared" si="7"/>
        <v>0</v>
      </c>
    </row>
    <row r="61" customHeight="1" spans="1:16">
      <c r="A61" s="11">
        <v>56</v>
      </c>
      <c r="B61" s="8">
        <v>571</v>
      </c>
      <c r="C61" s="9" t="s">
        <v>79</v>
      </c>
      <c r="D61" s="8" t="s">
        <v>78</v>
      </c>
      <c r="E61" s="8">
        <v>5</v>
      </c>
      <c r="F61" s="8">
        <v>20</v>
      </c>
      <c r="G61" s="8">
        <v>25</v>
      </c>
      <c r="H61" s="11">
        <f t="shared" si="0"/>
        <v>35</v>
      </c>
      <c r="I61" s="11">
        <v>31229</v>
      </c>
      <c r="J61" s="11">
        <f>VLOOKUP(B:B,[1]Sheet1!$A$1:$B$65536,2,0)</f>
        <v>52</v>
      </c>
      <c r="K61" s="11">
        <f t="shared" si="5"/>
        <v>32</v>
      </c>
      <c r="L61" s="11" t="s">
        <v>19</v>
      </c>
      <c r="M61" s="20">
        <f>I61*0.07</f>
        <v>2186.03</v>
      </c>
      <c r="N61" s="11">
        <f t="shared" si="6"/>
        <v>2186</v>
      </c>
      <c r="O61" s="20"/>
      <c r="P61" s="11">
        <f t="shared" si="7"/>
        <v>0</v>
      </c>
    </row>
    <row r="62" customHeight="1" spans="1:16">
      <c r="A62" s="11">
        <v>57</v>
      </c>
      <c r="B62" s="8">
        <v>712</v>
      </c>
      <c r="C62" s="9" t="s">
        <v>80</v>
      </c>
      <c r="D62" s="8" t="s">
        <v>78</v>
      </c>
      <c r="E62" s="8">
        <v>3</v>
      </c>
      <c r="F62" s="8">
        <v>12</v>
      </c>
      <c r="G62" s="8">
        <v>15</v>
      </c>
      <c r="H62" s="11">
        <f t="shared" si="0"/>
        <v>21</v>
      </c>
      <c r="I62" s="11">
        <v>5400</v>
      </c>
      <c r="J62" s="11">
        <f>VLOOKUP(B:B,[1]Sheet1!$A$1:$B$65536,2,0)</f>
        <v>8</v>
      </c>
      <c r="K62" s="11">
        <f t="shared" si="5"/>
        <v>-4</v>
      </c>
      <c r="L62" s="11" t="s">
        <v>22</v>
      </c>
      <c r="M62" s="20">
        <f>I62*0.05</f>
        <v>270</v>
      </c>
      <c r="N62" s="11">
        <f t="shared" si="6"/>
        <v>270</v>
      </c>
      <c r="O62" s="20">
        <f>K62*20</f>
        <v>-80</v>
      </c>
      <c r="P62" s="11">
        <f t="shared" si="7"/>
        <v>-80</v>
      </c>
    </row>
    <row r="63" customHeight="1" spans="1:16">
      <c r="A63" s="11">
        <v>58</v>
      </c>
      <c r="B63" s="8">
        <v>387</v>
      </c>
      <c r="C63" s="9" t="s">
        <v>81</v>
      </c>
      <c r="D63" s="8" t="s">
        <v>78</v>
      </c>
      <c r="E63" s="8">
        <v>5</v>
      </c>
      <c r="F63" s="8">
        <v>20</v>
      </c>
      <c r="G63" s="8">
        <v>25</v>
      </c>
      <c r="H63" s="11">
        <f t="shared" si="0"/>
        <v>35</v>
      </c>
      <c r="I63" s="11">
        <v>31570</v>
      </c>
      <c r="J63" s="11">
        <f>VLOOKUP(B:B,[1]Sheet1!$A$1:$B$65536,2,0)</f>
        <v>53</v>
      </c>
      <c r="K63" s="11">
        <f t="shared" si="5"/>
        <v>33</v>
      </c>
      <c r="L63" s="11" t="s">
        <v>19</v>
      </c>
      <c r="M63" s="20">
        <f>I63*0.07</f>
        <v>2209.9</v>
      </c>
      <c r="N63" s="11">
        <f t="shared" si="6"/>
        <v>2210</v>
      </c>
      <c r="O63" s="20"/>
      <c r="P63" s="11">
        <f t="shared" si="7"/>
        <v>0</v>
      </c>
    </row>
    <row r="64" customHeight="1" spans="1:16">
      <c r="A64" s="11">
        <v>59</v>
      </c>
      <c r="B64" s="8">
        <v>707</v>
      </c>
      <c r="C64" s="9" t="s">
        <v>82</v>
      </c>
      <c r="D64" s="8" t="s">
        <v>78</v>
      </c>
      <c r="E64" s="8">
        <v>3</v>
      </c>
      <c r="F64" s="8">
        <v>12</v>
      </c>
      <c r="G64" s="8">
        <v>15</v>
      </c>
      <c r="H64" s="11">
        <f t="shared" si="0"/>
        <v>21</v>
      </c>
      <c r="I64" s="11">
        <v>29708</v>
      </c>
      <c r="J64" s="11">
        <f>VLOOKUP(B:B,[1]Sheet1!$A$1:$B$65536,2,0)</f>
        <v>49.08</v>
      </c>
      <c r="K64" s="11">
        <f t="shared" si="5"/>
        <v>37.08</v>
      </c>
      <c r="L64" s="11" t="s">
        <v>19</v>
      </c>
      <c r="M64" s="20">
        <f>I64*0.07</f>
        <v>2079.56</v>
      </c>
      <c r="N64" s="11">
        <f t="shared" si="6"/>
        <v>2080</v>
      </c>
      <c r="O64" s="20"/>
      <c r="P64" s="11">
        <f t="shared" si="7"/>
        <v>0</v>
      </c>
    </row>
    <row r="65" customHeight="1" spans="1:16">
      <c r="A65" s="11">
        <v>60</v>
      </c>
      <c r="B65" s="8">
        <v>546</v>
      </c>
      <c r="C65" s="9" t="s">
        <v>83</v>
      </c>
      <c r="D65" s="8" t="s">
        <v>78</v>
      </c>
      <c r="E65" s="8">
        <v>2</v>
      </c>
      <c r="F65" s="8">
        <v>8</v>
      </c>
      <c r="G65" s="8">
        <v>10</v>
      </c>
      <c r="H65" s="11">
        <f t="shared" si="0"/>
        <v>14</v>
      </c>
      <c r="I65" s="11">
        <v>5400</v>
      </c>
      <c r="J65" s="11">
        <f>VLOOKUP(B:B,[1]Sheet1!$A$1:$B$65536,2,0)</f>
        <v>8</v>
      </c>
      <c r="K65" s="11">
        <f t="shared" si="5"/>
        <v>0</v>
      </c>
      <c r="L65" s="11" t="s">
        <v>17</v>
      </c>
      <c r="M65" s="20">
        <f>I65*0.05</f>
        <v>270</v>
      </c>
      <c r="N65" s="11">
        <f t="shared" si="6"/>
        <v>270</v>
      </c>
      <c r="O65" s="20"/>
      <c r="P65" s="11">
        <f t="shared" si="7"/>
        <v>0</v>
      </c>
    </row>
    <row r="66" customHeight="1" spans="1:16">
      <c r="A66" s="11">
        <v>61</v>
      </c>
      <c r="B66" s="8">
        <v>724</v>
      </c>
      <c r="C66" s="9" t="s">
        <v>84</v>
      </c>
      <c r="D66" s="8" t="s">
        <v>78</v>
      </c>
      <c r="E66" s="8">
        <v>2</v>
      </c>
      <c r="F66" s="8">
        <v>8</v>
      </c>
      <c r="G66" s="8">
        <v>10</v>
      </c>
      <c r="H66" s="11">
        <f t="shared" si="0"/>
        <v>14</v>
      </c>
      <c r="I66" s="11">
        <v>8620</v>
      </c>
      <c r="J66" s="11">
        <f>VLOOKUP(B:B,[1]Sheet1!$A$1:$B$65536,2,0)</f>
        <v>14</v>
      </c>
      <c r="K66" s="11">
        <f t="shared" si="5"/>
        <v>6</v>
      </c>
      <c r="L66" s="11" t="s">
        <v>19</v>
      </c>
      <c r="M66" s="20">
        <f>I66*0.07</f>
        <v>603.4</v>
      </c>
      <c r="N66" s="11">
        <f t="shared" si="6"/>
        <v>603</v>
      </c>
      <c r="O66" s="20"/>
      <c r="P66" s="11">
        <f t="shared" si="7"/>
        <v>0</v>
      </c>
    </row>
    <row r="67" customHeight="1" spans="1:16">
      <c r="A67" s="11">
        <v>62</v>
      </c>
      <c r="B67" s="8">
        <v>399</v>
      </c>
      <c r="C67" s="9" t="s">
        <v>85</v>
      </c>
      <c r="D67" s="8" t="s">
        <v>78</v>
      </c>
      <c r="E67" s="8">
        <v>2</v>
      </c>
      <c r="F67" s="8">
        <v>8</v>
      </c>
      <c r="G67" s="8">
        <v>10</v>
      </c>
      <c r="H67" s="11">
        <f t="shared" si="0"/>
        <v>14</v>
      </c>
      <c r="I67" s="11">
        <v>10800</v>
      </c>
      <c r="J67" s="11">
        <f>VLOOKUP(B:B,[1]Sheet1!$A$1:$B$65536,2,0)</f>
        <v>17</v>
      </c>
      <c r="K67" s="11">
        <f t="shared" si="5"/>
        <v>9</v>
      </c>
      <c r="L67" s="11" t="s">
        <v>19</v>
      </c>
      <c r="M67" s="20">
        <f>I67*0.07</f>
        <v>756</v>
      </c>
      <c r="N67" s="11">
        <f t="shared" si="6"/>
        <v>756</v>
      </c>
      <c r="O67" s="20"/>
      <c r="P67" s="11">
        <f t="shared" si="7"/>
        <v>0</v>
      </c>
    </row>
    <row r="68" customHeight="1" spans="1:16">
      <c r="A68" s="11">
        <v>63</v>
      </c>
      <c r="B68" s="8">
        <v>377</v>
      </c>
      <c r="C68" s="9" t="s">
        <v>86</v>
      </c>
      <c r="D68" s="8" t="s">
        <v>78</v>
      </c>
      <c r="E68" s="8">
        <v>2</v>
      </c>
      <c r="F68" s="8">
        <v>8</v>
      </c>
      <c r="G68" s="8">
        <v>10</v>
      </c>
      <c r="H68" s="11">
        <f t="shared" ref="H68:H108" si="10">E68*7</f>
        <v>14</v>
      </c>
      <c r="I68" s="11">
        <v>2700</v>
      </c>
      <c r="J68" s="11">
        <f>VLOOKUP(B:B,[1]Sheet1!$A$1:$B$65536,2,0)</f>
        <v>4</v>
      </c>
      <c r="K68" s="11">
        <f t="shared" ref="K68:K107" si="11">J68-F68</f>
        <v>-4</v>
      </c>
      <c r="L68" s="11" t="s">
        <v>22</v>
      </c>
      <c r="M68" s="20">
        <f>I68*0.05</f>
        <v>135</v>
      </c>
      <c r="N68" s="11">
        <f t="shared" ref="N68:N109" si="12">ROUND(M68,0)</f>
        <v>135</v>
      </c>
      <c r="O68" s="20">
        <f>K68*20</f>
        <v>-80</v>
      </c>
      <c r="P68" s="11">
        <f t="shared" ref="P68:P99" si="13">ROUND(O68,0)</f>
        <v>-80</v>
      </c>
    </row>
    <row r="69" customHeight="1" spans="1:16">
      <c r="A69" s="11">
        <v>64</v>
      </c>
      <c r="B69" s="8">
        <v>584</v>
      </c>
      <c r="C69" s="9" t="s">
        <v>87</v>
      </c>
      <c r="D69" s="8" t="s">
        <v>78</v>
      </c>
      <c r="E69" s="8">
        <v>2</v>
      </c>
      <c r="F69" s="8">
        <v>8</v>
      </c>
      <c r="G69" s="8">
        <v>10</v>
      </c>
      <c r="H69" s="11">
        <f t="shared" si="10"/>
        <v>14</v>
      </c>
      <c r="I69" s="11">
        <v>14850</v>
      </c>
      <c r="J69" s="11">
        <f>VLOOKUP(B:B,[1]Sheet1!$A$1:$B$65536,2,0)</f>
        <v>24</v>
      </c>
      <c r="K69" s="11">
        <f t="shared" si="11"/>
        <v>16</v>
      </c>
      <c r="L69" s="11" t="s">
        <v>19</v>
      </c>
      <c r="M69" s="20">
        <f>I69*0.07</f>
        <v>1039.5</v>
      </c>
      <c r="N69" s="11">
        <f t="shared" si="12"/>
        <v>1040</v>
      </c>
      <c r="O69" s="20"/>
      <c r="P69" s="11">
        <f t="shared" si="13"/>
        <v>0</v>
      </c>
    </row>
    <row r="70" customHeight="1" spans="1:16">
      <c r="A70" s="11">
        <v>65</v>
      </c>
      <c r="B70" s="8">
        <v>598</v>
      </c>
      <c r="C70" s="9" t="s">
        <v>88</v>
      </c>
      <c r="D70" s="8" t="s">
        <v>78</v>
      </c>
      <c r="E70" s="8">
        <v>2</v>
      </c>
      <c r="F70" s="8">
        <v>8</v>
      </c>
      <c r="G70" s="8">
        <v>10</v>
      </c>
      <c r="H70" s="11">
        <f t="shared" si="10"/>
        <v>14</v>
      </c>
      <c r="I70" s="11">
        <v>6750</v>
      </c>
      <c r="J70" s="11">
        <f>VLOOKUP(B:B,[1]Sheet1!$A$1:$B$65536,2,0)</f>
        <v>10</v>
      </c>
      <c r="K70" s="11">
        <f t="shared" si="11"/>
        <v>2</v>
      </c>
      <c r="L70" s="11" t="s">
        <v>27</v>
      </c>
      <c r="M70" s="20">
        <f>I70*0.06</f>
        <v>405</v>
      </c>
      <c r="N70" s="11">
        <f t="shared" si="12"/>
        <v>405</v>
      </c>
      <c r="O70" s="20"/>
      <c r="P70" s="11">
        <f t="shared" si="13"/>
        <v>0</v>
      </c>
    </row>
    <row r="71" customHeight="1" spans="1:16">
      <c r="A71" s="11">
        <v>66</v>
      </c>
      <c r="B71" s="8">
        <v>737</v>
      </c>
      <c r="C71" s="9" t="s">
        <v>89</v>
      </c>
      <c r="D71" s="8" t="s">
        <v>78</v>
      </c>
      <c r="E71" s="8">
        <v>2</v>
      </c>
      <c r="F71" s="8">
        <v>8</v>
      </c>
      <c r="G71" s="8">
        <v>10</v>
      </c>
      <c r="H71" s="11">
        <f t="shared" si="10"/>
        <v>14</v>
      </c>
      <c r="I71" s="11">
        <v>9419</v>
      </c>
      <c r="J71" s="11">
        <f>VLOOKUP(B:B,[1]Sheet1!$A$1:$B$65536,2,0)</f>
        <v>14</v>
      </c>
      <c r="K71" s="11">
        <f t="shared" si="11"/>
        <v>6</v>
      </c>
      <c r="L71" s="11" t="s">
        <v>19</v>
      </c>
      <c r="M71" s="20">
        <f>I71*0.07</f>
        <v>659.33</v>
      </c>
      <c r="N71" s="11">
        <f t="shared" si="12"/>
        <v>659</v>
      </c>
      <c r="O71" s="20"/>
      <c r="P71" s="11">
        <f t="shared" si="13"/>
        <v>0</v>
      </c>
    </row>
    <row r="72" customHeight="1" spans="1:16">
      <c r="A72" s="11">
        <v>67</v>
      </c>
      <c r="B72" s="8">
        <v>573</v>
      </c>
      <c r="C72" s="9" t="s">
        <v>90</v>
      </c>
      <c r="D72" s="8" t="s">
        <v>78</v>
      </c>
      <c r="E72" s="8">
        <v>2</v>
      </c>
      <c r="F72" s="8">
        <v>8</v>
      </c>
      <c r="G72" s="8">
        <v>10</v>
      </c>
      <c r="H72" s="11">
        <f t="shared" si="10"/>
        <v>14</v>
      </c>
      <c r="I72" s="11">
        <v>4050</v>
      </c>
      <c r="J72" s="11">
        <f>VLOOKUP(B:B,[1]Sheet1!$A$1:$B$65536,2,0)</f>
        <v>6</v>
      </c>
      <c r="K72" s="11">
        <f t="shared" si="11"/>
        <v>-2</v>
      </c>
      <c r="L72" s="11" t="s">
        <v>22</v>
      </c>
      <c r="M72" s="20">
        <f>I72*0.05</f>
        <v>202.5</v>
      </c>
      <c r="N72" s="11">
        <f t="shared" si="12"/>
        <v>203</v>
      </c>
      <c r="O72" s="20">
        <f>K72*20</f>
        <v>-40</v>
      </c>
      <c r="P72" s="11">
        <f t="shared" si="13"/>
        <v>-40</v>
      </c>
    </row>
    <row r="73" customHeight="1" spans="1:16">
      <c r="A73" s="11">
        <v>68</v>
      </c>
      <c r="B73" s="8">
        <v>743</v>
      </c>
      <c r="C73" s="9" t="s">
        <v>91</v>
      </c>
      <c r="D73" s="8" t="s">
        <v>78</v>
      </c>
      <c r="E73" s="8">
        <v>2</v>
      </c>
      <c r="F73" s="8">
        <v>8</v>
      </c>
      <c r="G73" s="8">
        <v>10</v>
      </c>
      <c r="H73" s="11">
        <f t="shared" si="10"/>
        <v>14</v>
      </c>
      <c r="I73" s="11">
        <v>1350</v>
      </c>
      <c r="J73" s="11">
        <f>VLOOKUP(B:B,[1]Sheet1!$A$1:$B$65536,2,0)</f>
        <v>2</v>
      </c>
      <c r="K73" s="11">
        <f t="shared" si="11"/>
        <v>-6</v>
      </c>
      <c r="L73" s="11" t="s">
        <v>22</v>
      </c>
      <c r="M73" s="20">
        <f>I73*0.05</f>
        <v>67.5</v>
      </c>
      <c r="N73" s="11">
        <f t="shared" si="12"/>
        <v>68</v>
      </c>
      <c r="O73" s="20">
        <f>K73*20</f>
        <v>-120</v>
      </c>
      <c r="P73" s="11">
        <f t="shared" si="13"/>
        <v>-120</v>
      </c>
    </row>
    <row r="74" customHeight="1" spans="1:16">
      <c r="A74" s="11">
        <v>69</v>
      </c>
      <c r="B74" s="8">
        <v>733</v>
      </c>
      <c r="C74" s="9" t="s">
        <v>92</v>
      </c>
      <c r="D74" s="8" t="s">
        <v>78</v>
      </c>
      <c r="E74" s="8">
        <v>2</v>
      </c>
      <c r="F74" s="8">
        <v>8</v>
      </c>
      <c r="G74" s="8">
        <v>10</v>
      </c>
      <c r="H74" s="11">
        <f t="shared" si="10"/>
        <v>14</v>
      </c>
      <c r="I74" s="11">
        <v>1350</v>
      </c>
      <c r="J74" s="11">
        <f>VLOOKUP(B:B,[1]Sheet1!$A$1:$B$65536,2,0)</f>
        <v>2</v>
      </c>
      <c r="K74" s="11">
        <f t="shared" si="11"/>
        <v>-6</v>
      </c>
      <c r="L74" s="11" t="s">
        <v>22</v>
      </c>
      <c r="M74" s="20">
        <f>I74*0.05</f>
        <v>67.5</v>
      </c>
      <c r="N74" s="11">
        <f t="shared" si="12"/>
        <v>68</v>
      </c>
      <c r="O74" s="20">
        <f>K74*20</f>
        <v>-120</v>
      </c>
      <c r="P74" s="11">
        <f t="shared" si="13"/>
        <v>-120</v>
      </c>
    </row>
    <row r="75" customHeight="1" spans="1:16">
      <c r="A75" s="11">
        <v>70</v>
      </c>
      <c r="B75" s="8">
        <v>740</v>
      </c>
      <c r="C75" s="9" t="s">
        <v>93</v>
      </c>
      <c r="D75" s="8" t="s">
        <v>78</v>
      </c>
      <c r="E75" s="8">
        <v>2</v>
      </c>
      <c r="F75" s="8">
        <v>8</v>
      </c>
      <c r="G75" s="8">
        <v>10</v>
      </c>
      <c r="H75" s="11">
        <f t="shared" si="10"/>
        <v>14</v>
      </c>
      <c r="I75" s="11">
        <v>8100</v>
      </c>
      <c r="J75" s="11">
        <f>VLOOKUP(B:B,[1]Sheet1!$A$1:$B$65536,2,0)</f>
        <v>12</v>
      </c>
      <c r="K75" s="11">
        <f t="shared" si="11"/>
        <v>4</v>
      </c>
      <c r="L75" s="11" t="s">
        <v>27</v>
      </c>
      <c r="M75" s="20">
        <f>I75*0.06</f>
        <v>486</v>
      </c>
      <c r="N75" s="11">
        <f t="shared" si="12"/>
        <v>486</v>
      </c>
      <c r="O75" s="20"/>
      <c r="P75" s="11">
        <f t="shared" si="13"/>
        <v>0</v>
      </c>
    </row>
    <row r="76" customHeight="1" spans="1:16">
      <c r="A76" s="11">
        <v>71</v>
      </c>
      <c r="B76" s="8">
        <v>103639</v>
      </c>
      <c r="C76" s="9" t="s">
        <v>94</v>
      </c>
      <c r="D76" s="8" t="s">
        <v>78</v>
      </c>
      <c r="E76" s="8">
        <v>2</v>
      </c>
      <c r="F76" s="8">
        <v>8</v>
      </c>
      <c r="G76" s="8">
        <v>10</v>
      </c>
      <c r="H76" s="11">
        <f t="shared" si="10"/>
        <v>14</v>
      </c>
      <c r="I76" s="11">
        <v>2550</v>
      </c>
      <c r="J76" s="11">
        <f>VLOOKUP(B:B,[1]Sheet1!$A$1:$B$65536,2,0)</f>
        <v>4</v>
      </c>
      <c r="K76" s="11">
        <f t="shared" si="11"/>
        <v>-4</v>
      </c>
      <c r="L76" s="11" t="s">
        <v>22</v>
      </c>
      <c r="M76" s="20">
        <f>I76*0.05</f>
        <v>127.5</v>
      </c>
      <c r="N76" s="11">
        <f t="shared" si="12"/>
        <v>128</v>
      </c>
      <c r="O76" s="20">
        <f>K76*20</f>
        <v>-80</v>
      </c>
      <c r="P76" s="11">
        <f t="shared" si="13"/>
        <v>-80</v>
      </c>
    </row>
    <row r="77" customHeight="1" spans="1:16">
      <c r="A77" s="11">
        <v>72</v>
      </c>
      <c r="B77" s="8">
        <v>753</v>
      </c>
      <c r="C77" s="9" t="s">
        <v>95</v>
      </c>
      <c r="D77" s="8" t="s">
        <v>78</v>
      </c>
      <c r="E77" s="8">
        <v>2</v>
      </c>
      <c r="F77" s="8">
        <v>8</v>
      </c>
      <c r="G77" s="8">
        <v>10</v>
      </c>
      <c r="H77" s="11">
        <f t="shared" si="10"/>
        <v>14</v>
      </c>
      <c r="I77" s="11">
        <v>1350</v>
      </c>
      <c r="J77" s="11">
        <f>VLOOKUP(B:B,[1]Sheet1!$A$1:$B$65536,2,0)</f>
        <v>2</v>
      </c>
      <c r="K77" s="11">
        <f t="shared" si="11"/>
        <v>-6</v>
      </c>
      <c r="L77" s="11" t="s">
        <v>22</v>
      </c>
      <c r="M77" s="20">
        <f>I77*0.05</f>
        <v>67.5</v>
      </c>
      <c r="N77" s="11">
        <f t="shared" si="12"/>
        <v>68</v>
      </c>
      <c r="O77" s="20">
        <f>K77*20</f>
        <v>-120</v>
      </c>
      <c r="P77" s="11">
        <f t="shared" si="13"/>
        <v>-120</v>
      </c>
    </row>
    <row r="78" customHeight="1" spans="1:16">
      <c r="A78" s="11">
        <v>73</v>
      </c>
      <c r="B78" s="8">
        <v>545</v>
      </c>
      <c r="C78" s="9" t="s">
        <v>96</v>
      </c>
      <c r="D78" s="8" t="s">
        <v>78</v>
      </c>
      <c r="E78" s="8">
        <v>2</v>
      </c>
      <c r="F78" s="8">
        <v>8</v>
      </c>
      <c r="G78" s="8">
        <v>10</v>
      </c>
      <c r="H78" s="11">
        <f t="shared" si="10"/>
        <v>14</v>
      </c>
      <c r="I78" s="11">
        <v>6960</v>
      </c>
      <c r="J78" s="11">
        <f>VLOOKUP(B:B,[1]Sheet1!$A$1:$B$65536,2,0)</f>
        <v>12</v>
      </c>
      <c r="K78" s="11">
        <f t="shared" si="11"/>
        <v>4</v>
      </c>
      <c r="L78" s="11" t="s">
        <v>27</v>
      </c>
      <c r="M78" s="20">
        <f>I78*0.06</f>
        <v>417.6</v>
      </c>
      <c r="N78" s="11">
        <f t="shared" si="12"/>
        <v>418</v>
      </c>
      <c r="O78" s="20"/>
      <c r="P78" s="11">
        <f t="shared" si="13"/>
        <v>0</v>
      </c>
    </row>
    <row r="79" customHeight="1" spans="1:16">
      <c r="A79" s="11">
        <v>74</v>
      </c>
      <c r="B79" s="8">
        <v>104430</v>
      </c>
      <c r="C79" s="9" t="s">
        <v>97</v>
      </c>
      <c r="D79" s="8" t="s">
        <v>78</v>
      </c>
      <c r="E79" s="8">
        <v>2</v>
      </c>
      <c r="F79" s="8">
        <v>8</v>
      </c>
      <c r="G79" s="8">
        <v>10</v>
      </c>
      <c r="H79" s="11">
        <f t="shared" si="10"/>
        <v>14</v>
      </c>
      <c r="I79" s="11">
        <v>12360</v>
      </c>
      <c r="J79" s="11">
        <f>VLOOKUP(B:B,[1]Sheet1!$A$1:$B$65536,2,0)</f>
        <v>21</v>
      </c>
      <c r="K79" s="11">
        <f t="shared" si="11"/>
        <v>13</v>
      </c>
      <c r="L79" s="11" t="s">
        <v>19</v>
      </c>
      <c r="M79" s="20">
        <f>I79*0.07</f>
        <v>865.2</v>
      </c>
      <c r="N79" s="11">
        <f t="shared" si="12"/>
        <v>865</v>
      </c>
      <c r="O79" s="20"/>
      <c r="P79" s="11">
        <f t="shared" si="13"/>
        <v>0</v>
      </c>
    </row>
    <row r="80" s="2" customFormat="1" customHeight="1" spans="1:16">
      <c r="A80" s="11"/>
      <c r="B80" s="12" t="s">
        <v>37</v>
      </c>
      <c r="C80" s="13"/>
      <c r="D80" s="12" t="s">
        <v>78</v>
      </c>
      <c r="E80" s="12">
        <f>SUM(E60:E79)</f>
        <v>51</v>
      </c>
      <c r="F80" s="12">
        <f t="shared" ref="F80:M80" si="14">SUM(F60:F79)</f>
        <v>204</v>
      </c>
      <c r="G80" s="12">
        <f t="shared" si="14"/>
        <v>255</v>
      </c>
      <c r="H80" s="12">
        <f t="shared" si="14"/>
        <v>357</v>
      </c>
      <c r="I80" s="12">
        <f t="shared" si="14"/>
        <v>220345</v>
      </c>
      <c r="J80" s="12">
        <f t="shared" si="14"/>
        <v>355.08</v>
      </c>
      <c r="K80" s="12">
        <f t="shared" si="14"/>
        <v>151.08</v>
      </c>
      <c r="L80" s="12">
        <f t="shared" si="14"/>
        <v>0</v>
      </c>
      <c r="M80" s="21">
        <f t="shared" si="14"/>
        <v>14723.05</v>
      </c>
      <c r="N80" s="11">
        <f t="shared" si="12"/>
        <v>14723</v>
      </c>
      <c r="O80" s="21">
        <f>SUM(O60:O79)</f>
        <v>-640</v>
      </c>
      <c r="P80" s="11">
        <f t="shared" si="13"/>
        <v>-640</v>
      </c>
    </row>
    <row r="81" customHeight="1" spans="1:16">
      <c r="A81" s="11">
        <v>75</v>
      </c>
      <c r="B81" s="8">
        <v>307</v>
      </c>
      <c r="C81" s="9" t="s">
        <v>98</v>
      </c>
      <c r="D81" s="8" t="s">
        <v>99</v>
      </c>
      <c r="E81" s="8">
        <v>55</v>
      </c>
      <c r="F81" s="8">
        <v>220</v>
      </c>
      <c r="G81" s="8">
        <v>275</v>
      </c>
      <c r="H81" s="11">
        <v>330</v>
      </c>
      <c r="I81" s="11">
        <v>127823.9</v>
      </c>
      <c r="J81" s="11">
        <f>VLOOKUP(B:B,[1]Sheet1!$A$1:$B$65536,2,0)</f>
        <v>198.024</v>
      </c>
      <c r="K81" s="11">
        <f t="shared" si="11"/>
        <v>-21.976</v>
      </c>
      <c r="L81" s="11" t="s">
        <v>22</v>
      </c>
      <c r="M81" s="20">
        <f>I81*0.05</f>
        <v>6391.195</v>
      </c>
      <c r="N81" s="11">
        <f t="shared" si="12"/>
        <v>6391</v>
      </c>
      <c r="O81" s="20">
        <f>K81*20</f>
        <v>-439.52</v>
      </c>
      <c r="P81" s="11">
        <f t="shared" si="13"/>
        <v>-440</v>
      </c>
    </row>
    <row r="82" s="2" customFormat="1" customHeight="1" spans="1:16">
      <c r="A82" s="11"/>
      <c r="B82" s="12" t="s">
        <v>37</v>
      </c>
      <c r="C82" s="13"/>
      <c r="D82" s="12" t="s">
        <v>99</v>
      </c>
      <c r="E82" s="12">
        <f>SUM(E81:E81)</f>
        <v>55</v>
      </c>
      <c r="F82" s="12">
        <f t="shared" ref="F82:M82" si="15">SUM(F81:F81)</f>
        <v>220</v>
      </c>
      <c r="G82" s="12">
        <f t="shared" si="15"/>
        <v>275</v>
      </c>
      <c r="H82" s="12">
        <f t="shared" si="15"/>
        <v>330</v>
      </c>
      <c r="I82" s="12">
        <f t="shared" si="15"/>
        <v>127823.9</v>
      </c>
      <c r="J82" s="12">
        <f t="shared" si="15"/>
        <v>198.024</v>
      </c>
      <c r="K82" s="12">
        <f t="shared" si="15"/>
        <v>-21.976</v>
      </c>
      <c r="L82" s="12">
        <f t="shared" si="15"/>
        <v>0</v>
      </c>
      <c r="M82" s="21">
        <f t="shared" si="15"/>
        <v>6391.195</v>
      </c>
      <c r="N82" s="11">
        <f t="shared" si="12"/>
        <v>6391</v>
      </c>
      <c r="O82" s="21">
        <f>SUM(O81:O81)</f>
        <v>-439.52</v>
      </c>
      <c r="P82" s="11">
        <f t="shared" si="13"/>
        <v>-440</v>
      </c>
    </row>
    <row r="83" customHeight="1" spans="1:16">
      <c r="A83" s="11">
        <v>76</v>
      </c>
      <c r="B83" s="8">
        <v>582</v>
      </c>
      <c r="C83" s="9" t="s">
        <v>100</v>
      </c>
      <c r="D83" s="8" t="s">
        <v>101</v>
      </c>
      <c r="E83" s="8">
        <v>5</v>
      </c>
      <c r="F83" s="8">
        <v>20</v>
      </c>
      <c r="G83" s="8">
        <v>25</v>
      </c>
      <c r="H83" s="11">
        <f t="shared" si="10"/>
        <v>35</v>
      </c>
      <c r="I83" s="11">
        <v>54444.8</v>
      </c>
      <c r="J83" s="11">
        <f>VLOOKUP(B:B,[1]Sheet1!$A$1:$B$65536,2,0)</f>
        <v>89.248</v>
      </c>
      <c r="K83" s="11">
        <f t="shared" si="11"/>
        <v>69.248</v>
      </c>
      <c r="L83" s="11" t="s">
        <v>19</v>
      </c>
      <c r="M83" s="20">
        <f>I83*0.07</f>
        <v>3811.136</v>
      </c>
      <c r="N83" s="11">
        <f t="shared" si="12"/>
        <v>3811</v>
      </c>
      <c r="O83" s="20"/>
      <c r="P83" s="11">
        <f t="shared" si="13"/>
        <v>0</v>
      </c>
    </row>
    <row r="84" customHeight="1" spans="1:16">
      <c r="A84" s="11">
        <v>77</v>
      </c>
      <c r="B84" s="8">
        <v>343</v>
      </c>
      <c r="C84" s="9" t="s">
        <v>102</v>
      </c>
      <c r="D84" s="8" t="s">
        <v>101</v>
      </c>
      <c r="E84" s="8">
        <v>5</v>
      </c>
      <c r="F84" s="8">
        <v>20</v>
      </c>
      <c r="G84" s="8">
        <v>25</v>
      </c>
      <c r="H84" s="11">
        <f t="shared" si="10"/>
        <v>35</v>
      </c>
      <c r="I84" s="11">
        <v>21969.2</v>
      </c>
      <c r="J84" s="11">
        <f>VLOOKUP(B:B,[1]Sheet1!$A$1:$B$65536,2,0)</f>
        <v>34.192</v>
      </c>
      <c r="K84" s="11">
        <f t="shared" si="11"/>
        <v>14.192</v>
      </c>
      <c r="L84" s="11" t="s">
        <v>27</v>
      </c>
      <c r="M84" s="20">
        <f>I84*0.06</f>
        <v>1318.152</v>
      </c>
      <c r="N84" s="11">
        <f t="shared" si="12"/>
        <v>1318</v>
      </c>
      <c r="O84" s="20"/>
      <c r="P84" s="11">
        <f t="shared" si="13"/>
        <v>0</v>
      </c>
    </row>
    <row r="85" customHeight="1" spans="1:16">
      <c r="A85" s="11">
        <v>78</v>
      </c>
      <c r="B85" s="8">
        <v>365</v>
      </c>
      <c r="C85" s="9" t="s">
        <v>103</v>
      </c>
      <c r="D85" s="8" t="s">
        <v>101</v>
      </c>
      <c r="E85" s="8">
        <v>3</v>
      </c>
      <c r="F85" s="8">
        <v>12</v>
      </c>
      <c r="G85" s="8">
        <v>15</v>
      </c>
      <c r="H85" s="11">
        <f t="shared" si="10"/>
        <v>21</v>
      </c>
      <c r="I85" s="11">
        <v>35520</v>
      </c>
      <c r="J85" s="11">
        <f>VLOOKUP(B:B,[1]Sheet1!$A$1:$B$65536,2,0)</f>
        <v>56</v>
      </c>
      <c r="K85" s="11">
        <f t="shared" si="11"/>
        <v>44</v>
      </c>
      <c r="L85" s="11" t="s">
        <v>19</v>
      </c>
      <c r="M85" s="20">
        <f t="shared" ref="M85:M90" si="16">I85*0.07</f>
        <v>2486.4</v>
      </c>
      <c r="N85" s="11">
        <f t="shared" si="12"/>
        <v>2486</v>
      </c>
      <c r="O85" s="20"/>
      <c r="P85" s="11">
        <f t="shared" si="13"/>
        <v>0</v>
      </c>
    </row>
    <row r="86" ht="28.5" customHeight="1" spans="1:16">
      <c r="A86" s="11">
        <v>79</v>
      </c>
      <c r="B86" s="8">
        <v>581</v>
      </c>
      <c r="C86" s="9" t="s">
        <v>104</v>
      </c>
      <c r="D86" s="8" t="s">
        <v>101</v>
      </c>
      <c r="E86" s="8">
        <v>3</v>
      </c>
      <c r="F86" s="8">
        <v>12</v>
      </c>
      <c r="G86" s="8">
        <v>15</v>
      </c>
      <c r="H86" s="11">
        <f t="shared" si="10"/>
        <v>21</v>
      </c>
      <c r="I86" s="11">
        <v>17240</v>
      </c>
      <c r="J86" s="11">
        <f>VLOOKUP(B:B,[1]Sheet1!$A$1:$B$65536,2,0)</f>
        <v>28</v>
      </c>
      <c r="K86" s="11">
        <f t="shared" si="11"/>
        <v>16</v>
      </c>
      <c r="L86" s="11" t="s">
        <v>19</v>
      </c>
      <c r="M86" s="20">
        <f t="shared" si="16"/>
        <v>1206.8</v>
      </c>
      <c r="N86" s="11">
        <f t="shared" si="12"/>
        <v>1207</v>
      </c>
      <c r="O86" s="20"/>
      <c r="P86" s="11">
        <f t="shared" si="13"/>
        <v>0</v>
      </c>
    </row>
    <row r="87" ht="28.5" customHeight="1" spans="1:16">
      <c r="A87" s="11">
        <v>80</v>
      </c>
      <c r="B87" s="8">
        <v>585</v>
      </c>
      <c r="C87" s="9" t="s">
        <v>105</v>
      </c>
      <c r="D87" s="8" t="s">
        <v>101</v>
      </c>
      <c r="E87" s="8">
        <v>3</v>
      </c>
      <c r="F87" s="8">
        <v>12</v>
      </c>
      <c r="G87" s="8">
        <v>15</v>
      </c>
      <c r="H87" s="11">
        <f t="shared" si="10"/>
        <v>21</v>
      </c>
      <c r="I87" s="11">
        <v>30950</v>
      </c>
      <c r="J87" s="11">
        <f>VLOOKUP(B:B,[1]Sheet1!$A$1:$B$65536,2,0)</f>
        <v>53</v>
      </c>
      <c r="K87" s="11">
        <f t="shared" si="11"/>
        <v>41</v>
      </c>
      <c r="L87" s="11" t="s">
        <v>19</v>
      </c>
      <c r="M87" s="20">
        <f t="shared" si="16"/>
        <v>2166.5</v>
      </c>
      <c r="N87" s="11">
        <f t="shared" si="12"/>
        <v>2167</v>
      </c>
      <c r="O87" s="20"/>
      <c r="P87" s="11">
        <f t="shared" si="13"/>
        <v>0</v>
      </c>
    </row>
    <row r="88" customHeight="1" spans="1:16">
      <c r="A88" s="11">
        <v>81</v>
      </c>
      <c r="B88" s="8">
        <v>730</v>
      </c>
      <c r="C88" s="9" t="s">
        <v>106</v>
      </c>
      <c r="D88" s="8" t="s">
        <v>101</v>
      </c>
      <c r="E88" s="8">
        <v>5</v>
      </c>
      <c r="F88" s="8">
        <v>20</v>
      </c>
      <c r="G88" s="8">
        <v>25</v>
      </c>
      <c r="H88" s="11">
        <f t="shared" si="10"/>
        <v>35</v>
      </c>
      <c r="I88" s="11">
        <v>24510</v>
      </c>
      <c r="J88" s="11">
        <f>VLOOKUP(B:B,[1]Sheet1!$A$1:$B$65536,2,0)</f>
        <v>38</v>
      </c>
      <c r="K88" s="11">
        <f t="shared" si="11"/>
        <v>18</v>
      </c>
      <c r="L88" s="11" t="s">
        <v>19</v>
      </c>
      <c r="M88" s="20">
        <f t="shared" si="16"/>
        <v>1715.7</v>
      </c>
      <c r="N88" s="11">
        <f t="shared" si="12"/>
        <v>1716</v>
      </c>
      <c r="O88" s="20"/>
      <c r="P88" s="11">
        <f t="shared" si="13"/>
        <v>0</v>
      </c>
    </row>
    <row r="89" customHeight="1" spans="1:16">
      <c r="A89" s="11">
        <v>82</v>
      </c>
      <c r="B89" s="8">
        <v>513</v>
      </c>
      <c r="C89" s="9" t="s">
        <v>107</v>
      </c>
      <c r="D89" s="8" t="s">
        <v>101</v>
      </c>
      <c r="E89" s="8">
        <v>3</v>
      </c>
      <c r="F89" s="8">
        <v>12</v>
      </c>
      <c r="G89" s="8">
        <v>15</v>
      </c>
      <c r="H89" s="11">
        <f t="shared" si="10"/>
        <v>21</v>
      </c>
      <c r="I89" s="11">
        <v>13190</v>
      </c>
      <c r="J89" s="11">
        <f>VLOOKUP(B:B,[1]Sheet1!$A$1:$B$65536,2,0)</f>
        <v>22</v>
      </c>
      <c r="K89" s="11">
        <f t="shared" si="11"/>
        <v>10</v>
      </c>
      <c r="L89" s="11" t="s">
        <v>19</v>
      </c>
      <c r="M89" s="20">
        <f t="shared" si="16"/>
        <v>923.3</v>
      </c>
      <c r="N89" s="11">
        <f t="shared" si="12"/>
        <v>923</v>
      </c>
      <c r="O89" s="20"/>
      <c r="P89" s="11">
        <f t="shared" si="13"/>
        <v>0</v>
      </c>
    </row>
    <row r="90" customHeight="1" spans="1:16">
      <c r="A90" s="11">
        <v>83</v>
      </c>
      <c r="B90" s="8">
        <v>359</v>
      </c>
      <c r="C90" s="9" t="s">
        <v>108</v>
      </c>
      <c r="D90" s="8" t="s">
        <v>101</v>
      </c>
      <c r="E90" s="8">
        <v>3</v>
      </c>
      <c r="F90" s="8">
        <v>12</v>
      </c>
      <c r="G90" s="8">
        <v>15</v>
      </c>
      <c r="H90" s="11">
        <f t="shared" si="10"/>
        <v>21</v>
      </c>
      <c r="I90" s="11">
        <v>38914.8</v>
      </c>
      <c r="J90" s="11">
        <f>VLOOKUP(B:B,[1]Sheet1!$A$1:$B$65536,2,0)</f>
        <v>68.048</v>
      </c>
      <c r="K90" s="11">
        <f t="shared" si="11"/>
        <v>56.048</v>
      </c>
      <c r="L90" s="11" t="s">
        <v>19</v>
      </c>
      <c r="M90" s="20">
        <f t="shared" si="16"/>
        <v>2724.036</v>
      </c>
      <c r="N90" s="11">
        <f t="shared" si="12"/>
        <v>2724</v>
      </c>
      <c r="O90" s="20"/>
      <c r="P90" s="11">
        <f t="shared" si="13"/>
        <v>0</v>
      </c>
    </row>
    <row r="91" customHeight="1" spans="1:16">
      <c r="A91" s="11">
        <v>84</v>
      </c>
      <c r="B91" s="8">
        <v>102934</v>
      </c>
      <c r="C91" s="9" t="s">
        <v>109</v>
      </c>
      <c r="D91" s="8" t="s">
        <v>101</v>
      </c>
      <c r="E91" s="8">
        <v>3</v>
      </c>
      <c r="F91" s="8">
        <v>12</v>
      </c>
      <c r="G91" s="8">
        <v>15</v>
      </c>
      <c r="H91" s="11">
        <f t="shared" si="10"/>
        <v>21</v>
      </c>
      <c r="I91" s="11">
        <v>4524</v>
      </c>
      <c r="J91" s="11">
        <f>VLOOKUP(B:B,[1]Sheet1!$A$1:$B$65536,2,0)</f>
        <v>8</v>
      </c>
      <c r="K91" s="11">
        <f t="shared" si="11"/>
        <v>-4</v>
      </c>
      <c r="L91" s="11" t="s">
        <v>22</v>
      </c>
      <c r="M91" s="20">
        <f>I91*0.05</f>
        <v>226.2</v>
      </c>
      <c r="N91" s="11">
        <f t="shared" si="12"/>
        <v>226</v>
      </c>
      <c r="O91" s="20">
        <f>K91*20</f>
        <v>-80</v>
      </c>
      <c r="P91" s="11">
        <f t="shared" si="13"/>
        <v>-80</v>
      </c>
    </row>
    <row r="92" customHeight="1" spans="1:16">
      <c r="A92" s="11">
        <v>85</v>
      </c>
      <c r="B92" s="8">
        <v>726</v>
      </c>
      <c r="C92" s="9" t="s">
        <v>110</v>
      </c>
      <c r="D92" s="8" t="s">
        <v>101</v>
      </c>
      <c r="E92" s="8">
        <v>3</v>
      </c>
      <c r="F92" s="8">
        <v>12</v>
      </c>
      <c r="G92" s="8">
        <v>15</v>
      </c>
      <c r="H92" s="11">
        <f t="shared" si="10"/>
        <v>21</v>
      </c>
      <c r="I92" s="11">
        <v>10800</v>
      </c>
      <c r="J92" s="11">
        <f>VLOOKUP(B:B,[1]Sheet1!$A$1:$B$65536,2,0)</f>
        <v>18</v>
      </c>
      <c r="K92" s="11">
        <f t="shared" si="11"/>
        <v>6</v>
      </c>
      <c r="L92" s="11" t="s">
        <v>27</v>
      </c>
      <c r="M92" s="20">
        <f>I92*0.06</f>
        <v>648</v>
      </c>
      <c r="N92" s="11">
        <f t="shared" si="12"/>
        <v>648</v>
      </c>
      <c r="O92" s="20"/>
      <c r="P92" s="11">
        <f t="shared" si="13"/>
        <v>0</v>
      </c>
    </row>
    <row r="93" customHeight="1" spans="1:16">
      <c r="A93" s="11">
        <v>86</v>
      </c>
      <c r="B93" s="8">
        <v>709</v>
      </c>
      <c r="C93" s="9" t="s">
        <v>111</v>
      </c>
      <c r="D93" s="8" t="s">
        <v>101</v>
      </c>
      <c r="E93" s="8">
        <v>3</v>
      </c>
      <c r="F93" s="8">
        <v>12</v>
      </c>
      <c r="G93" s="8">
        <v>15</v>
      </c>
      <c r="H93" s="11">
        <f t="shared" si="10"/>
        <v>21</v>
      </c>
      <c r="I93" s="11">
        <v>13710</v>
      </c>
      <c r="J93" s="11">
        <f>VLOOKUP(B:B,[1]Sheet1!$A$1:$B$65536,2,0)</f>
        <v>22</v>
      </c>
      <c r="K93" s="11">
        <f t="shared" si="11"/>
        <v>10</v>
      </c>
      <c r="L93" s="11" t="s">
        <v>19</v>
      </c>
      <c r="M93" s="20">
        <f>I93*0.07</f>
        <v>959.7</v>
      </c>
      <c r="N93" s="11">
        <f t="shared" si="12"/>
        <v>960</v>
      </c>
      <c r="O93" s="20"/>
      <c r="P93" s="11">
        <f t="shared" si="13"/>
        <v>0</v>
      </c>
    </row>
    <row r="94" customHeight="1" spans="1:16">
      <c r="A94" s="11">
        <v>87</v>
      </c>
      <c r="B94" s="8">
        <v>379</v>
      </c>
      <c r="C94" s="9" t="s">
        <v>112</v>
      </c>
      <c r="D94" s="8" t="s">
        <v>101</v>
      </c>
      <c r="E94" s="8">
        <v>3</v>
      </c>
      <c r="F94" s="8">
        <v>12</v>
      </c>
      <c r="G94" s="8">
        <v>15</v>
      </c>
      <c r="H94" s="11">
        <f t="shared" si="10"/>
        <v>21</v>
      </c>
      <c r="I94" s="11">
        <v>19940</v>
      </c>
      <c r="J94" s="11">
        <f>VLOOKUP(B:B,[1]Sheet1!$A$1:$B$65536,2,0)</f>
        <v>31</v>
      </c>
      <c r="K94" s="11">
        <f t="shared" si="11"/>
        <v>19</v>
      </c>
      <c r="L94" s="11" t="s">
        <v>19</v>
      </c>
      <c r="M94" s="20">
        <f>I94*0.07</f>
        <v>1395.8</v>
      </c>
      <c r="N94" s="11">
        <f t="shared" si="12"/>
        <v>1396</v>
      </c>
      <c r="O94" s="20"/>
      <c r="P94" s="11">
        <f t="shared" si="13"/>
        <v>0</v>
      </c>
    </row>
    <row r="95" customHeight="1" spans="1:16">
      <c r="A95" s="11">
        <v>88</v>
      </c>
      <c r="B95" s="8">
        <v>357</v>
      </c>
      <c r="C95" s="9" t="s">
        <v>113</v>
      </c>
      <c r="D95" s="8" t="s">
        <v>101</v>
      </c>
      <c r="E95" s="8">
        <v>3</v>
      </c>
      <c r="F95" s="8">
        <v>12</v>
      </c>
      <c r="G95" s="8">
        <v>15</v>
      </c>
      <c r="H95" s="11">
        <f t="shared" si="10"/>
        <v>21</v>
      </c>
      <c r="I95" s="11">
        <v>16696.87</v>
      </c>
      <c r="J95" s="11">
        <f>VLOOKUP(B:B,[1]Sheet1!$A$1:$B$65536,2,0)</f>
        <v>26.25</v>
      </c>
      <c r="K95" s="11">
        <f t="shared" si="11"/>
        <v>14.25</v>
      </c>
      <c r="L95" s="11" t="s">
        <v>19</v>
      </c>
      <c r="M95" s="20">
        <f>I95*0.07</f>
        <v>1168.7809</v>
      </c>
      <c r="N95" s="11">
        <f t="shared" si="12"/>
        <v>1169</v>
      </c>
      <c r="O95" s="20"/>
      <c r="P95" s="11">
        <f t="shared" si="13"/>
        <v>0</v>
      </c>
    </row>
    <row r="96" ht="29.25" customHeight="1" spans="1:16">
      <c r="A96" s="11">
        <v>89</v>
      </c>
      <c r="B96" s="8">
        <v>103198</v>
      </c>
      <c r="C96" s="9" t="s">
        <v>114</v>
      </c>
      <c r="D96" s="8" t="s">
        <v>101</v>
      </c>
      <c r="E96" s="8">
        <v>3</v>
      </c>
      <c r="F96" s="8">
        <v>12</v>
      </c>
      <c r="G96" s="8">
        <v>15</v>
      </c>
      <c r="H96" s="11">
        <f t="shared" si="10"/>
        <v>21</v>
      </c>
      <c r="I96" s="11">
        <v>31060</v>
      </c>
      <c r="J96" s="11">
        <f>VLOOKUP(B:B,[1]Sheet1!$A$1:$B$65536,2,0)</f>
        <v>52</v>
      </c>
      <c r="K96" s="11">
        <f t="shared" si="11"/>
        <v>40</v>
      </c>
      <c r="L96" s="11" t="s">
        <v>19</v>
      </c>
      <c r="M96" s="20">
        <f>I96*0.07</f>
        <v>2174.2</v>
      </c>
      <c r="N96" s="11">
        <f t="shared" si="12"/>
        <v>2174</v>
      </c>
      <c r="O96" s="20"/>
      <c r="P96" s="11">
        <f t="shared" si="13"/>
        <v>0</v>
      </c>
    </row>
    <row r="97" customHeight="1" spans="1:16">
      <c r="A97" s="11">
        <v>90</v>
      </c>
      <c r="B97" s="8">
        <v>311</v>
      </c>
      <c r="C97" s="9" t="s">
        <v>115</v>
      </c>
      <c r="D97" s="8" t="s">
        <v>101</v>
      </c>
      <c r="E97" s="8">
        <v>3</v>
      </c>
      <c r="F97" s="8">
        <v>12</v>
      </c>
      <c r="G97" s="8">
        <v>15</v>
      </c>
      <c r="H97" s="11">
        <f t="shared" si="10"/>
        <v>21</v>
      </c>
      <c r="I97" s="11">
        <v>56112</v>
      </c>
      <c r="J97" s="11">
        <f>VLOOKUP(B:B,[1]Sheet1!$A$1:$B$65536,2,0)</f>
        <v>114</v>
      </c>
      <c r="K97" s="11">
        <f t="shared" si="11"/>
        <v>102</v>
      </c>
      <c r="L97" s="11" t="s">
        <v>19</v>
      </c>
      <c r="M97" s="20">
        <f>I97*0.07</f>
        <v>3927.84</v>
      </c>
      <c r="N97" s="11">
        <f t="shared" si="12"/>
        <v>3928</v>
      </c>
      <c r="O97" s="20"/>
      <c r="P97" s="11">
        <f t="shared" si="13"/>
        <v>0</v>
      </c>
    </row>
    <row r="98" customHeight="1" spans="1:16">
      <c r="A98" s="11">
        <v>91</v>
      </c>
      <c r="B98" s="8">
        <v>745</v>
      </c>
      <c r="C98" s="9" t="s">
        <v>116</v>
      </c>
      <c r="D98" s="8" t="s">
        <v>101</v>
      </c>
      <c r="E98" s="8">
        <v>2</v>
      </c>
      <c r="F98" s="8">
        <v>8</v>
      </c>
      <c r="G98" s="8">
        <v>10</v>
      </c>
      <c r="H98" s="11">
        <f t="shared" si="10"/>
        <v>14</v>
      </c>
      <c r="I98" s="11">
        <v>0</v>
      </c>
      <c r="J98" s="11">
        <v>0</v>
      </c>
      <c r="K98" s="11">
        <f t="shared" si="11"/>
        <v>-8</v>
      </c>
      <c r="L98" s="11" t="s">
        <v>22</v>
      </c>
      <c r="M98" s="20">
        <f>I98*0.05</f>
        <v>0</v>
      </c>
      <c r="N98" s="11">
        <f t="shared" si="12"/>
        <v>0</v>
      </c>
      <c r="O98" s="20">
        <f>K98*20</f>
        <v>-160</v>
      </c>
      <c r="P98" s="11">
        <f t="shared" si="13"/>
        <v>-160</v>
      </c>
    </row>
    <row r="99" customHeight="1" spans="1:16">
      <c r="A99" s="11">
        <v>92</v>
      </c>
      <c r="B99" s="8">
        <v>347</v>
      </c>
      <c r="C99" s="9" t="s">
        <v>117</v>
      </c>
      <c r="D99" s="8" t="s">
        <v>101</v>
      </c>
      <c r="E99" s="8">
        <v>2</v>
      </c>
      <c r="F99" s="8">
        <v>8</v>
      </c>
      <c r="G99" s="8">
        <v>10</v>
      </c>
      <c r="H99" s="11">
        <f t="shared" si="10"/>
        <v>14</v>
      </c>
      <c r="I99" s="11">
        <v>14960</v>
      </c>
      <c r="J99" s="11">
        <f>VLOOKUP(B:B,[1]Sheet1!$A$1:$B$65536,2,0)</f>
        <v>26</v>
      </c>
      <c r="K99" s="11">
        <f t="shared" si="11"/>
        <v>18</v>
      </c>
      <c r="L99" s="11" t="s">
        <v>19</v>
      </c>
      <c r="M99" s="20">
        <f>I99*0.07</f>
        <v>1047.2</v>
      </c>
      <c r="N99" s="11">
        <f t="shared" si="12"/>
        <v>1047</v>
      </c>
      <c r="O99" s="20"/>
      <c r="P99" s="11">
        <f t="shared" si="13"/>
        <v>0</v>
      </c>
    </row>
    <row r="100" customHeight="1" spans="1:16">
      <c r="A100" s="11">
        <v>93</v>
      </c>
      <c r="B100" s="8">
        <v>570</v>
      </c>
      <c r="C100" s="9" t="s">
        <v>118</v>
      </c>
      <c r="D100" s="8" t="s">
        <v>101</v>
      </c>
      <c r="E100" s="8">
        <v>2</v>
      </c>
      <c r="F100" s="8">
        <v>8</v>
      </c>
      <c r="G100" s="8">
        <v>10</v>
      </c>
      <c r="H100" s="11">
        <f t="shared" si="10"/>
        <v>14</v>
      </c>
      <c r="I100" s="11">
        <v>8100</v>
      </c>
      <c r="J100" s="11">
        <f>VLOOKUP(B:B,[1]Sheet1!$A$1:$B$65536,2,0)</f>
        <v>13</v>
      </c>
      <c r="K100" s="11">
        <f t="shared" si="11"/>
        <v>5</v>
      </c>
      <c r="L100" s="11" t="s">
        <v>27</v>
      </c>
      <c r="M100" s="20">
        <f>I100*0.06</f>
        <v>486</v>
      </c>
      <c r="N100" s="11">
        <f t="shared" si="12"/>
        <v>486</v>
      </c>
      <c r="O100" s="20"/>
      <c r="P100" s="11">
        <f>ROUND(O100,0)</f>
        <v>0</v>
      </c>
    </row>
    <row r="101" customHeight="1" spans="1:16">
      <c r="A101" s="11">
        <v>94</v>
      </c>
      <c r="B101" s="8">
        <v>102565</v>
      </c>
      <c r="C101" s="9" t="s">
        <v>119</v>
      </c>
      <c r="D101" s="8" t="s">
        <v>101</v>
      </c>
      <c r="E101" s="8">
        <v>2</v>
      </c>
      <c r="F101" s="8">
        <v>8</v>
      </c>
      <c r="G101" s="8">
        <v>10</v>
      </c>
      <c r="H101" s="11">
        <f t="shared" si="10"/>
        <v>14</v>
      </c>
      <c r="I101" s="11">
        <v>0</v>
      </c>
      <c r="J101" s="11">
        <v>0</v>
      </c>
      <c r="K101" s="11">
        <f t="shared" si="11"/>
        <v>-8</v>
      </c>
      <c r="L101" s="11" t="s">
        <v>22</v>
      </c>
      <c r="M101" s="20">
        <f>I101*0.05</f>
        <v>0</v>
      </c>
      <c r="N101" s="11">
        <f t="shared" si="12"/>
        <v>0</v>
      </c>
      <c r="O101" s="20">
        <f>K101*20</f>
        <v>-160</v>
      </c>
      <c r="P101" s="11">
        <f>ROUND(O101,0)</f>
        <v>-160</v>
      </c>
    </row>
    <row r="102" ht="28.5" customHeight="1" spans="1:16">
      <c r="A102" s="11">
        <v>95</v>
      </c>
      <c r="B102" s="8">
        <v>727</v>
      </c>
      <c r="C102" s="9" t="s">
        <v>120</v>
      </c>
      <c r="D102" s="8" t="s">
        <v>101</v>
      </c>
      <c r="E102" s="8">
        <v>2</v>
      </c>
      <c r="F102" s="8">
        <v>8</v>
      </c>
      <c r="G102" s="8">
        <v>10</v>
      </c>
      <c r="H102" s="11">
        <f t="shared" si="10"/>
        <v>14</v>
      </c>
      <c r="I102" s="11">
        <v>11530</v>
      </c>
      <c r="J102" s="11">
        <f>VLOOKUP(B:B,[1]Sheet1!$A$1:$B$65536,2,0)</f>
        <v>20</v>
      </c>
      <c r="K102" s="11">
        <f t="shared" si="11"/>
        <v>12</v>
      </c>
      <c r="L102" s="11" t="s">
        <v>19</v>
      </c>
      <c r="M102" s="20">
        <f>I102*0.07</f>
        <v>807.1</v>
      </c>
      <c r="N102" s="11">
        <f t="shared" si="12"/>
        <v>807</v>
      </c>
      <c r="O102" s="20"/>
      <c r="P102" s="11">
        <f>ROUND(O102,0)</f>
        <v>0</v>
      </c>
    </row>
    <row r="103" ht="26.25" customHeight="1" spans="1:16">
      <c r="A103" s="11">
        <v>96</v>
      </c>
      <c r="B103" s="8">
        <v>339</v>
      </c>
      <c r="C103" s="9" t="s">
        <v>121</v>
      </c>
      <c r="D103" s="8" t="s">
        <v>101</v>
      </c>
      <c r="E103" s="8">
        <v>2</v>
      </c>
      <c r="F103" s="8">
        <v>8</v>
      </c>
      <c r="G103" s="8">
        <v>10</v>
      </c>
      <c r="H103" s="11">
        <f t="shared" si="10"/>
        <v>14</v>
      </c>
      <c r="I103" s="11">
        <v>1870</v>
      </c>
      <c r="J103" s="11">
        <f>VLOOKUP(B:B,[1]Sheet1!$A$1:$B$65536,2,0)</f>
        <v>3</v>
      </c>
      <c r="K103" s="11">
        <f t="shared" si="11"/>
        <v>-5</v>
      </c>
      <c r="L103" s="11" t="s">
        <v>22</v>
      </c>
      <c r="M103" s="20">
        <f>I103*0.05</f>
        <v>93.5</v>
      </c>
      <c r="N103" s="11">
        <f t="shared" si="12"/>
        <v>94</v>
      </c>
      <c r="O103" s="20">
        <f>K103*20</f>
        <v>-100</v>
      </c>
      <c r="P103" s="11">
        <f>ROUND(O103,0)</f>
        <v>-100</v>
      </c>
    </row>
    <row r="104" ht="39" customHeight="1" spans="1:16">
      <c r="A104" s="11">
        <v>97</v>
      </c>
      <c r="B104" s="8">
        <v>752</v>
      </c>
      <c r="C104" s="9" t="s">
        <v>122</v>
      </c>
      <c r="D104" s="8" t="s">
        <v>101</v>
      </c>
      <c r="E104" s="8">
        <v>2</v>
      </c>
      <c r="F104" s="8">
        <v>8</v>
      </c>
      <c r="G104" s="8">
        <v>10</v>
      </c>
      <c r="H104" s="11">
        <f t="shared" si="10"/>
        <v>14</v>
      </c>
      <c r="I104" s="11">
        <v>9970</v>
      </c>
      <c r="J104" s="11">
        <f>VLOOKUP(B:B,[1]Sheet1!$A$1:$B$65536,2,0)</f>
        <v>16</v>
      </c>
      <c r="K104" s="11">
        <f t="shared" si="11"/>
        <v>8</v>
      </c>
      <c r="L104" s="11" t="s">
        <v>19</v>
      </c>
      <c r="M104" s="20">
        <f>I104*0.07</f>
        <v>697.9</v>
      </c>
      <c r="N104" s="11">
        <f t="shared" si="12"/>
        <v>698</v>
      </c>
      <c r="O104" s="20"/>
      <c r="P104" s="11">
        <f>ROUND(O104,0)</f>
        <v>0</v>
      </c>
    </row>
    <row r="105" ht="24.75" customHeight="1" spans="1:16">
      <c r="A105" s="11">
        <v>98</v>
      </c>
      <c r="B105" s="8">
        <v>103199</v>
      </c>
      <c r="C105" s="9" t="s">
        <v>123</v>
      </c>
      <c r="D105" s="8" t="s">
        <v>101</v>
      </c>
      <c r="E105" s="8">
        <v>2</v>
      </c>
      <c r="F105" s="8">
        <v>8</v>
      </c>
      <c r="G105" s="8">
        <v>10</v>
      </c>
      <c r="H105" s="11">
        <f t="shared" si="10"/>
        <v>14</v>
      </c>
      <c r="I105" s="11">
        <v>520</v>
      </c>
      <c r="J105" s="11">
        <f>VLOOKUP(B:B,[1]Sheet1!$A$1:$B$65536,2,0)</f>
        <v>1</v>
      </c>
      <c r="K105" s="11">
        <f t="shared" si="11"/>
        <v>-7</v>
      </c>
      <c r="L105" s="11" t="s">
        <v>22</v>
      </c>
      <c r="M105" s="20">
        <f>I105*0.05</f>
        <v>26</v>
      </c>
      <c r="N105" s="11">
        <f t="shared" si="12"/>
        <v>26</v>
      </c>
      <c r="O105" s="20">
        <f>K105*20</f>
        <v>-140</v>
      </c>
      <c r="P105" s="11">
        <f>ROUND(O105,0)</f>
        <v>-140</v>
      </c>
    </row>
    <row r="106" ht="21" customHeight="1" spans="1:16">
      <c r="A106" s="11">
        <v>99</v>
      </c>
      <c r="B106" s="8">
        <v>104429</v>
      </c>
      <c r="C106" s="9" t="s">
        <v>124</v>
      </c>
      <c r="D106" s="8" t="s">
        <v>101</v>
      </c>
      <c r="E106" s="8">
        <v>2</v>
      </c>
      <c r="F106" s="8">
        <v>8</v>
      </c>
      <c r="G106" s="8">
        <v>10</v>
      </c>
      <c r="H106" s="11">
        <f t="shared" si="10"/>
        <v>14</v>
      </c>
      <c r="I106" s="11">
        <v>11840</v>
      </c>
      <c r="J106" s="11">
        <f>VLOOKUP(B:B,[1]Sheet1!$A$1:$B$65536,2,0)</f>
        <v>20</v>
      </c>
      <c r="K106" s="11">
        <f t="shared" si="11"/>
        <v>12</v>
      </c>
      <c r="L106" s="11" t="s">
        <v>19</v>
      </c>
      <c r="M106" s="20">
        <f>I106*0.07</f>
        <v>828.8</v>
      </c>
      <c r="N106" s="11">
        <f t="shared" si="12"/>
        <v>829</v>
      </c>
      <c r="O106" s="20"/>
      <c r="P106" s="11">
        <f>ROUND(O106,0)</f>
        <v>0</v>
      </c>
    </row>
    <row r="107" customHeight="1" spans="1:16">
      <c r="A107" s="11">
        <v>100</v>
      </c>
      <c r="B107" s="8">
        <v>741</v>
      </c>
      <c r="C107" s="9" t="s">
        <v>125</v>
      </c>
      <c r="D107" s="8" t="s">
        <v>101</v>
      </c>
      <c r="E107" s="8">
        <v>2</v>
      </c>
      <c r="F107" s="8">
        <v>8</v>
      </c>
      <c r="G107" s="8">
        <v>10</v>
      </c>
      <c r="H107" s="11">
        <f t="shared" si="10"/>
        <v>14</v>
      </c>
      <c r="I107" s="11">
        <v>10800</v>
      </c>
      <c r="J107" s="11">
        <f>VLOOKUP(B:B,[1]Sheet1!$A$1:$B$65536,2,0)</f>
        <v>18</v>
      </c>
      <c r="K107" s="11">
        <f t="shared" si="11"/>
        <v>10</v>
      </c>
      <c r="L107" s="11" t="s">
        <v>19</v>
      </c>
      <c r="M107" s="20">
        <f>I107*0.07</f>
        <v>756</v>
      </c>
      <c r="N107" s="11">
        <f t="shared" si="12"/>
        <v>756</v>
      </c>
      <c r="O107" s="20"/>
      <c r="P107" s="11">
        <f>ROUND(O107,0)</f>
        <v>0</v>
      </c>
    </row>
    <row r="108" s="2" customFormat="1" customHeight="1" spans="1:16">
      <c r="A108" s="11"/>
      <c r="B108" s="12" t="s">
        <v>37</v>
      </c>
      <c r="C108" s="22"/>
      <c r="D108" s="12" t="s">
        <v>101</v>
      </c>
      <c r="E108" s="12">
        <f>SUM(E83:E107)</f>
        <v>71</v>
      </c>
      <c r="F108" s="12">
        <f t="shared" ref="F108:M108" si="17">SUM(F83:F107)</f>
        <v>284</v>
      </c>
      <c r="G108" s="12">
        <f t="shared" si="17"/>
        <v>355</v>
      </c>
      <c r="H108" s="12">
        <f t="shared" si="17"/>
        <v>497</v>
      </c>
      <c r="I108" s="12">
        <f t="shared" si="17"/>
        <v>459171.67</v>
      </c>
      <c r="J108" s="12">
        <f t="shared" si="17"/>
        <v>776.738</v>
      </c>
      <c r="K108" s="12">
        <f t="shared" si="17"/>
        <v>492.738</v>
      </c>
      <c r="L108" s="12">
        <f t="shared" si="17"/>
        <v>0</v>
      </c>
      <c r="M108" s="21">
        <f t="shared" si="17"/>
        <v>31595.0449</v>
      </c>
      <c r="N108" s="11">
        <f t="shared" si="12"/>
        <v>31595</v>
      </c>
      <c r="O108" s="21">
        <f>SUM(O83:O107)</f>
        <v>-640</v>
      </c>
      <c r="P108" s="11">
        <f>ROUND(O108,0)</f>
        <v>-640</v>
      </c>
    </row>
    <row r="109" customHeight="1" spans="1:16">
      <c r="A109" s="11"/>
      <c r="B109" s="11" t="s">
        <v>126</v>
      </c>
      <c r="C109" s="23"/>
      <c r="D109" s="11"/>
      <c r="E109" s="11">
        <f>E108+E82+E80+E59+E39+E20</f>
        <v>319</v>
      </c>
      <c r="F109" s="11">
        <f t="shared" ref="F109:M109" si="18">F108+F82+F80+F59+F39+F20</f>
        <v>1270</v>
      </c>
      <c r="G109" s="11">
        <f t="shared" si="18"/>
        <v>1595</v>
      </c>
      <c r="H109" s="11">
        <f t="shared" si="18"/>
        <v>2178</v>
      </c>
      <c r="I109" s="11">
        <f t="shared" si="18"/>
        <v>1373562.53</v>
      </c>
      <c r="J109" s="11">
        <f t="shared" si="18"/>
        <v>2281.8344</v>
      </c>
      <c r="K109" s="11">
        <f t="shared" si="18"/>
        <v>1011.8344</v>
      </c>
      <c r="L109" s="11">
        <f t="shared" si="18"/>
        <v>0</v>
      </c>
      <c r="M109" s="20">
        <f t="shared" si="18"/>
        <v>89913.5271</v>
      </c>
      <c r="N109" s="11">
        <f t="shared" si="12"/>
        <v>89914</v>
      </c>
      <c r="O109" s="20">
        <f>O108+O82+O80+O59+O39+O20</f>
        <v>-4076.32</v>
      </c>
      <c r="P109" s="11">
        <f>ROUND(O109,0)</f>
        <v>-4076</v>
      </c>
    </row>
  </sheetData>
  <mergeCells count="1">
    <mergeCell ref="A1:L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凉薄1416584028</cp:lastModifiedBy>
  <dcterms:created xsi:type="dcterms:W3CDTF">2018-12-03T07:21:00Z</dcterms:created>
  <dcterms:modified xsi:type="dcterms:W3CDTF">2019-01-31T06:29:29Z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