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8.17-8.19考核方案" sheetId="1" r:id="rId1"/>
    <sheet name="片区完成情况" sheetId="7" r:id="rId2"/>
    <sheet name="排名奖励" sheetId="6" r:id="rId3"/>
    <sheet name="8.17" sheetId="2" r:id="rId4"/>
    <sheet name="8.18" sheetId="3" r:id="rId5"/>
    <sheet name="8.19" sheetId="4" r:id="rId6"/>
    <sheet name="团购数据" sheetId="5" r:id="rId7"/>
  </sheets>
  <definedNames>
    <definedName name="_xlnm._FilterDatabase" localSheetId="0" hidden="1">'8.17-8.19考核方案'!$A$3:$AH$100</definedName>
    <definedName name="_xlnm.Print_Titles" localSheetId="0">'8.17-8.19考核方案'!$1:$3</definedName>
    <definedName name="_xlnm._FilterDatabase" localSheetId="3" hidden="1">'8.17'!$A$3:$R$100</definedName>
    <definedName name="_xlnm._FilterDatabase" localSheetId="4" hidden="1">'8.18'!$A$3:$R$100</definedName>
    <definedName name="_xlnm._FilterDatabase" localSheetId="5" hidden="1">'8.19'!$A$3:$R$100</definedName>
  </definedNames>
  <calcPr calcId="144525"/>
</workbook>
</file>

<file path=xl/sharedStrings.xml><?xml version="1.0" encoding="utf-8"?>
<sst xmlns="http://schemas.openxmlformats.org/spreadsheetml/2006/main" count="214">
  <si>
    <t>8月17日—8月19日 爱在七夕 活动考核目标</t>
  </si>
  <si>
    <t>序号</t>
  </si>
  <si>
    <t>门店ID</t>
  </si>
  <si>
    <t>门店名称</t>
  </si>
  <si>
    <t>片名称</t>
  </si>
  <si>
    <t>门店类型</t>
  </si>
  <si>
    <t>17号</t>
  </si>
  <si>
    <t>18号</t>
  </si>
  <si>
    <t>19号</t>
  </si>
  <si>
    <t xml:space="preserve">一档  </t>
  </si>
  <si>
    <t xml:space="preserve">二档  </t>
  </si>
  <si>
    <t>活动期间（8.17-8.19）</t>
  </si>
  <si>
    <t>扣除团购 数据</t>
  </si>
  <si>
    <t>对比数据（2档扣除团购）</t>
  </si>
  <si>
    <t>奖励</t>
  </si>
  <si>
    <t>处罚</t>
  </si>
  <si>
    <t>1档销售</t>
  </si>
  <si>
    <t>3天销售</t>
  </si>
  <si>
    <t xml:space="preserve">1档毛利率 </t>
  </si>
  <si>
    <t>1档毛利</t>
  </si>
  <si>
    <t>3天毛利</t>
  </si>
  <si>
    <t>2档销售</t>
  </si>
  <si>
    <t xml:space="preserve">2档毛利率 </t>
  </si>
  <si>
    <t>2档毛利</t>
  </si>
  <si>
    <t>销售</t>
  </si>
  <si>
    <t>毛利</t>
  </si>
  <si>
    <t>团购销售</t>
  </si>
  <si>
    <t>团购毛利</t>
  </si>
  <si>
    <t>定额奖</t>
  </si>
  <si>
    <t>超毛奖</t>
  </si>
  <si>
    <t>排名奖</t>
  </si>
  <si>
    <t>合计奖励</t>
  </si>
  <si>
    <t>任务完成率</t>
  </si>
  <si>
    <t>处罚金额</t>
  </si>
  <si>
    <t>万科路药店</t>
  </si>
  <si>
    <t>东南片</t>
  </si>
  <si>
    <t>A</t>
  </si>
  <si>
    <t>十二桥药店</t>
  </si>
  <si>
    <t>西北片</t>
  </si>
  <si>
    <t>康麦斯</t>
  </si>
  <si>
    <t>汤臣倍健、天胶</t>
  </si>
  <si>
    <t>鲁南、乐陶陶、康麦斯</t>
  </si>
  <si>
    <t>二环路北四段药店（汇融名城）</t>
  </si>
  <si>
    <t>天胶</t>
  </si>
  <si>
    <t>浆洗街药店</t>
  </si>
  <si>
    <t>城中片</t>
  </si>
  <si>
    <t>康麦斯、葵花</t>
  </si>
  <si>
    <t>都江堰奎光路中段药店</t>
  </si>
  <si>
    <t>城郊二片</t>
  </si>
  <si>
    <t>B</t>
  </si>
  <si>
    <t>步长</t>
  </si>
  <si>
    <t>中和街道柳荫街药店</t>
  </si>
  <si>
    <t>C</t>
  </si>
  <si>
    <t>华油路药店</t>
  </si>
  <si>
    <t>通盈街药店</t>
  </si>
  <si>
    <t>都江堰药店</t>
  </si>
  <si>
    <t>新津邓双镇岷江店</t>
  </si>
  <si>
    <t>城郊一片</t>
  </si>
  <si>
    <t>郫县郫筒镇东大街药店</t>
  </si>
  <si>
    <t>中山中智</t>
  </si>
  <si>
    <t>都江堰市蒲阳镇堰问道西路药店</t>
  </si>
  <si>
    <t>三江店</t>
  </si>
  <si>
    <t>都江堰景中路店</t>
  </si>
  <si>
    <t>邛崃中心药店</t>
  </si>
  <si>
    <t>五津西路药店</t>
  </si>
  <si>
    <t>温江江安路药店</t>
  </si>
  <si>
    <t>江中</t>
  </si>
  <si>
    <t>崇州市崇阳镇尚贤坊街药店</t>
  </si>
  <si>
    <t>童子街药店</t>
  </si>
  <si>
    <t>万宇路药店</t>
  </si>
  <si>
    <t>西林一街店</t>
  </si>
  <si>
    <t>金丝街药店</t>
  </si>
  <si>
    <t>银河北街店</t>
  </si>
  <si>
    <t>K2</t>
  </si>
  <si>
    <t>大源北街药店</t>
  </si>
  <si>
    <t>中山中智18下午</t>
  </si>
  <si>
    <t>华泰路药店</t>
  </si>
  <si>
    <t>成都嘉诚</t>
  </si>
  <si>
    <t>金马河店</t>
  </si>
  <si>
    <t>新乐中街药店</t>
  </si>
  <si>
    <t>康麦斯、乐陶陶</t>
  </si>
  <si>
    <t>土龙路药店</t>
  </si>
  <si>
    <t>羊子山西路药店（兴元华盛）</t>
  </si>
  <si>
    <t>康麦斯、天胶</t>
  </si>
  <si>
    <t>新都区新繁镇繁江北路药店</t>
  </si>
  <si>
    <t>桐君阁</t>
  </si>
  <si>
    <t>成华杉板桥南一路店</t>
  </si>
  <si>
    <t>都江堰聚源镇药店</t>
  </si>
  <si>
    <t>民丰大道西段药店</t>
  </si>
  <si>
    <t>新都区马超东路店</t>
  </si>
  <si>
    <t>观音桥街药店</t>
  </si>
  <si>
    <t>大邑县晋原镇内蒙古大道桃源药店</t>
  </si>
  <si>
    <t>江中、桐君阁、步长</t>
  </si>
  <si>
    <t>红星店</t>
  </si>
  <si>
    <t>成都成汉太极大药房有限公司</t>
  </si>
  <si>
    <t>康麦斯、乐陶陶、天胶、步长</t>
  </si>
  <si>
    <t>广誉远</t>
  </si>
  <si>
    <t>大邑县晋原镇东街药店</t>
  </si>
  <si>
    <t>西部店</t>
  </si>
  <si>
    <t>鱼凫路店</t>
  </si>
  <si>
    <t>天久北巷药店</t>
  </si>
  <si>
    <t>中山中智18上午</t>
  </si>
  <si>
    <t>龙潭西路店</t>
  </si>
  <si>
    <t>合欢树街药店</t>
  </si>
  <si>
    <t>华康路药店</t>
  </si>
  <si>
    <t>温江店</t>
  </si>
  <si>
    <t>静明路药店</t>
  </si>
  <si>
    <t>顺和街店</t>
  </si>
  <si>
    <t>贝森北路药店</t>
  </si>
  <si>
    <t>新园大道药店</t>
  </si>
  <si>
    <t xml:space="preserve">中山中智 </t>
  </si>
  <si>
    <t>水杉街药店</t>
  </si>
  <si>
    <t>大邑县沙渠镇方圆路药店</t>
  </si>
  <si>
    <t>黄苑东街药店</t>
  </si>
  <si>
    <t>邛崃市临邛镇长安大道药店</t>
  </si>
  <si>
    <t>枣子巷药店</t>
  </si>
  <si>
    <t>养生堂</t>
  </si>
  <si>
    <t>郫县郫筒镇一环路东南段药店</t>
  </si>
  <si>
    <t>康麦斯、中山中智</t>
  </si>
  <si>
    <t>康麦斯、桐君阁</t>
  </si>
  <si>
    <t>都江堰市蒲阳路药店</t>
  </si>
  <si>
    <t>怀远店</t>
  </si>
  <si>
    <t>双流县西航港街道锦华路一段药店</t>
  </si>
  <si>
    <t>中山中智17下午</t>
  </si>
  <si>
    <t>榕声路店</t>
  </si>
  <si>
    <t>崇州中心店</t>
  </si>
  <si>
    <t>双林路药店</t>
  </si>
  <si>
    <t>鲁南、天胶</t>
  </si>
  <si>
    <t>光华药店</t>
  </si>
  <si>
    <t>KR、天胶</t>
  </si>
  <si>
    <t>KR</t>
  </si>
  <si>
    <t>汤臣倍健</t>
  </si>
  <si>
    <t>金带街药店</t>
  </si>
  <si>
    <t>大邑县晋原镇通达东路五段药店</t>
  </si>
  <si>
    <t>都江堰幸福镇翔凤路药店</t>
  </si>
  <si>
    <t>北东街店</t>
  </si>
  <si>
    <t>交大路第三药店</t>
  </si>
  <si>
    <t xml:space="preserve">康麦斯、乐陶陶 </t>
  </si>
  <si>
    <t>广誉远、拨云锭、KR</t>
  </si>
  <si>
    <t>劼人路药店</t>
  </si>
  <si>
    <t>佳灵路药店</t>
  </si>
  <si>
    <t>大邑县新场镇文昌街药店</t>
  </si>
  <si>
    <t>大邑县晋原镇子龙路店</t>
  </si>
  <si>
    <t>邛崃市临邛镇翠荫街药店</t>
  </si>
  <si>
    <t>金沙路药店</t>
  </si>
  <si>
    <t>大邑县安仁镇千禧街药店</t>
  </si>
  <si>
    <t>双流区东升街道三强西路药店</t>
  </si>
  <si>
    <t>桐君阁、中山中智17上午</t>
  </si>
  <si>
    <t>浣花滨河路药店</t>
  </si>
  <si>
    <t>科华街药店</t>
  </si>
  <si>
    <t>聚萃街药店</t>
  </si>
  <si>
    <t>新怡路店</t>
  </si>
  <si>
    <t>邛崃市临邛镇洪川小区药店</t>
  </si>
  <si>
    <t>新津县五津镇武阳西路药店</t>
  </si>
  <si>
    <t>崔家店路药店</t>
  </si>
  <si>
    <t>葵花</t>
  </si>
  <si>
    <t>邛崃市羊安镇永康大道药店</t>
  </si>
  <si>
    <t>龙泉驿区龙泉街道驿生路药店</t>
  </si>
  <si>
    <t>沙河源药店</t>
  </si>
  <si>
    <t>兴义镇万兴路药店</t>
  </si>
  <si>
    <t>清江东路2药店</t>
  </si>
  <si>
    <t>大邑县晋源镇东壕沟段药店</t>
  </si>
  <si>
    <t>柳翠路药店</t>
  </si>
  <si>
    <t>庆云南街药店</t>
  </si>
  <si>
    <t>光华村街药店</t>
  </si>
  <si>
    <t xml:space="preserve">养生堂、天胶 </t>
  </si>
  <si>
    <t>人民中路店</t>
  </si>
  <si>
    <t>清江东路药店</t>
  </si>
  <si>
    <t>高新区府城大道西段店</t>
  </si>
  <si>
    <t xml:space="preserve">旗舰店 </t>
  </si>
  <si>
    <t>旗舰片</t>
  </si>
  <si>
    <t>T</t>
  </si>
  <si>
    <t>成都嘉诚、K2、鲁南、康麦斯、博士伦、乐陶陶、葵花、天胶、拨云锭、步长</t>
  </si>
  <si>
    <t>成都嘉诚、K2、康麦斯、江中、广誉远、葵花、天胶</t>
  </si>
  <si>
    <t>康麦斯、葵花、天胶</t>
  </si>
  <si>
    <t>合计</t>
  </si>
  <si>
    <t xml:space="preserve"> </t>
  </si>
  <si>
    <t>8.17-8.19（七夕活动）片区完成情况表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</si>
  <si>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</si>
  <si>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</si>
  <si>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</si>
  <si>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</si>
  <si>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</si>
  <si>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</si>
  <si>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     （1分/店）</t>
  </si>
  <si>
    <t>完成2档店数</t>
  </si>
  <si>
    <t>奖励  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</si>
  <si>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</si>
  <si>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</si>
  <si>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</si>
  <si>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</si>
  <si>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</si>
  <si>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</si>
  <si>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</si>
  <si>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</si>
  <si>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</si>
  <si>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</si>
  <si>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</si>
  <si>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</si>
  <si>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</si>
  <si>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</si>
  <si>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七夕活动店员奖励分配</t>
  </si>
  <si>
    <t>店员ID</t>
  </si>
  <si>
    <t>姓名</t>
  </si>
  <si>
    <t>奖励金额</t>
  </si>
  <si>
    <t>鱼凫店</t>
  </si>
  <si>
    <t>李小凤</t>
  </si>
  <si>
    <t>王慧</t>
  </si>
  <si>
    <t>谭娟</t>
  </si>
  <si>
    <t>毛利率</t>
  </si>
  <si>
    <t>1档销售  完成率</t>
  </si>
  <si>
    <t>2档销售  完成率</t>
  </si>
  <si>
    <t>2档毛利完成率</t>
  </si>
  <si>
    <t>排名奖励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</si>
</sst>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b/>
      <sz val="9"/>
      <color rgb="FFFF0000"/>
      <name val="Arial"/>
      <charset val="0"/>
    </font>
    <font>
      <b/>
      <sz val="9"/>
      <name val="宋体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9"/>
      <color rgb="FF7030A0"/>
      <name val="宋体"/>
      <charset val="134"/>
      <scheme val="minor"/>
    </font>
    <font>
      <b/>
      <sz val="9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CDEFF"/>
        <bgColor indexed="64"/>
      </patternFill>
    </fill>
    <fill>
      <patternFill patternType="solid">
        <fgColor rgb="FFEEFFE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0" borderId="19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5" fillId="29" borderId="18" applyNumberFormat="0" applyAlignment="0" applyProtection="0">
      <alignment vertical="center"/>
    </xf>
    <xf numFmtId="0" fontId="48" fillId="29" borderId="13" applyNumberFormat="0" applyAlignment="0" applyProtection="0">
      <alignment vertical="center"/>
    </xf>
    <xf numFmtId="0" fontId="39" fillId="22" borderId="14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10" fontId="19" fillId="0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6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28" fillId="0" borderId="4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176" fontId="2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FDBE"/>
      <color rgb="00EEFFE2"/>
      <color rgb="00FCDEFF"/>
      <color rgb="00FEC9F8"/>
      <color rgb="00FC56E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3"/>
  <sheetViews>
    <sheetView workbookViewId="0">
      <selection activeCell="U12" sqref="U12"/>
    </sheetView>
  </sheetViews>
  <sheetFormatPr defaultColWidth="9" defaultRowHeight="13.5"/>
  <cols>
    <col min="1" max="1" width="3.875" style="6" customWidth="1"/>
    <col min="2" max="2" width="6" style="5" customWidth="1"/>
    <col min="3" max="3" width="20.25" style="6" customWidth="1"/>
    <col min="4" max="4" width="7.625" style="6" customWidth="1"/>
    <col min="5" max="5" width="4.25" style="5" customWidth="1"/>
    <col min="6" max="6" width="23" style="107" hidden="1" customWidth="1"/>
    <col min="7" max="7" width="19.5" style="107" hidden="1" customWidth="1"/>
    <col min="8" max="8" width="16.625" style="107" hidden="1" customWidth="1"/>
    <col min="9" max="9" width="9.875" style="7" hidden="1" customWidth="1"/>
    <col min="10" max="10" width="10" style="7" customWidth="1"/>
    <col min="11" max="11" width="9.25" style="8" hidden="1" customWidth="1"/>
    <col min="12" max="12" width="8.5" style="9" hidden="1" customWidth="1"/>
    <col min="13" max="13" width="8.125" style="9" customWidth="1"/>
    <col min="14" max="14" width="10.25" style="7" hidden="1" customWidth="1"/>
    <col min="15" max="15" width="9" style="7" customWidth="1"/>
    <col min="16" max="16" width="9.125" style="8" hidden="1" customWidth="1"/>
    <col min="17" max="17" width="7.75" style="7" hidden="1" customWidth="1"/>
    <col min="18" max="18" width="8" style="7" customWidth="1"/>
    <col min="19" max="19" width="10.25" style="108" customWidth="1"/>
    <col min="20" max="20" width="8.5" style="108" customWidth="1"/>
    <col min="21" max="21" width="8.125" style="7" customWidth="1"/>
    <col min="22" max="22" width="7.75" style="7" customWidth="1"/>
    <col min="23" max="23" width="10.375" style="7" customWidth="1"/>
    <col min="24" max="25" width="9" style="7" customWidth="1"/>
    <col min="26" max="27" width="8.75" style="7" customWidth="1"/>
    <col min="28" max="28" width="9.25" style="7" customWidth="1"/>
    <col min="29" max="29" width="5.875" style="109" customWidth="1"/>
    <col min="30" max="30" width="6.375" style="110" customWidth="1"/>
    <col min="31" max="31" width="6.625" style="109" customWidth="1"/>
    <col min="32" max="32" width="8" style="111" customWidth="1"/>
    <col min="33" max="33" width="9.625" style="8"/>
    <col min="34" max="34" width="8.5" style="112" customWidth="1"/>
  </cols>
  <sheetData>
    <row r="1" ht="18" customHeight="1" spans="1:3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ht="21" customHeight="1" spans="1:34">
      <c r="A2" s="113" t="s">
        <v>1</v>
      </c>
      <c r="B2" s="113" t="s">
        <v>2</v>
      </c>
      <c r="C2" s="114" t="s">
        <v>3</v>
      </c>
      <c r="D2" s="114" t="s">
        <v>4</v>
      </c>
      <c r="E2" s="113" t="s">
        <v>5</v>
      </c>
      <c r="F2" s="115" t="s">
        <v>6</v>
      </c>
      <c r="G2" s="115" t="s">
        <v>7</v>
      </c>
      <c r="H2" s="115" t="s">
        <v>8</v>
      </c>
      <c r="I2" s="121" t="s">
        <v>9</v>
      </c>
      <c r="J2" s="122"/>
      <c r="K2" s="122"/>
      <c r="L2" s="122"/>
      <c r="M2" s="123"/>
      <c r="N2" s="121" t="s">
        <v>10</v>
      </c>
      <c r="O2" s="122"/>
      <c r="P2" s="122"/>
      <c r="Q2" s="122"/>
      <c r="R2" s="123"/>
      <c r="S2" s="125" t="s">
        <v>11</v>
      </c>
      <c r="T2" s="126"/>
      <c r="U2" s="126"/>
      <c r="V2" s="127"/>
      <c r="W2" s="128" t="s">
        <v>12</v>
      </c>
      <c r="X2" s="128"/>
      <c r="Y2" s="140" t="s">
        <v>13</v>
      </c>
      <c r="Z2" s="140"/>
      <c r="AA2" s="140"/>
      <c r="AB2" s="140"/>
      <c r="AC2" s="141" t="s">
        <v>14</v>
      </c>
      <c r="AD2" s="142"/>
      <c r="AE2" s="141"/>
      <c r="AF2" s="143"/>
      <c r="AG2" s="149" t="s">
        <v>15</v>
      </c>
      <c r="AH2" s="150"/>
    </row>
    <row r="3" ht="15" customHeight="1" spans="1:34">
      <c r="A3" s="67"/>
      <c r="B3" s="67"/>
      <c r="C3" s="116"/>
      <c r="D3" s="116"/>
      <c r="E3" s="67"/>
      <c r="F3" s="117"/>
      <c r="G3" s="117"/>
      <c r="H3" s="117"/>
      <c r="I3" s="124" t="s">
        <v>16</v>
      </c>
      <c r="J3" s="17" t="s">
        <v>17</v>
      </c>
      <c r="K3" s="18" t="s">
        <v>18</v>
      </c>
      <c r="L3" s="17" t="s">
        <v>19</v>
      </c>
      <c r="M3" s="17" t="s">
        <v>20</v>
      </c>
      <c r="N3" s="17" t="s">
        <v>21</v>
      </c>
      <c r="O3" s="17" t="s">
        <v>17</v>
      </c>
      <c r="P3" s="18" t="s">
        <v>22</v>
      </c>
      <c r="Q3" s="17" t="s">
        <v>23</v>
      </c>
      <c r="R3" s="17" t="s">
        <v>20</v>
      </c>
      <c r="S3" s="129" t="s">
        <v>24</v>
      </c>
      <c r="T3" s="129" t="s">
        <v>25</v>
      </c>
      <c r="U3" s="130" t="s">
        <v>26</v>
      </c>
      <c r="V3" s="130" t="s">
        <v>27</v>
      </c>
      <c r="W3" s="131" t="s">
        <v>24</v>
      </c>
      <c r="X3" s="131" t="s">
        <v>25</v>
      </c>
      <c r="Y3" s="17" t="s">
        <v>16</v>
      </c>
      <c r="Z3" s="17" t="s">
        <v>19</v>
      </c>
      <c r="AA3" s="17" t="s">
        <v>21</v>
      </c>
      <c r="AB3" s="17" t="s">
        <v>23</v>
      </c>
      <c r="AC3" s="144" t="s">
        <v>28</v>
      </c>
      <c r="AD3" s="145" t="s">
        <v>29</v>
      </c>
      <c r="AE3" s="144" t="s">
        <v>30</v>
      </c>
      <c r="AF3" s="146" t="s">
        <v>31</v>
      </c>
      <c r="AG3" s="18" t="s">
        <v>32</v>
      </c>
      <c r="AH3" s="151" t="s">
        <v>33</v>
      </c>
    </row>
    <row r="4" ht="17" customHeight="1" spans="1:34">
      <c r="A4" s="19">
        <v>1</v>
      </c>
      <c r="B4" s="19">
        <v>707</v>
      </c>
      <c r="C4" s="20" t="s">
        <v>34</v>
      </c>
      <c r="D4" s="20" t="s">
        <v>35</v>
      </c>
      <c r="E4" s="19" t="s">
        <v>36</v>
      </c>
      <c r="F4" s="118"/>
      <c r="G4" s="118"/>
      <c r="H4" s="118"/>
      <c r="I4" s="21">
        <v>12121</v>
      </c>
      <c r="J4" s="21">
        <f t="shared" ref="J4:J67" si="0">I4*3</f>
        <v>36363</v>
      </c>
      <c r="K4" s="22">
        <v>0.31968409536954</v>
      </c>
      <c r="L4" s="21">
        <v>3874.8909199742</v>
      </c>
      <c r="M4" s="21">
        <f t="shared" ref="M4:M67" si="1">L4*3</f>
        <v>11624.6727599226</v>
      </c>
      <c r="N4" s="21">
        <v>14545.2</v>
      </c>
      <c r="O4" s="21">
        <f t="shared" ref="O4:O67" si="2">N4*3</f>
        <v>43635.6</v>
      </c>
      <c r="P4" s="22">
        <v>0.308696027644701</v>
      </c>
      <c r="Q4" s="21">
        <v>4490.0454612977</v>
      </c>
      <c r="R4" s="21">
        <f t="shared" ref="R4:R67" si="3">Q4*3</f>
        <v>13470.1363838931</v>
      </c>
      <c r="S4" s="132">
        <v>100872.13</v>
      </c>
      <c r="T4" s="132">
        <v>23504.61</v>
      </c>
      <c r="U4" s="133">
        <v>55585.44</v>
      </c>
      <c r="V4" s="133">
        <v>11996.2</v>
      </c>
      <c r="W4" s="134">
        <f>S4-U4</f>
        <v>45286.69</v>
      </c>
      <c r="X4" s="134">
        <f>T4-V4</f>
        <v>11508.41</v>
      </c>
      <c r="Y4" s="46">
        <f t="shared" ref="Y4:Y67" si="4">S4-J4</f>
        <v>64509.13</v>
      </c>
      <c r="Z4" s="46">
        <f t="shared" ref="Z4:Z67" si="5">T4-M4</f>
        <v>11879.9372400774</v>
      </c>
      <c r="AA4" s="23">
        <f>W4-O4</f>
        <v>1651.09</v>
      </c>
      <c r="AB4" s="23">
        <f>X4-R4</f>
        <v>-1961.7263838931</v>
      </c>
      <c r="AC4" s="147">
        <v>800</v>
      </c>
      <c r="AD4" s="147"/>
      <c r="AE4" s="147">
        <v>376</v>
      </c>
      <c r="AF4" s="46">
        <f>AC4+AD4+AE4</f>
        <v>1176</v>
      </c>
      <c r="AG4" s="22">
        <f>S4/J4</f>
        <v>2.77403212056211</v>
      </c>
      <c r="AH4" s="152"/>
    </row>
    <row r="5" spans="1:34">
      <c r="A5" s="19">
        <v>2</v>
      </c>
      <c r="B5" s="19">
        <v>582</v>
      </c>
      <c r="C5" s="20" t="s">
        <v>37</v>
      </c>
      <c r="D5" s="20" t="s">
        <v>38</v>
      </c>
      <c r="E5" s="19" t="s">
        <v>36</v>
      </c>
      <c r="F5" s="118" t="s">
        <v>39</v>
      </c>
      <c r="G5" s="118" t="s">
        <v>40</v>
      </c>
      <c r="H5" s="118" t="s">
        <v>41</v>
      </c>
      <c r="I5" s="21">
        <v>27815.3779</v>
      </c>
      <c r="J5" s="21">
        <f t="shared" si="0"/>
        <v>83446.1337</v>
      </c>
      <c r="K5" s="22">
        <v>0.250712739034604</v>
      </c>
      <c r="L5" s="21">
        <v>6973.6695805916</v>
      </c>
      <c r="M5" s="21">
        <f t="shared" si="1"/>
        <v>20921.0087417748</v>
      </c>
      <c r="N5" s="21">
        <v>33378.45348</v>
      </c>
      <c r="O5" s="21">
        <f t="shared" si="2"/>
        <v>100135.36044</v>
      </c>
      <c r="P5" s="22">
        <v>0.242095330174124</v>
      </c>
      <c r="Q5" s="21">
        <v>8080.76771594223</v>
      </c>
      <c r="R5" s="21">
        <f t="shared" si="3"/>
        <v>24242.3031478267</v>
      </c>
      <c r="S5" s="132">
        <v>101692.72</v>
      </c>
      <c r="T5" s="132">
        <v>22880.59</v>
      </c>
      <c r="U5" s="133"/>
      <c r="V5" s="133"/>
      <c r="W5" s="134">
        <f t="shared" ref="W5:W40" si="6">S5-U5</f>
        <v>101692.72</v>
      </c>
      <c r="X5" s="134">
        <f t="shared" ref="X5:X40" si="7">T5-V5</f>
        <v>22880.59</v>
      </c>
      <c r="Y5" s="46">
        <f t="shared" si="4"/>
        <v>18246.5863</v>
      </c>
      <c r="Z5" s="46">
        <f t="shared" si="5"/>
        <v>1959.5812582252</v>
      </c>
      <c r="AA5" s="23">
        <f t="shared" ref="AA5:AA40" si="8">W5-O5</f>
        <v>1557.35956000001</v>
      </c>
      <c r="AB5" s="23">
        <f t="shared" ref="AB5:AB40" si="9">X5-R5</f>
        <v>-1361.71314782669</v>
      </c>
      <c r="AC5" s="147">
        <v>800</v>
      </c>
      <c r="AD5" s="147"/>
      <c r="AE5" s="147"/>
      <c r="AF5" s="46">
        <f t="shared" ref="AF5:AF40" si="10">AC5+AD5+AE5</f>
        <v>800</v>
      </c>
      <c r="AG5" s="22">
        <f t="shared" ref="AG5:AG40" si="11">S5/J5</f>
        <v>1.21866305233025</v>
      </c>
      <c r="AH5" s="152"/>
    </row>
    <row r="6" spans="1:34">
      <c r="A6" s="19">
        <v>3</v>
      </c>
      <c r="B6" s="19">
        <v>581</v>
      </c>
      <c r="C6" s="20" t="s">
        <v>42</v>
      </c>
      <c r="D6" s="20" t="s">
        <v>38</v>
      </c>
      <c r="E6" s="19" t="s">
        <v>36</v>
      </c>
      <c r="F6" s="118" t="s">
        <v>39</v>
      </c>
      <c r="G6" s="118"/>
      <c r="H6" s="118" t="s">
        <v>43</v>
      </c>
      <c r="I6" s="21">
        <v>11109.7603428572</v>
      </c>
      <c r="J6" s="21">
        <f t="shared" si="0"/>
        <v>33329.2810285716</v>
      </c>
      <c r="K6" s="22">
        <v>0.31362631669469</v>
      </c>
      <c r="L6" s="21">
        <v>3484.31321569102</v>
      </c>
      <c r="M6" s="21">
        <f t="shared" si="1"/>
        <v>10452.9396470731</v>
      </c>
      <c r="N6" s="21">
        <v>13331.7124114286</v>
      </c>
      <c r="O6" s="21">
        <f t="shared" si="2"/>
        <v>39995.1372342858</v>
      </c>
      <c r="P6" s="22">
        <v>0.302846464778223</v>
      </c>
      <c r="Q6" s="21">
        <v>4037.46197324111</v>
      </c>
      <c r="R6" s="21">
        <f t="shared" si="3"/>
        <v>12112.3859197233</v>
      </c>
      <c r="S6" s="132">
        <v>50253.6</v>
      </c>
      <c r="T6" s="132">
        <v>13557.21</v>
      </c>
      <c r="U6" s="133"/>
      <c r="V6" s="133"/>
      <c r="W6" s="134">
        <f t="shared" si="6"/>
        <v>50253.6</v>
      </c>
      <c r="X6" s="134">
        <f t="shared" si="7"/>
        <v>13557.21</v>
      </c>
      <c r="Y6" s="46">
        <f t="shared" si="4"/>
        <v>16924.3189714284</v>
      </c>
      <c r="Z6" s="46">
        <f t="shared" si="5"/>
        <v>3104.27035292694</v>
      </c>
      <c r="AA6" s="46">
        <f t="shared" si="8"/>
        <v>10258.4627657142</v>
      </c>
      <c r="AB6" s="46">
        <f t="shared" si="9"/>
        <v>1444.82408027667</v>
      </c>
      <c r="AC6" s="147">
        <v>800</v>
      </c>
      <c r="AD6" s="23">
        <f>(X6-M6)*0.3</f>
        <v>931.281105878081</v>
      </c>
      <c r="AE6" s="147">
        <v>376</v>
      </c>
      <c r="AF6" s="46">
        <f t="shared" si="10"/>
        <v>2107.28110587808</v>
      </c>
      <c r="AG6" s="22">
        <f t="shared" si="11"/>
        <v>1.50779130089605</v>
      </c>
      <c r="AH6" s="152"/>
    </row>
    <row r="7" spans="1:34">
      <c r="A7" s="19">
        <v>4</v>
      </c>
      <c r="B7" s="19">
        <v>337</v>
      </c>
      <c r="C7" s="20" t="s">
        <v>44</v>
      </c>
      <c r="D7" s="20" t="s">
        <v>45</v>
      </c>
      <c r="E7" s="19" t="s">
        <v>36</v>
      </c>
      <c r="F7" s="118" t="s">
        <v>46</v>
      </c>
      <c r="G7" s="118" t="s">
        <v>46</v>
      </c>
      <c r="H7" s="118" t="s">
        <v>46</v>
      </c>
      <c r="I7" s="21">
        <v>27599.4145142857</v>
      </c>
      <c r="J7" s="21">
        <f t="shared" si="0"/>
        <v>82798.2435428571</v>
      </c>
      <c r="K7" s="22">
        <v>0.211845741164985</v>
      </c>
      <c r="L7" s="21">
        <v>5846.81842349849</v>
      </c>
      <c r="M7" s="21">
        <f t="shared" si="1"/>
        <v>17540.4552704955</v>
      </c>
      <c r="N7" s="21">
        <v>33119.2974171428</v>
      </c>
      <c r="O7" s="21">
        <f t="shared" si="2"/>
        <v>99357.8922514284</v>
      </c>
      <c r="P7" s="22">
        <v>0.204564254895082</v>
      </c>
      <c r="Q7" s="21">
        <v>6775.02439878643</v>
      </c>
      <c r="R7" s="21">
        <f t="shared" si="3"/>
        <v>20325.0731963593</v>
      </c>
      <c r="S7" s="132">
        <v>99682.33</v>
      </c>
      <c r="T7" s="132">
        <v>19937.51</v>
      </c>
      <c r="U7" s="133">
        <v>4116</v>
      </c>
      <c r="V7" s="133">
        <v>568.4</v>
      </c>
      <c r="W7" s="134">
        <f t="shared" si="6"/>
        <v>95566.33</v>
      </c>
      <c r="X7" s="134">
        <f t="shared" si="7"/>
        <v>19369.11</v>
      </c>
      <c r="Y7" s="46">
        <f t="shared" si="4"/>
        <v>16884.0864571429</v>
      </c>
      <c r="Z7" s="46">
        <f t="shared" si="5"/>
        <v>2397.05472950453</v>
      </c>
      <c r="AA7" s="23">
        <f t="shared" si="8"/>
        <v>-3791.56225142839</v>
      </c>
      <c r="AB7" s="23">
        <f t="shared" si="9"/>
        <v>-955.963196359287</v>
      </c>
      <c r="AC7" s="147">
        <v>800</v>
      </c>
      <c r="AD7" s="147"/>
      <c r="AE7" s="147">
        <v>188</v>
      </c>
      <c r="AF7" s="46">
        <f t="shared" si="10"/>
        <v>988</v>
      </c>
      <c r="AG7" s="22">
        <f t="shared" si="11"/>
        <v>1.20391841341904</v>
      </c>
      <c r="AH7" s="152"/>
    </row>
    <row r="8" spans="1:34">
      <c r="A8" s="19">
        <v>5</v>
      </c>
      <c r="B8" s="19">
        <v>704</v>
      </c>
      <c r="C8" s="20" t="s">
        <v>47</v>
      </c>
      <c r="D8" s="20" t="s">
        <v>48</v>
      </c>
      <c r="E8" s="19" t="s">
        <v>49</v>
      </c>
      <c r="F8" s="118" t="s">
        <v>50</v>
      </c>
      <c r="G8" s="118"/>
      <c r="H8" s="118"/>
      <c r="I8" s="21">
        <v>6987.1</v>
      </c>
      <c r="J8" s="21">
        <f t="shared" si="0"/>
        <v>20961.3</v>
      </c>
      <c r="K8" s="22">
        <v>0.279639503149493</v>
      </c>
      <c r="L8" s="21">
        <v>1953.86917245582</v>
      </c>
      <c r="M8" s="21">
        <f t="shared" si="1"/>
        <v>5861.60751736746</v>
      </c>
      <c r="N8" s="21">
        <v>8384.52</v>
      </c>
      <c r="O8" s="21">
        <f t="shared" si="2"/>
        <v>25153.56</v>
      </c>
      <c r="P8" s="22">
        <v>0.270027833868307</v>
      </c>
      <c r="Q8" s="21">
        <v>2264.0537736255</v>
      </c>
      <c r="R8" s="21">
        <f t="shared" si="3"/>
        <v>6792.1613208765</v>
      </c>
      <c r="S8" s="132">
        <v>32613.29</v>
      </c>
      <c r="T8" s="132">
        <v>8272.37</v>
      </c>
      <c r="U8" s="133"/>
      <c r="V8" s="133"/>
      <c r="W8" s="134">
        <f t="shared" si="6"/>
        <v>32613.29</v>
      </c>
      <c r="X8" s="134">
        <f t="shared" si="7"/>
        <v>8272.37</v>
      </c>
      <c r="Y8" s="46">
        <f t="shared" si="4"/>
        <v>11651.99</v>
      </c>
      <c r="Z8" s="46">
        <f t="shared" si="5"/>
        <v>2410.76248263254</v>
      </c>
      <c r="AA8" s="46">
        <f t="shared" si="8"/>
        <v>7459.73</v>
      </c>
      <c r="AB8" s="46">
        <f t="shared" si="9"/>
        <v>1480.2086791235</v>
      </c>
      <c r="AC8" s="147">
        <v>500</v>
      </c>
      <c r="AD8" s="23">
        <f>(X8-M8)*0.3</f>
        <v>723.228744789762</v>
      </c>
      <c r="AE8" s="147">
        <v>188</v>
      </c>
      <c r="AF8" s="46">
        <f t="shared" si="10"/>
        <v>1411.22874478976</v>
      </c>
      <c r="AG8" s="22">
        <f t="shared" si="11"/>
        <v>1.5558810760783</v>
      </c>
      <c r="AH8" s="152"/>
    </row>
    <row r="9" spans="1:34">
      <c r="A9" s="19">
        <v>6</v>
      </c>
      <c r="B9" s="19">
        <v>584</v>
      </c>
      <c r="C9" s="20" t="s">
        <v>51</v>
      </c>
      <c r="D9" s="20" t="s">
        <v>35</v>
      </c>
      <c r="E9" s="19" t="s">
        <v>52</v>
      </c>
      <c r="F9" s="118"/>
      <c r="G9" s="118"/>
      <c r="H9" s="118"/>
      <c r="I9" s="21">
        <v>5879</v>
      </c>
      <c r="J9" s="21">
        <f t="shared" si="0"/>
        <v>17637</v>
      </c>
      <c r="K9" s="22">
        <v>0.30422698571939</v>
      </c>
      <c r="L9" s="21">
        <v>1788.5504490443</v>
      </c>
      <c r="M9" s="21">
        <f t="shared" si="1"/>
        <v>5365.6513471329</v>
      </c>
      <c r="N9" s="21">
        <v>7054.8</v>
      </c>
      <c r="O9" s="21">
        <f t="shared" si="2"/>
        <v>21164.4</v>
      </c>
      <c r="P9" s="22">
        <v>0.293770204255351</v>
      </c>
      <c r="Q9" s="21">
        <v>2072.49003698065</v>
      </c>
      <c r="R9" s="21">
        <f t="shared" si="3"/>
        <v>6217.47011094195</v>
      </c>
      <c r="S9" s="132">
        <v>24333.97</v>
      </c>
      <c r="T9" s="132">
        <v>5929.02</v>
      </c>
      <c r="U9" s="133"/>
      <c r="V9" s="133"/>
      <c r="W9" s="134">
        <f t="shared" si="6"/>
        <v>24333.97</v>
      </c>
      <c r="X9" s="134">
        <f t="shared" si="7"/>
        <v>5929.02</v>
      </c>
      <c r="Y9" s="46">
        <f t="shared" si="4"/>
        <v>6696.97</v>
      </c>
      <c r="Z9" s="46">
        <f t="shared" si="5"/>
        <v>563.368652867101</v>
      </c>
      <c r="AA9" s="23">
        <f t="shared" si="8"/>
        <v>3169.57</v>
      </c>
      <c r="AB9" s="23">
        <f t="shared" si="9"/>
        <v>-288.45011094195</v>
      </c>
      <c r="AC9" s="147">
        <v>300</v>
      </c>
      <c r="AD9" s="147"/>
      <c r="AE9" s="147">
        <v>188</v>
      </c>
      <c r="AF9" s="46">
        <f t="shared" si="10"/>
        <v>488</v>
      </c>
      <c r="AG9" s="22">
        <f t="shared" si="11"/>
        <v>1.3797114021659</v>
      </c>
      <c r="AH9" s="152"/>
    </row>
    <row r="10" spans="1:34">
      <c r="A10" s="19">
        <v>7</v>
      </c>
      <c r="B10" s="19">
        <v>578</v>
      </c>
      <c r="C10" s="20" t="s">
        <v>53</v>
      </c>
      <c r="D10" s="20" t="s">
        <v>45</v>
      </c>
      <c r="E10" s="19" t="s">
        <v>49</v>
      </c>
      <c r="F10" s="118"/>
      <c r="G10" s="118"/>
      <c r="H10" s="118"/>
      <c r="I10" s="21">
        <v>9256.27881785716</v>
      </c>
      <c r="J10" s="21">
        <f t="shared" si="0"/>
        <v>27768.8364535715</v>
      </c>
      <c r="K10" s="22">
        <v>0.293766995579534</v>
      </c>
      <c r="L10" s="21">
        <v>2719.18921856838</v>
      </c>
      <c r="M10" s="21">
        <f t="shared" si="1"/>
        <v>8157.56765570514</v>
      </c>
      <c r="N10" s="21">
        <v>11107.5345814286</v>
      </c>
      <c r="O10" s="21">
        <f t="shared" si="2"/>
        <v>33322.6037442858</v>
      </c>
      <c r="P10" s="22">
        <v>0.283669741166489</v>
      </c>
      <c r="Q10" s="21">
        <v>3150.87145971168</v>
      </c>
      <c r="R10" s="21">
        <f t="shared" si="3"/>
        <v>9452.61437913504</v>
      </c>
      <c r="S10" s="132">
        <v>34174.44</v>
      </c>
      <c r="T10" s="132">
        <v>10331.64</v>
      </c>
      <c r="U10" s="133"/>
      <c r="V10" s="133"/>
      <c r="W10" s="134">
        <f t="shared" si="6"/>
        <v>34174.44</v>
      </c>
      <c r="X10" s="134">
        <f t="shared" si="7"/>
        <v>10331.64</v>
      </c>
      <c r="Y10" s="46">
        <f t="shared" si="4"/>
        <v>6405.60354642852</v>
      </c>
      <c r="Z10" s="46">
        <f t="shared" si="5"/>
        <v>2174.07234429486</v>
      </c>
      <c r="AA10" s="46">
        <f t="shared" si="8"/>
        <v>851.836255714203</v>
      </c>
      <c r="AB10" s="46">
        <f t="shared" si="9"/>
        <v>879.025620864959</v>
      </c>
      <c r="AC10" s="147">
        <v>500</v>
      </c>
      <c r="AD10" s="23">
        <f>(X10-M10)*0.3</f>
        <v>652.221703288458</v>
      </c>
      <c r="AE10" s="147">
        <v>88</v>
      </c>
      <c r="AF10" s="46">
        <f t="shared" si="10"/>
        <v>1240.22170328846</v>
      </c>
      <c r="AG10" s="22">
        <f t="shared" si="11"/>
        <v>1.2306759794253</v>
      </c>
      <c r="AH10" s="152"/>
    </row>
    <row r="11" spans="1:34">
      <c r="A11" s="19">
        <v>8</v>
      </c>
      <c r="B11" s="19">
        <v>373</v>
      </c>
      <c r="C11" s="20" t="s">
        <v>54</v>
      </c>
      <c r="D11" s="20" t="s">
        <v>45</v>
      </c>
      <c r="E11" s="19" t="s">
        <v>49</v>
      </c>
      <c r="F11" s="118"/>
      <c r="G11" s="118"/>
      <c r="H11" s="118"/>
      <c r="I11" s="23">
        <v>11638.5973333333</v>
      </c>
      <c r="J11" s="21">
        <f t="shared" si="0"/>
        <v>34915.7919999999</v>
      </c>
      <c r="K11" s="22">
        <v>0.286861004384492</v>
      </c>
      <c r="L11" s="21">
        <v>3338.65972066667</v>
      </c>
      <c r="M11" s="21">
        <f t="shared" si="1"/>
        <v>10015.979162</v>
      </c>
      <c r="N11" s="21">
        <v>13966.3168</v>
      </c>
      <c r="O11" s="21">
        <f t="shared" si="2"/>
        <v>41898.9504</v>
      </c>
      <c r="P11" s="22">
        <v>0.277001120238086</v>
      </c>
      <c r="Q11" s="21">
        <v>3868.6853992</v>
      </c>
      <c r="R11" s="21">
        <f t="shared" si="3"/>
        <v>11606.0561976</v>
      </c>
      <c r="S11" s="132">
        <v>40401.35</v>
      </c>
      <c r="T11" s="132">
        <v>9838.7</v>
      </c>
      <c r="U11" s="133"/>
      <c r="V11" s="133"/>
      <c r="W11" s="134">
        <f t="shared" si="6"/>
        <v>40401.35</v>
      </c>
      <c r="X11" s="134">
        <f t="shared" si="7"/>
        <v>9838.7</v>
      </c>
      <c r="Y11" s="21">
        <f t="shared" si="4"/>
        <v>5485.5580000001</v>
      </c>
      <c r="Z11" s="21">
        <f t="shared" si="5"/>
        <v>-177.27916200001</v>
      </c>
      <c r="AA11" s="23">
        <f t="shared" si="8"/>
        <v>-1497.6004</v>
      </c>
      <c r="AB11" s="23">
        <f t="shared" si="9"/>
        <v>-1767.3561976</v>
      </c>
      <c r="AC11" s="147"/>
      <c r="AD11" s="147"/>
      <c r="AE11" s="147"/>
      <c r="AF11" s="23">
        <f t="shared" si="10"/>
        <v>0</v>
      </c>
      <c r="AG11" s="22">
        <f t="shared" si="11"/>
        <v>1.15710822197589</v>
      </c>
      <c r="AH11" s="152"/>
    </row>
    <row r="12" spans="1:34">
      <c r="A12" s="19">
        <v>9</v>
      </c>
      <c r="B12" s="19">
        <v>351</v>
      </c>
      <c r="C12" s="20" t="s">
        <v>55</v>
      </c>
      <c r="D12" s="20" t="s">
        <v>48</v>
      </c>
      <c r="E12" s="19" t="s">
        <v>49</v>
      </c>
      <c r="F12" s="118"/>
      <c r="G12" s="118"/>
      <c r="H12" s="118"/>
      <c r="I12" s="21">
        <v>5688.37561904762</v>
      </c>
      <c r="J12" s="21">
        <f t="shared" si="0"/>
        <v>17065.1268571429</v>
      </c>
      <c r="K12" s="22">
        <v>0.311539128686566</v>
      </c>
      <c r="L12" s="21">
        <v>1772.151584</v>
      </c>
      <c r="M12" s="21">
        <f t="shared" si="1"/>
        <v>5316.454752</v>
      </c>
      <c r="N12" s="21">
        <v>6826.05074285714</v>
      </c>
      <c r="O12" s="21">
        <f t="shared" si="2"/>
        <v>20478.1522285714</v>
      </c>
      <c r="P12" s="22">
        <v>0.300831016852012</v>
      </c>
      <c r="Q12" s="21">
        <v>2053.48778605714</v>
      </c>
      <c r="R12" s="21">
        <f t="shared" si="3"/>
        <v>6160.46335817142</v>
      </c>
      <c r="S12" s="132">
        <v>22305.35</v>
      </c>
      <c r="T12" s="132">
        <v>7196.62</v>
      </c>
      <c r="U12" s="133"/>
      <c r="V12" s="133"/>
      <c r="W12" s="134">
        <f t="shared" si="6"/>
        <v>22305.35</v>
      </c>
      <c r="X12" s="134">
        <f t="shared" si="7"/>
        <v>7196.62</v>
      </c>
      <c r="Y12" s="46">
        <f t="shared" si="4"/>
        <v>5240.22314285714</v>
      </c>
      <c r="Z12" s="46">
        <f t="shared" si="5"/>
        <v>1880.165248</v>
      </c>
      <c r="AA12" s="46">
        <f t="shared" si="8"/>
        <v>1827.19777142858</v>
      </c>
      <c r="AB12" s="46">
        <f t="shared" si="9"/>
        <v>1036.15664182858</v>
      </c>
      <c r="AC12" s="147">
        <v>500</v>
      </c>
      <c r="AD12" s="23">
        <f>(X12-M12)*0.3</f>
        <v>564.0495744</v>
      </c>
      <c r="AE12" s="147"/>
      <c r="AF12" s="46">
        <f t="shared" si="10"/>
        <v>1064.0495744</v>
      </c>
      <c r="AG12" s="22">
        <f t="shared" si="11"/>
        <v>1.30707202980233</v>
      </c>
      <c r="AH12" s="152"/>
    </row>
    <row r="13" s="103" customFormat="1" spans="1:34">
      <c r="A13" s="19">
        <v>10</v>
      </c>
      <c r="B13" s="19">
        <v>514</v>
      </c>
      <c r="C13" s="20" t="s">
        <v>56</v>
      </c>
      <c r="D13" s="20" t="s">
        <v>57</v>
      </c>
      <c r="E13" s="19" t="s">
        <v>36</v>
      </c>
      <c r="F13" s="118"/>
      <c r="G13" s="118"/>
      <c r="H13" s="118"/>
      <c r="I13" s="23">
        <v>10547.9257142857</v>
      </c>
      <c r="J13" s="21">
        <f t="shared" si="0"/>
        <v>31643.7771428571</v>
      </c>
      <c r="K13" s="22">
        <v>0.315777612605755</v>
      </c>
      <c r="L13" s="21">
        <v>3330.7988</v>
      </c>
      <c r="M13" s="21">
        <f t="shared" si="1"/>
        <v>9992.3964</v>
      </c>
      <c r="N13" s="21">
        <v>12657.5108571429</v>
      </c>
      <c r="O13" s="21">
        <f t="shared" si="2"/>
        <v>37972.5325714287</v>
      </c>
      <c r="P13" s="22">
        <v>0.304923817113399</v>
      </c>
      <c r="Q13" s="21">
        <v>3859.57652571429</v>
      </c>
      <c r="R13" s="21">
        <f t="shared" si="3"/>
        <v>11578.7295771429</v>
      </c>
      <c r="S13" s="132">
        <v>36863.53</v>
      </c>
      <c r="T13" s="132">
        <v>8707.84</v>
      </c>
      <c r="U13" s="133"/>
      <c r="V13" s="133"/>
      <c r="W13" s="134">
        <f t="shared" si="6"/>
        <v>36863.53</v>
      </c>
      <c r="X13" s="134">
        <f t="shared" si="7"/>
        <v>8707.84</v>
      </c>
      <c r="Y13" s="21">
        <f t="shared" si="4"/>
        <v>5219.7528571429</v>
      </c>
      <c r="Z13" s="21">
        <f t="shared" si="5"/>
        <v>-1284.5564</v>
      </c>
      <c r="AA13" s="23">
        <f t="shared" si="8"/>
        <v>-1109.0025714287</v>
      </c>
      <c r="AB13" s="23">
        <f t="shared" si="9"/>
        <v>-2870.88957714287</v>
      </c>
      <c r="AC13" s="147"/>
      <c r="AD13" s="147"/>
      <c r="AE13" s="147"/>
      <c r="AF13" s="23">
        <f t="shared" si="10"/>
        <v>0</v>
      </c>
      <c r="AG13" s="22">
        <f t="shared" si="11"/>
        <v>1.1649535336309</v>
      </c>
      <c r="AH13" s="152"/>
    </row>
    <row r="14" spans="1:34">
      <c r="A14" s="19">
        <v>11</v>
      </c>
      <c r="B14" s="19">
        <v>572</v>
      </c>
      <c r="C14" s="20" t="s">
        <v>58</v>
      </c>
      <c r="D14" s="20" t="s">
        <v>45</v>
      </c>
      <c r="E14" s="19" t="s">
        <v>49</v>
      </c>
      <c r="F14" s="118" t="s">
        <v>39</v>
      </c>
      <c r="G14" s="118" t="s">
        <v>59</v>
      </c>
      <c r="H14" s="118"/>
      <c r="I14" s="21">
        <v>7249.83533333333</v>
      </c>
      <c r="J14" s="21">
        <f t="shared" si="0"/>
        <v>21749.506</v>
      </c>
      <c r="K14" s="22">
        <v>0.31032120508852</v>
      </c>
      <c r="L14" s="21">
        <v>2249.77763733333</v>
      </c>
      <c r="M14" s="21">
        <f t="shared" si="1"/>
        <v>6749.33291199999</v>
      </c>
      <c r="N14" s="21">
        <v>8699.8024</v>
      </c>
      <c r="O14" s="21">
        <f t="shared" si="2"/>
        <v>26099.4072</v>
      </c>
      <c r="P14" s="22">
        <v>0.299654955289559</v>
      </c>
      <c r="Q14" s="21">
        <v>2606.9388992</v>
      </c>
      <c r="R14" s="21">
        <f t="shared" si="3"/>
        <v>7820.8166976</v>
      </c>
      <c r="S14" s="132">
        <v>26491.73</v>
      </c>
      <c r="T14" s="132">
        <v>7126.1</v>
      </c>
      <c r="U14" s="133"/>
      <c r="V14" s="133"/>
      <c r="W14" s="134">
        <f t="shared" si="6"/>
        <v>26491.73</v>
      </c>
      <c r="X14" s="134">
        <f t="shared" si="7"/>
        <v>7126.1</v>
      </c>
      <c r="Y14" s="46">
        <f t="shared" si="4"/>
        <v>4742.22400000001</v>
      </c>
      <c r="Z14" s="46">
        <f t="shared" si="5"/>
        <v>376.767088000011</v>
      </c>
      <c r="AA14" s="23">
        <f t="shared" si="8"/>
        <v>392.322799999998</v>
      </c>
      <c r="AB14" s="23">
        <f t="shared" si="9"/>
        <v>-694.716697599999</v>
      </c>
      <c r="AC14" s="147">
        <v>500</v>
      </c>
      <c r="AD14" s="147"/>
      <c r="AE14" s="147">
        <v>188</v>
      </c>
      <c r="AF14" s="46">
        <f t="shared" si="10"/>
        <v>688</v>
      </c>
      <c r="AG14" s="22">
        <f t="shared" si="11"/>
        <v>1.21803823958117</v>
      </c>
      <c r="AH14" s="152"/>
    </row>
    <row r="15" spans="1:34">
      <c r="A15" s="19">
        <v>12</v>
      </c>
      <c r="B15" s="19">
        <v>710</v>
      </c>
      <c r="C15" s="20" t="s">
        <v>60</v>
      </c>
      <c r="D15" s="20" t="s">
        <v>48</v>
      </c>
      <c r="E15" s="19" t="s">
        <v>52</v>
      </c>
      <c r="F15" s="118"/>
      <c r="G15" s="118"/>
      <c r="H15" s="118"/>
      <c r="I15" s="23">
        <v>4111.59850714285</v>
      </c>
      <c r="J15" s="21">
        <f t="shared" si="0"/>
        <v>12334.7955214286</v>
      </c>
      <c r="K15" s="22">
        <v>0.307878055233251</v>
      </c>
      <c r="L15" s="21">
        <v>1265.87095227908</v>
      </c>
      <c r="M15" s="21">
        <f t="shared" si="1"/>
        <v>3797.61285683724</v>
      </c>
      <c r="N15" s="21">
        <v>4933.91820857142</v>
      </c>
      <c r="O15" s="21">
        <f t="shared" si="2"/>
        <v>14801.7546257143</v>
      </c>
      <c r="P15" s="22">
        <v>0.297295780509874</v>
      </c>
      <c r="Q15" s="21">
        <v>1466.83306478912</v>
      </c>
      <c r="R15" s="21">
        <f t="shared" si="3"/>
        <v>4400.49919436736</v>
      </c>
      <c r="S15" s="132">
        <v>16967.46</v>
      </c>
      <c r="T15" s="132">
        <v>4558.95</v>
      </c>
      <c r="U15" s="133"/>
      <c r="V15" s="133"/>
      <c r="W15" s="134">
        <f t="shared" si="6"/>
        <v>16967.46</v>
      </c>
      <c r="X15" s="134">
        <f t="shared" si="7"/>
        <v>4558.95</v>
      </c>
      <c r="Y15" s="46">
        <f t="shared" si="4"/>
        <v>4632.66447857145</v>
      </c>
      <c r="Z15" s="46">
        <f t="shared" si="5"/>
        <v>761.33714316276</v>
      </c>
      <c r="AA15" s="46">
        <f t="shared" si="8"/>
        <v>2165.70537428574</v>
      </c>
      <c r="AB15" s="46">
        <f t="shared" si="9"/>
        <v>158.450805632639</v>
      </c>
      <c r="AC15" s="147">
        <v>300</v>
      </c>
      <c r="AD15" s="23">
        <f>(X15-M15)*0.3</f>
        <v>228.401142948828</v>
      </c>
      <c r="AE15" s="147">
        <v>88</v>
      </c>
      <c r="AF15" s="46">
        <f t="shared" si="10"/>
        <v>616.401142948828</v>
      </c>
      <c r="AG15" s="22">
        <f t="shared" si="11"/>
        <v>1.37557691738978</v>
      </c>
      <c r="AH15" s="152"/>
    </row>
    <row r="16" spans="1:34">
      <c r="A16" s="19">
        <v>13</v>
      </c>
      <c r="B16" s="19">
        <v>56</v>
      </c>
      <c r="C16" s="20" t="s">
        <v>61</v>
      </c>
      <c r="D16" s="20" t="s">
        <v>48</v>
      </c>
      <c r="E16" s="19" t="s">
        <v>52</v>
      </c>
      <c r="F16" s="118"/>
      <c r="G16" s="118"/>
      <c r="H16" s="118"/>
      <c r="I16" s="21">
        <v>5028.82895238095</v>
      </c>
      <c r="J16" s="21">
        <f t="shared" si="0"/>
        <v>15086.4868571428</v>
      </c>
      <c r="K16" s="22">
        <v>0.315998648402551</v>
      </c>
      <c r="L16" s="21">
        <v>1589.103152</v>
      </c>
      <c r="M16" s="21">
        <f t="shared" si="1"/>
        <v>4767.309456</v>
      </c>
      <c r="N16" s="21">
        <v>6034.59474285714</v>
      </c>
      <c r="O16" s="21">
        <f t="shared" si="2"/>
        <v>18103.7842285714</v>
      </c>
      <c r="P16" s="22">
        <v>0.30513725554661</v>
      </c>
      <c r="Q16" s="21">
        <v>1841.37967817143</v>
      </c>
      <c r="R16" s="21">
        <f t="shared" si="3"/>
        <v>5524.13903451429</v>
      </c>
      <c r="S16" s="132">
        <v>19692.26</v>
      </c>
      <c r="T16" s="132">
        <v>4374.46</v>
      </c>
      <c r="U16" s="133">
        <v>1120</v>
      </c>
      <c r="V16" s="133">
        <v>245</v>
      </c>
      <c r="W16" s="134">
        <f t="shared" si="6"/>
        <v>18572.26</v>
      </c>
      <c r="X16" s="134">
        <f t="shared" si="7"/>
        <v>4129.46</v>
      </c>
      <c r="Y16" s="21">
        <f t="shared" si="4"/>
        <v>4605.77314285715</v>
      </c>
      <c r="Z16" s="21">
        <f t="shared" si="5"/>
        <v>-392.849456</v>
      </c>
      <c r="AA16" s="23">
        <f t="shared" si="8"/>
        <v>468.475771428577</v>
      </c>
      <c r="AB16" s="23">
        <f t="shared" si="9"/>
        <v>-1394.67903451429</v>
      </c>
      <c r="AC16" s="147"/>
      <c r="AD16" s="147"/>
      <c r="AE16" s="147">
        <v>88</v>
      </c>
      <c r="AF16" s="46">
        <f t="shared" si="10"/>
        <v>88</v>
      </c>
      <c r="AG16" s="22">
        <f t="shared" si="11"/>
        <v>1.30529129720327</v>
      </c>
      <c r="AH16" s="152"/>
    </row>
    <row r="17" spans="1:34">
      <c r="A17" s="19">
        <v>14</v>
      </c>
      <c r="B17" s="19">
        <v>587</v>
      </c>
      <c r="C17" s="20" t="s">
        <v>62</v>
      </c>
      <c r="D17" s="20" t="s">
        <v>48</v>
      </c>
      <c r="E17" s="19" t="s">
        <v>49</v>
      </c>
      <c r="F17" s="118"/>
      <c r="G17" s="118"/>
      <c r="H17" s="118"/>
      <c r="I17" s="21">
        <v>7285.67847619048</v>
      </c>
      <c r="J17" s="21">
        <f t="shared" si="0"/>
        <v>21857.0354285714</v>
      </c>
      <c r="K17" s="22">
        <v>0.273415866096283</v>
      </c>
      <c r="L17" s="21">
        <v>1992.02009066667</v>
      </c>
      <c r="M17" s="21">
        <f t="shared" si="1"/>
        <v>5976.06027200001</v>
      </c>
      <c r="N17" s="21">
        <v>8742.81417142857</v>
      </c>
      <c r="O17" s="21">
        <f t="shared" si="2"/>
        <v>26228.4425142857</v>
      </c>
      <c r="P17" s="22">
        <v>0.264018113448505</v>
      </c>
      <c r="Q17" s="21">
        <v>2308.26130377143</v>
      </c>
      <c r="R17" s="21">
        <f t="shared" si="3"/>
        <v>6924.78391131429</v>
      </c>
      <c r="S17" s="132">
        <v>26364.78</v>
      </c>
      <c r="T17" s="132">
        <v>8422.36</v>
      </c>
      <c r="U17" s="133"/>
      <c r="V17" s="133"/>
      <c r="W17" s="134">
        <f t="shared" si="6"/>
        <v>26364.78</v>
      </c>
      <c r="X17" s="134">
        <f t="shared" si="7"/>
        <v>8422.36</v>
      </c>
      <c r="Y17" s="46">
        <f t="shared" si="4"/>
        <v>4507.74457142856</v>
      </c>
      <c r="Z17" s="46">
        <f t="shared" si="5"/>
        <v>2446.29972799999</v>
      </c>
      <c r="AA17" s="46">
        <f t="shared" si="8"/>
        <v>136.337485714288</v>
      </c>
      <c r="AB17" s="46">
        <f t="shared" si="9"/>
        <v>1497.57608868571</v>
      </c>
      <c r="AC17" s="147">
        <v>500</v>
      </c>
      <c r="AD17" s="23">
        <f>(X17-M17)*0.3</f>
        <v>733.889918399997</v>
      </c>
      <c r="AE17" s="147"/>
      <c r="AF17" s="46">
        <f t="shared" si="10"/>
        <v>1233.8899184</v>
      </c>
      <c r="AG17" s="22">
        <f t="shared" si="11"/>
        <v>1.20623769340356</v>
      </c>
      <c r="AH17" s="152"/>
    </row>
    <row r="18" s="103" customFormat="1" spans="1:34">
      <c r="A18" s="19">
        <v>15</v>
      </c>
      <c r="B18" s="19">
        <v>341</v>
      </c>
      <c r="C18" s="20" t="s">
        <v>63</v>
      </c>
      <c r="D18" s="20" t="s">
        <v>57</v>
      </c>
      <c r="E18" s="19" t="s">
        <v>36</v>
      </c>
      <c r="F18" s="118" t="s">
        <v>39</v>
      </c>
      <c r="G18" s="118" t="s">
        <v>39</v>
      </c>
      <c r="H18" s="118" t="s">
        <v>39</v>
      </c>
      <c r="I18" s="21">
        <v>23453.6274285715</v>
      </c>
      <c r="J18" s="23">
        <f t="shared" si="0"/>
        <v>70360.8822857145</v>
      </c>
      <c r="K18" s="22">
        <v>0.304422429329363</v>
      </c>
      <c r="L18" s="21">
        <v>7139.81023839152</v>
      </c>
      <c r="M18" s="23">
        <f t="shared" si="1"/>
        <v>21419.4307151746</v>
      </c>
      <c r="N18" s="21">
        <v>28144.3529142858</v>
      </c>
      <c r="O18" s="23">
        <f t="shared" si="2"/>
        <v>84433.0587428574</v>
      </c>
      <c r="P18" s="22">
        <v>0.293958930147259</v>
      </c>
      <c r="Q18" s="21">
        <v>8273.28387237032</v>
      </c>
      <c r="R18" s="23">
        <f t="shared" si="3"/>
        <v>24819.851617111</v>
      </c>
      <c r="S18" s="135">
        <v>74763.87</v>
      </c>
      <c r="T18" s="135">
        <v>19344.32</v>
      </c>
      <c r="U18" s="136">
        <v>6258</v>
      </c>
      <c r="V18" s="136">
        <v>1135.192662</v>
      </c>
      <c r="W18" s="137">
        <f t="shared" si="6"/>
        <v>68505.87</v>
      </c>
      <c r="X18" s="137">
        <f t="shared" si="7"/>
        <v>18209.127338</v>
      </c>
      <c r="Y18" s="23">
        <f t="shared" si="4"/>
        <v>4402.9877142855</v>
      </c>
      <c r="Z18" s="23">
        <f t="shared" si="5"/>
        <v>-2075.11071517456</v>
      </c>
      <c r="AA18" s="23">
        <f t="shared" si="8"/>
        <v>-15927.1887428574</v>
      </c>
      <c r="AB18" s="23">
        <f t="shared" si="9"/>
        <v>-6610.72427911096</v>
      </c>
      <c r="AC18" s="147"/>
      <c r="AD18" s="147"/>
      <c r="AE18" s="147"/>
      <c r="AF18" s="23">
        <f t="shared" si="10"/>
        <v>0</v>
      </c>
      <c r="AG18" s="28">
        <f t="shared" si="11"/>
        <v>1.06257721010954</v>
      </c>
      <c r="AH18" s="152"/>
    </row>
    <row r="19" spans="1:34">
      <c r="A19" s="19">
        <v>16</v>
      </c>
      <c r="B19" s="19">
        <v>385</v>
      </c>
      <c r="C19" s="20" t="s">
        <v>64</v>
      </c>
      <c r="D19" s="20" t="s">
        <v>57</v>
      </c>
      <c r="E19" s="19" t="s">
        <v>36</v>
      </c>
      <c r="F19" s="119"/>
      <c r="G19" s="119"/>
      <c r="H19" s="119"/>
      <c r="I19" s="23">
        <v>12355</v>
      </c>
      <c r="J19" s="21">
        <f t="shared" si="0"/>
        <v>37065</v>
      </c>
      <c r="K19" s="28">
        <v>0.244662174918659</v>
      </c>
      <c r="L19" s="23">
        <v>3022.80117112003</v>
      </c>
      <c r="M19" s="21">
        <f t="shared" si="1"/>
        <v>9068.40351336009</v>
      </c>
      <c r="N19" s="23">
        <v>14826</v>
      </c>
      <c r="O19" s="21">
        <f t="shared" si="2"/>
        <v>44478</v>
      </c>
      <c r="P19" s="28">
        <v>0.236252733890305</v>
      </c>
      <c r="Q19" s="23">
        <v>3502.68303265766</v>
      </c>
      <c r="R19" s="21">
        <f t="shared" si="3"/>
        <v>10508.049097973</v>
      </c>
      <c r="S19" s="132">
        <v>41085.62</v>
      </c>
      <c r="T19" s="132">
        <v>9696.86</v>
      </c>
      <c r="U19" s="133">
        <v>8760</v>
      </c>
      <c r="V19" s="133">
        <v>1224</v>
      </c>
      <c r="W19" s="134">
        <f t="shared" si="6"/>
        <v>32325.62</v>
      </c>
      <c r="X19" s="134">
        <f t="shared" si="7"/>
        <v>8472.86</v>
      </c>
      <c r="Y19" s="46">
        <f t="shared" si="4"/>
        <v>4020.62</v>
      </c>
      <c r="Z19" s="46">
        <f t="shared" si="5"/>
        <v>628.456486639911</v>
      </c>
      <c r="AA19" s="23">
        <f t="shared" si="8"/>
        <v>-12152.38</v>
      </c>
      <c r="AB19" s="23">
        <f t="shared" si="9"/>
        <v>-2035.18909797298</v>
      </c>
      <c r="AC19" s="147">
        <v>800</v>
      </c>
      <c r="AD19" s="147"/>
      <c r="AE19" s="147">
        <v>88</v>
      </c>
      <c r="AF19" s="46">
        <f t="shared" si="10"/>
        <v>888</v>
      </c>
      <c r="AG19" s="22">
        <f t="shared" si="11"/>
        <v>1.10847484149467</v>
      </c>
      <c r="AH19" s="152"/>
    </row>
    <row r="20" spans="1:34">
      <c r="A20" s="19">
        <v>17</v>
      </c>
      <c r="B20" s="19">
        <v>101453</v>
      </c>
      <c r="C20" s="20" t="s">
        <v>65</v>
      </c>
      <c r="D20" s="20" t="s">
        <v>48</v>
      </c>
      <c r="E20" s="19" t="s">
        <v>52</v>
      </c>
      <c r="F20" s="118"/>
      <c r="G20" s="118" t="s">
        <v>66</v>
      </c>
      <c r="H20" s="118"/>
      <c r="I20" s="21">
        <v>5828.40385714286</v>
      </c>
      <c r="J20" s="21">
        <f t="shared" si="0"/>
        <v>17485.2115714286</v>
      </c>
      <c r="K20" s="22">
        <v>0.291546631056341</v>
      </c>
      <c r="L20" s="21">
        <v>1699.25150898578</v>
      </c>
      <c r="M20" s="21">
        <f t="shared" si="1"/>
        <v>5097.75452695734</v>
      </c>
      <c r="N20" s="21">
        <v>6994.08462857143</v>
      </c>
      <c r="O20" s="21">
        <f t="shared" si="2"/>
        <v>20982.2538857143</v>
      </c>
      <c r="P20" s="22">
        <v>0.281525694220892</v>
      </c>
      <c r="Q20" s="21">
        <v>1969.01453049824</v>
      </c>
      <c r="R20" s="21">
        <f t="shared" si="3"/>
        <v>5907.04359149472</v>
      </c>
      <c r="S20" s="132">
        <v>21503.31</v>
      </c>
      <c r="T20" s="132">
        <v>5261.41</v>
      </c>
      <c r="U20" s="133">
        <v>2230.34</v>
      </c>
      <c r="V20" s="133">
        <v>480.34</v>
      </c>
      <c r="W20" s="134">
        <f t="shared" si="6"/>
        <v>19272.97</v>
      </c>
      <c r="X20" s="134">
        <f t="shared" si="7"/>
        <v>4781.07</v>
      </c>
      <c r="Y20" s="46">
        <f t="shared" si="4"/>
        <v>4018.09842857142</v>
      </c>
      <c r="Z20" s="46">
        <f t="shared" si="5"/>
        <v>163.65547304266</v>
      </c>
      <c r="AA20" s="23">
        <f t="shared" si="8"/>
        <v>-1709.28388571429</v>
      </c>
      <c r="AB20" s="23">
        <f t="shared" si="9"/>
        <v>-1125.97359149472</v>
      </c>
      <c r="AC20" s="147">
        <v>300</v>
      </c>
      <c r="AD20" s="147"/>
      <c r="AE20" s="147"/>
      <c r="AF20" s="46">
        <f t="shared" si="10"/>
        <v>300</v>
      </c>
      <c r="AG20" s="22">
        <f t="shared" si="11"/>
        <v>1.22979981752907</v>
      </c>
      <c r="AH20" s="152"/>
    </row>
    <row r="21" spans="1:34">
      <c r="A21" s="19">
        <v>18</v>
      </c>
      <c r="B21" s="19">
        <v>754</v>
      </c>
      <c r="C21" s="20" t="s">
        <v>67</v>
      </c>
      <c r="D21" s="20" t="s">
        <v>48</v>
      </c>
      <c r="E21" s="19" t="s">
        <v>52</v>
      </c>
      <c r="F21" s="118"/>
      <c r="G21" s="118"/>
      <c r="H21" s="118"/>
      <c r="I21" s="23">
        <v>9061.6</v>
      </c>
      <c r="J21" s="21">
        <f t="shared" si="0"/>
        <v>27184.8</v>
      </c>
      <c r="K21" s="22">
        <v>0.28259164349444</v>
      </c>
      <c r="L21" s="21">
        <v>2560.73243668922</v>
      </c>
      <c r="M21" s="21">
        <f t="shared" si="1"/>
        <v>7682.19731006766</v>
      </c>
      <c r="N21" s="21">
        <v>10873.92</v>
      </c>
      <c r="O21" s="21">
        <f t="shared" si="2"/>
        <v>32621.76</v>
      </c>
      <c r="P21" s="22">
        <v>0.272878504298068</v>
      </c>
      <c r="Q21" s="21">
        <v>2967.25902545685</v>
      </c>
      <c r="R21" s="21">
        <f t="shared" si="3"/>
        <v>8901.77707637055</v>
      </c>
      <c r="S21" s="132">
        <v>30673.74</v>
      </c>
      <c r="T21" s="132">
        <v>7633.44</v>
      </c>
      <c r="U21" s="133">
        <v>5285</v>
      </c>
      <c r="V21" s="133">
        <v>910</v>
      </c>
      <c r="W21" s="134">
        <f t="shared" si="6"/>
        <v>25388.74</v>
      </c>
      <c r="X21" s="134">
        <f t="shared" si="7"/>
        <v>6723.44</v>
      </c>
      <c r="Y21" s="21">
        <f t="shared" si="4"/>
        <v>3488.94</v>
      </c>
      <c r="Z21" s="21">
        <f t="shared" si="5"/>
        <v>-48.75731006766</v>
      </c>
      <c r="AA21" s="23">
        <f t="shared" si="8"/>
        <v>-7233.02</v>
      </c>
      <c r="AB21" s="23">
        <f t="shared" si="9"/>
        <v>-2178.33707637055</v>
      </c>
      <c r="AC21" s="147"/>
      <c r="AD21" s="147"/>
      <c r="AE21" s="147">
        <v>188</v>
      </c>
      <c r="AF21" s="46">
        <f t="shared" si="10"/>
        <v>188</v>
      </c>
      <c r="AG21" s="22">
        <f t="shared" si="11"/>
        <v>1.1283415732321</v>
      </c>
      <c r="AH21" s="152"/>
    </row>
    <row r="22" spans="1:34">
      <c r="A22" s="19">
        <v>19</v>
      </c>
      <c r="B22" s="19">
        <v>102935</v>
      </c>
      <c r="C22" s="20" t="s">
        <v>68</v>
      </c>
      <c r="D22" s="20" t="s">
        <v>45</v>
      </c>
      <c r="E22" s="19" t="s">
        <v>49</v>
      </c>
      <c r="F22" s="118"/>
      <c r="G22" s="118"/>
      <c r="H22" s="118"/>
      <c r="I22" s="23">
        <v>3413.70742857143</v>
      </c>
      <c r="J22" s="21">
        <f t="shared" si="0"/>
        <v>10241.1222857143</v>
      </c>
      <c r="K22" s="22">
        <v>0.302332412657709</v>
      </c>
      <c r="L22" s="21">
        <v>1032.07440298755</v>
      </c>
      <c r="M22" s="21">
        <f t="shared" si="1"/>
        <v>3096.22320896265</v>
      </c>
      <c r="N22" s="21">
        <v>4096.44891428572</v>
      </c>
      <c r="O22" s="21">
        <f t="shared" si="2"/>
        <v>12289.3467428572</v>
      </c>
      <c r="P22" s="22">
        <v>0.29194075078333</v>
      </c>
      <c r="Q22" s="21">
        <v>1195.92037158213</v>
      </c>
      <c r="R22" s="21">
        <f t="shared" si="3"/>
        <v>3587.76111474639</v>
      </c>
      <c r="S22" s="132">
        <v>13491.46</v>
      </c>
      <c r="T22" s="132">
        <v>3053.73</v>
      </c>
      <c r="U22" s="133"/>
      <c r="V22" s="133"/>
      <c r="W22" s="134">
        <f t="shared" si="6"/>
        <v>13491.46</v>
      </c>
      <c r="X22" s="134">
        <f t="shared" si="7"/>
        <v>3053.73</v>
      </c>
      <c r="Y22" s="21">
        <f t="shared" si="4"/>
        <v>3250.33771428571</v>
      </c>
      <c r="Z22" s="21">
        <f t="shared" si="5"/>
        <v>-42.49320896265</v>
      </c>
      <c r="AA22" s="23">
        <f t="shared" si="8"/>
        <v>1202.11325714284</v>
      </c>
      <c r="AB22" s="23">
        <f t="shared" si="9"/>
        <v>-534.03111474639</v>
      </c>
      <c r="AC22" s="147"/>
      <c r="AD22" s="147"/>
      <c r="AE22" s="147">
        <v>188</v>
      </c>
      <c r="AF22" s="46">
        <f t="shared" si="10"/>
        <v>188</v>
      </c>
      <c r="AG22" s="22">
        <f t="shared" si="11"/>
        <v>1.31738100801899</v>
      </c>
      <c r="AH22" s="152"/>
    </row>
    <row r="23" spans="1:34">
      <c r="A23" s="19">
        <v>20</v>
      </c>
      <c r="B23" s="19">
        <v>743</v>
      </c>
      <c r="C23" s="20" t="s">
        <v>69</v>
      </c>
      <c r="D23" s="20" t="s">
        <v>35</v>
      </c>
      <c r="E23" s="19" t="s">
        <v>52</v>
      </c>
      <c r="F23" s="118"/>
      <c r="G23" s="118"/>
      <c r="H23" s="118"/>
      <c r="I23" s="21">
        <v>5168.5</v>
      </c>
      <c r="J23" s="21">
        <f t="shared" si="0"/>
        <v>15505.5</v>
      </c>
      <c r="K23" s="22">
        <v>0.311970849831559</v>
      </c>
      <c r="L23" s="21">
        <v>1612.42133735441</v>
      </c>
      <c r="M23" s="21">
        <f t="shared" si="1"/>
        <v>4837.26401206323</v>
      </c>
      <c r="N23" s="21">
        <v>6202.2</v>
      </c>
      <c r="O23" s="21">
        <f t="shared" si="2"/>
        <v>18606.6</v>
      </c>
      <c r="P23" s="22">
        <v>0.301247899031763</v>
      </c>
      <c r="Q23" s="21">
        <v>1868.3997193748</v>
      </c>
      <c r="R23" s="21">
        <f t="shared" si="3"/>
        <v>5605.1991581244</v>
      </c>
      <c r="S23" s="132">
        <v>17781.83</v>
      </c>
      <c r="T23" s="132">
        <v>4847.03</v>
      </c>
      <c r="U23" s="133"/>
      <c r="V23" s="133"/>
      <c r="W23" s="134">
        <f t="shared" si="6"/>
        <v>17781.83</v>
      </c>
      <c r="X23" s="134">
        <f t="shared" si="7"/>
        <v>4847.03</v>
      </c>
      <c r="Y23" s="46">
        <f t="shared" si="4"/>
        <v>2276.33</v>
      </c>
      <c r="Z23" s="46">
        <f t="shared" si="5"/>
        <v>9.76598793676931</v>
      </c>
      <c r="AA23" s="23">
        <f t="shared" si="8"/>
        <v>-824.769999999997</v>
      </c>
      <c r="AB23" s="23">
        <f t="shared" si="9"/>
        <v>-758.1691581244</v>
      </c>
      <c r="AC23" s="147">
        <v>300</v>
      </c>
      <c r="AD23" s="147"/>
      <c r="AE23" s="147"/>
      <c r="AF23" s="46">
        <f t="shared" si="10"/>
        <v>300</v>
      </c>
      <c r="AG23" s="22">
        <f t="shared" si="11"/>
        <v>1.14680790687176</v>
      </c>
      <c r="AH23" s="152"/>
    </row>
    <row r="24" spans="1:34">
      <c r="A24" s="19">
        <v>21</v>
      </c>
      <c r="B24" s="25">
        <v>103199</v>
      </c>
      <c r="C24" s="26" t="s">
        <v>70</v>
      </c>
      <c r="D24" s="20" t="s">
        <v>38</v>
      </c>
      <c r="E24" s="120" t="s">
        <v>49</v>
      </c>
      <c r="F24" s="118"/>
      <c r="G24" s="118"/>
      <c r="H24" s="118"/>
      <c r="I24" s="23">
        <v>3457.98466666667</v>
      </c>
      <c r="J24" s="21">
        <f t="shared" si="0"/>
        <v>10373.954</v>
      </c>
      <c r="K24" s="22">
        <v>0.308345623664805</v>
      </c>
      <c r="L24" s="21">
        <v>1066.25443866667</v>
      </c>
      <c r="M24" s="21">
        <f t="shared" si="1"/>
        <v>3198.76331600001</v>
      </c>
      <c r="N24" s="21">
        <v>4149.5816</v>
      </c>
      <c r="O24" s="21">
        <f t="shared" si="2"/>
        <v>12448.7448</v>
      </c>
      <c r="P24" s="22">
        <v>0.297747277846036</v>
      </c>
      <c r="Q24" s="21">
        <v>1235.5266256</v>
      </c>
      <c r="R24" s="21">
        <f t="shared" si="3"/>
        <v>3706.5798768</v>
      </c>
      <c r="S24" s="132">
        <v>12625.13</v>
      </c>
      <c r="T24" s="132">
        <v>3791.4</v>
      </c>
      <c r="U24" s="133"/>
      <c r="V24" s="133"/>
      <c r="W24" s="134">
        <f t="shared" si="6"/>
        <v>12625.13</v>
      </c>
      <c r="X24" s="134">
        <f t="shared" si="7"/>
        <v>3791.4</v>
      </c>
      <c r="Y24" s="46">
        <f t="shared" si="4"/>
        <v>2251.17599999999</v>
      </c>
      <c r="Z24" s="46">
        <f t="shared" si="5"/>
        <v>592.63668399999</v>
      </c>
      <c r="AA24" s="46">
        <f t="shared" si="8"/>
        <v>176.385199999999</v>
      </c>
      <c r="AB24" s="46">
        <f t="shared" si="9"/>
        <v>84.8201232000001</v>
      </c>
      <c r="AC24" s="147">
        <v>500</v>
      </c>
      <c r="AD24" s="23">
        <f>(X24-M24)*0.3</f>
        <v>177.791005199997</v>
      </c>
      <c r="AE24" s="147">
        <v>88</v>
      </c>
      <c r="AF24" s="46">
        <f t="shared" si="10"/>
        <v>765.791005199997</v>
      </c>
      <c r="AG24" s="22">
        <f t="shared" si="11"/>
        <v>1.21700269733218</v>
      </c>
      <c r="AH24" s="152"/>
    </row>
    <row r="25" spans="1:34">
      <c r="A25" s="19">
        <v>22</v>
      </c>
      <c r="B25" s="19">
        <v>391</v>
      </c>
      <c r="C25" s="20" t="s">
        <v>71</v>
      </c>
      <c r="D25" s="20" t="s">
        <v>45</v>
      </c>
      <c r="E25" s="19" t="s">
        <v>49</v>
      </c>
      <c r="F25" s="118"/>
      <c r="G25" s="118"/>
      <c r="H25" s="118"/>
      <c r="I25" s="23">
        <v>9402.83933333333</v>
      </c>
      <c r="J25" s="21">
        <f t="shared" si="0"/>
        <v>28208.518</v>
      </c>
      <c r="K25" s="22">
        <v>0.346218904587614</v>
      </c>
      <c r="L25" s="21">
        <v>3255.440734</v>
      </c>
      <c r="M25" s="21">
        <f t="shared" si="1"/>
        <v>9766.322202</v>
      </c>
      <c r="N25" s="21">
        <v>11283.4072</v>
      </c>
      <c r="O25" s="21">
        <f t="shared" si="2"/>
        <v>33850.2216</v>
      </c>
      <c r="P25" s="22">
        <v>0.334318791862798</v>
      </c>
      <c r="Q25" s="21">
        <v>3772.2550632</v>
      </c>
      <c r="R25" s="21">
        <f t="shared" si="3"/>
        <v>11316.7651896</v>
      </c>
      <c r="S25" s="132">
        <v>30326.55</v>
      </c>
      <c r="T25" s="132">
        <v>9803.76</v>
      </c>
      <c r="U25" s="133">
        <v>4657.14</v>
      </c>
      <c r="V25" s="133">
        <v>1462.29</v>
      </c>
      <c r="W25" s="134">
        <f t="shared" si="6"/>
        <v>25669.41</v>
      </c>
      <c r="X25" s="134">
        <f t="shared" si="7"/>
        <v>8341.47</v>
      </c>
      <c r="Y25" s="46">
        <f t="shared" si="4"/>
        <v>2118.03200000001</v>
      </c>
      <c r="Z25" s="46">
        <f t="shared" si="5"/>
        <v>37.4377980000008</v>
      </c>
      <c r="AA25" s="23">
        <f t="shared" si="8"/>
        <v>-8180.8116</v>
      </c>
      <c r="AB25" s="23">
        <f t="shared" si="9"/>
        <v>-2975.2951896</v>
      </c>
      <c r="AC25" s="147">
        <v>500</v>
      </c>
      <c r="AD25" s="147"/>
      <c r="AE25" s="147">
        <v>88</v>
      </c>
      <c r="AF25" s="46">
        <f t="shared" si="10"/>
        <v>588</v>
      </c>
      <c r="AG25" s="22">
        <f t="shared" si="11"/>
        <v>1.07508483784933</v>
      </c>
      <c r="AH25" s="152"/>
    </row>
    <row r="26" spans="1:34">
      <c r="A26" s="19">
        <v>23</v>
      </c>
      <c r="B26" s="25">
        <v>102934</v>
      </c>
      <c r="C26" s="26" t="s">
        <v>72</v>
      </c>
      <c r="D26" s="20" t="s">
        <v>38</v>
      </c>
      <c r="E26" s="120" t="s">
        <v>49</v>
      </c>
      <c r="F26" s="118" t="s">
        <v>73</v>
      </c>
      <c r="G26" s="118" t="s">
        <v>39</v>
      </c>
      <c r="H26" s="118" t="s">
        <v>39</v>
      </c>
      <c r="I26" s="23">
        <v>9470.584</v>
      </c>
      <c r="J26" s="21">
        <f t="shared" si="0"/>
        <v>28411.752</v>
      </c>
      <c r="K26" s="22">
        <v>0.258729622516767</v>
      </c>
      <c r="L26" s="21">
        <v>2450.32062333333</v>
      </c>
      <c r="M26" s="21">
        <f t="shared" si="1"/>
        <v>7350.96186999999</v>
      </c>
      <c r="N26" s="21">
        <v>11364.7008</v>
      </c>
      <c r="O26" s="21">
        <f t="shared" si="2"/>
        <v>34094.1024</v>
      </c>
      <c r="P26" s="22">
        <v>0.249836660196105</v>
      </c>
      <c r="Q26" s="21">
        <v>2839.318892</v>
      </c>
      <c r="R26" s="21">
        <f t="shared" si="3"/>
        <v>8517.956676</v>
      </c>
      <c r="S26" s="132">
        <v>30305.84</v>
      </c>
      <c r="T26" s="132">
        <v>8399.29</v>
      </c>
      <c r="U26" s="133">
        <v>1120</v>
      </c>
      <c r="V26" s="133">
        <v>245</v>
      </c>
      <c r="W26" s="134">
        <f t="shared" si="6"/>
        <v>29185.84</v>
      </c>
      <c r="X26" s="134">
        <f t="shared" si="7"/>
        <v>8154.29</v>
      </c>
      <c r="Y26" s="46">
        <f t="shared" si="4"/>
        <v>1894.088</v>
      </c>
      <c r="Z26" s="46">
        <f t="shared" si="5"/>
        <v>1048.32813000001</v>
      </c>
      <c r="AA26" s="23">
        <f t="shared" si="8"/>
        <v>-4908.2624</v>
      </c>
      <c r="AB26" s="23">
        <f t="shared" si="9"/>
        <v>-363.666676</v>
      </c>
      <c r="AC26" s="147">
        <v>500</v>
      </c>
      <c r="AD26" s="147"/>
      <c r="AE26" s="147"/>
      <c r="AF26" s="46">
        <f t="shared" si="10"/>
        <v>500</v>
      </c>
      <c r="AG26" s="22">
        <f t="shared" si="11"/>
        <v>1.06666565300162</v>
      </c>
      <c r="AH26" s="152"/>
    </row>
    <row r="27" s="103" customFormat="1" spans="1:34">
      <c r="A27" s="19">
        <v>24</v>
      </c>
      <c r="B27" s="19">
        <v>737</v>
      </c>
      <c r="C27" s="20" t="s">
        <v>74</v>
      </c>
      <c r="D27" s="20" t="s">
        <v>35</v>
      </c>
      <c r="E27" s="19" t="s">
        <v>49</v>
      </c>
      <c r="F27" s="118"/>
      <c r="G27" s="118" t="s">
        <v>75</v>
      </c>
      <c r="H27" s="118"/>
      <c r="I27" s="23">
        <v>7590</v>
      </c>
      <c r="J27" s="23">
        <f t="shared" si="0"/>
        <v>22770</v>
      </c>
      <c r="K27" s="22">
        <v>0.335444406287584</v>
      </c>
      <c r="L27" s="21">
        <v>2546.02304372276</v>
      </c>
      <c r="M27" s="23">
        <f t="shared" si="1"/>
        <v>7638.06913116828</v>
      </c>
      <c r="N27" s="21">
        <v>9108</v>
      </c>
      <c r="O27" s="23">
        <f t="shared" si="2"/>
        <v>27324</v>
      </c>
      <c r="P27" s="22">
        <v>0.323914630776088</v>
      </c>
      <c r="Q27" s="21">
        <v>2950.21445710861</v>
      </c>
      <c r="R27" s="23">
        <f t="shared" si="3"/>
        <v>8850.64337132583</v>
      </c>
      <c r="S27" s="135">
        <v>24564.04</v>
      </c>
      <c r="T27" s="135">
        <v>6876.88</v>
      </c>
      <c r="U27" s="136">
        <v>4740</v>
      </c>
      <c r="V27" s="136">
        <v>990</v>
      </c>
      <c r="W27" s="137">
        <f t="shared" si="6"/>
        <v>19824.04</v>
      </c>
      <c r="X27" s="137">
        <f t="shared" si="7"/>
        <v>5886.88</v>
      </c>
      <c r="Y27" s="23">
        <f t="shared" si="4"/>
        <v>1794.04</v>
      </c>
      <c r="Z27" s="23">
        <f t="shared" si="5"/>
        <v>-761.18913116828</v>
      </c>
      <c r="AA27" s="23">
        <f t="shared" si="8"/>
        <v>-7499.96</v>
      </c>
      <c r="AB27" s="23">
        <f t="shared" si="9"/>
        <v>-2963.76337132583</v>
      </c>
      <c r="AC27" s="147"/>
      <c r="AD27" s="147"/>
      <c r="AE27" s="147"/>
      <c r="AF27" s="23">
        <f t="shared" si="10"/>
        <v>0</v>
      </c>
      <c r="AG27" s="28">
        <f t="shared" si="11"/>
        <v>1.07878963548529</v>
      </c>
      <c r="AH27" s="152"/>
    </row>
    <row r="28" s="103" customFormat="1" spans="1:34">
      <c r="A28" s="19">
        <v>25</v>
      </c>
      <c r="B28" s="19">
        <v>712</v>
      </c>
      <c r="C28" s="20" t="s">
        <v>76</v>
      </c>
      <c r="D28" s="20" t="s">
        <v>35</v>
      </c>
      <c r="E28" s="19" t="s">
        <v>36</v>
      </c>
      <c r="F28" s="118" t="s">
        <v>77</v>
      </c>
      <c r="G28" s="118" t="s">
        <v>77</v>
      </c>
      <c r="H28" s="118"/>
      <c r="I28" s="21">
        <v>15181.4216</v>
      </c>
      <c r="J28" s="23">
        <f t="shared" si="0"/>
        <v>45544.2648</v>
      </c>
      <c r="K28" s="22">
        <v>0.327235181555949</v>
      </c>
      <c r="L28" s="21">
        <v>4967.8952535534</v>
      </c>
      <c r="M28" s="23">
        <f t="shared" si="1"/>
        <v>14903.6857606602</v>
      </c>
      <c r="N28" s="21">
        <v>18217.70592</v>
      </c>
      <c r="O28" s="23">
        <f t="shared" si="2"/>
        <v>54653.11776</v>
      </c>
      <c r="P28" s="22">
        <v>0.315987570589472</v>
      </c>
      <c r="Q28" s="21">
        <v>5756.56863537423</v>
      </c>
      <c r="R28" s="23">
        <f t="shared" si="3"/>
        <v>17269.7059061227</v>
      </c>
      <c r="S28" s="135">
        <v>47162.67</v>
      </c>
      <c r="T28" s="135">
        <v>13952.39</v>
      </c>
      <c r="U28" s="136">
        <v>1600</v>
      </c>
      <c r="V28" s="136">
        <v>350</v>
      </c>
      <c r="W28" s="137">
        <f t="shared" si="6"/>
        <v>45562.67</v>
      </c>
      <c r="X28" s="137">
        <f t="shared" si="7"/>
        <v>13602.39</v>
      </c>
      <c r="Y28" s="23">
        <f t="shared" si="4"/>
        <v>1618.4052</v>
      </c>
      <c r="Z28" s="23">
        <f t="shared" si="5"/>
        <v>-951.295760660199</v>
      </c>
      <c r="AA28" s="23">
        <f t="shared" si="8"/>
        <v>-9090.44776</v>
      </c>
      <c r="AB28" s="23">
        <f t="shared" si="9"/>
        <v>-3667.31590612269</v>
      </c>
      <c r="AC28" s="147"/>
      <c r="AD28" s="147"/>
      <c r="AE28" s="147"/>
      <c r="AF28" s="23">
        <f t="shared" si="10"/>
        <v>0</v>
      </c>
      <c r="AG28" s="28">
        <f t="shared" si="11"/>
        <v>1.03553477495151</v>
      </c>
      <c r="AH28" s="152"/>
    </row>
    <row r="29" spans="1:34">
      <c r="A29" s="19">
        <v>26</v>
      </c>
      <c r="B29" s="19">
        <v>103639</v>
      </c>
      <c r="C29" s="20" t="s">
        <v>78</v>
      </c>
      <c r="D29" s="20" t="s">
        <v>35</v>
      </c>
      <c r="E29" s="19" t="s">
        <v>52</v>
      </c>
      <c r="F29" s="118"/>
      <c r="G29" s="118"/>
      <c r="H29" s="118"/>
      <c r="I29" s="23">
        <v>3384.18742857143</v>
      </c>
      <c r="J29" s="21">
        <f t="shared" si="0"/>
        <v>10152.5622857143</v>
      </c>
      <c r="K29" s="22">
        <v>0.337885236008543</v>
      </c>
      <c r="L29" s="21">
        <v>1143.466968</v>
      </c>
      <c r="M29" s="21">
        <f t="shared" si="1"/>
        <v>3430.400904</v>
      </c>
      <c r="N29" s="21">
        <v>4061.02491428571</v>
      </c>
      <c r="O29" s="21">
        <f t="shared" si="2"/>
        <v>12183.0747428571</v>
      </c>
      <c r="P29" s="22">
        <v>0.326271565168292</v>
      </c>
      <c r="Q29" s="21">
        <v>1324.99695497143</v>
      </c>
      <c r="R29" s="21">
        <f t="shared" si="3"/>
        <v>3974.99086491429</v>
      </c>
      <c r="S29" s="132">
        <v>11757.37</v>
      </c>
      <c r="T29" s="132">
        <v>3724.93</v>
      </c>
      <c r="U29" s="133"/>
      <c r="V29" s="133"/>
      <c r="W29" s="134">
        <f t="shared" si="6"/>
        <v>11757.37</v>
      </c>
      <c r="X29" s="134">
        <f t="shared" si="7"/>
        <v>3724.93</v>
      </c>
      <c r="Y29" s="46">
        <f t="shared" si="4"/>
        <v>1604.80771428571</v>
      </c>
      <c r="Z29" s="46">
        <f t="shared" si="5"/>
        <v>294.529096</v>
      </c>
      <c r="AA29" s="23">
        <f t="shared" si="8"/>
        <v>-425.70474285713</v>
      </c>
      <c r="AB29" s="23">
        <f t="shared" si="9"/>
        <v>-250.06086491429</v>
      </c>
      <c r="AC29" s="147">
        <v>300</v>
      </c>
      <c r="AD29" s="147"/>
      <c r="AE29" s="147">
        <v>88</v>
      </c>
      <c r="AF29" s="46">
        <f t="shared" si="10"/>
        <v>388</v>
      </c>
      <c r="AG29" s="22">
        <f t="shared" si="11"/>
        <v>1.15806923110867</v>
      </c>
      <c r="AH29" s="152"/>
    </row>
    <row r="30" s="103" customFormat="1" spans="1:34">
      <c r="A30" s="19">
        <v>27</v>
      </c>
      <c r="B30" s="19">
        <v>387</v>
      </c>
      <c r="C30" s="20" t="s">
        <v>79</v>
      </c>
      <c r="D30" s="20" t="s">
        <v>35</v>
      </c>
      <c r="E30" s="19" t="s">
        <v>36</v>
      </c>
      <c r="F30" s="118" t="s">
        <v>39</v>
      </c>
      <c r="G30" s="118" t="s">
        <v>40</v>
      </c>
      <c r="H30" s="118" t="s">
        <v>80</v>
      </c>
      <c r="I30" s="21">
        <v>12164.3480571428</v>
      </c>
      <c r="J30" s="23">
        <f t="shared" si="0"/>
        <v>36493.0441714284</v>
      </c>
      <c r="K30" s="22">
        <v>0.273909086911107</v>
      </c>
      <c r="L30" s="21">
        <v>3331.92546920089</v>
      </c>
      <c r="M30" s="23">
        <f t="shared" si="1"/>
        <v>9995.77640760267</v>
      </c>
      <c r="N30" s="21">
        <v>14597.2176685714</v>
      </c>
      <c r="O30" s="23">
        <f t="shared" si="2"/>
        <v>43791.6530057142</v>
      </c>
      <c r="P30" s="22">
        <v>0.264494381453367</v>
      </c>
      <c r="Q30" s="21">
        <v>3860.88205818896</v>
      </c>
      <c r="R30" s="23">
        <f t="shared" si="3"/>
        <v>11582.6461745669</v>
      </c>
      <c r="S30" s="135">
        <v>37959.24</v>
      </c>
      <c r="T30" s="135">
        <v>8561.89</v>
      </c>
      <c r="U30" s="136"/>
      <c r="V30" s="136"/>
      <c r="W30" s="137">
        <f t="shared" si="6"/>
        <v>37959.24</v>
      </c>
      <c r="X30" s="137">
        <f t="shared" si="7"/>
        <v>8561.89</v>
      </c>
      <c r="Y30" s="23">
        <f t="shared" si="4"/>
        <v>1466.1958285716</v>
      </c>
      <c r="Z30" s="23">
        <f t="shared" si="5"/>
        <v>-1433.88640760267</v>
      </c>
      <c r="AA30" s="23">
        <f t="shared" si="8"/>
        <v>-5832.4130057142</v>
      </c>
      <c r="AB30" s="23">
        <f t="shared" si="9"/>
        <v>-3020.75617456688</v>
      </c>
      <c r="AC30" s="147"/>
      <c r="AD30" s="147"/>
      <c r="AE30" s="147"/>
      <c r="AF30" s="23">
        <f t="shared" si="10"/>
        <v>0</v>
      </c>
      <c r="AG30" s="28">
        <f t="shared" si="11"/>
        <v>1.04017740536208</v>
      </c>
      <c r="AH30" s="152"/>
    </row>
    <row r="31" spans="1:34">
      <c r="A31" s="19">
        <v>28</v>
      </c>
      <c r="B31" s="19">
        <v>379</v>
      </c>
      <c r="C31" s="20" t="s">
        <v>81</v>
      </c>
      <c r="D31" s="20" t="s">
        <v>38</v>
      </c>
      <c r="E31" s="19" t="s">
        <v>49</v>
      </c>
      <c r="F31" s="118"/>
      <c r="G31" s="118"/>
      <c r="H31" s="118" t="s">
        <v>59</v>
      </c>
      <c r="I31" s="23">
        <v>8075.09866071428</v>
      </c>
      <c r="J31" s="21">
        <f t="shared" si="0"/>
        <v>24225.2959821428</v>
      </c>
      <c r="K31" s="22">
        <v>0.258680651260622</v>
      </c>
      <c r="L31" s="21">
        <v>2088.87178054735</v>
      </c>
      <c r="M31" s="21">
        <f t="shared" si="1"/>
        <v>6266.61534164205</v>
      </c>
      <c r="N31" s="21">
        <v>9690.11839285714</v>
      </c>
      <c r="O31" s="21">
        <f t="shared" si="2"/>
        <v>29070.3551785714</v>
      </c>
      <c r="P31" s="22">
        <v>0.249789372162512</v>
      </c>
      <c r="Q31" s="21">
        <v>2420.4885895322</v>
      </c>
      <c r="R31" s="21">
        <f t="shared" si="3"/>
        <v>7261.4657685966</v>
      </c>
      <c r="S31" s="132">
        <v>25481.82</v>
      </c>
      <c r="T31" s="132">
        <v>6298.48</v>
      </c>
      <c r="U31" s="133"/>
      <c r="V31" s="133"/>
      <c r="W31" s="134">
        <f t="shared" si="6"/>
        <v>25481.82</v>
      </c>
      <c r="X31" s="134">
        <f t="shared" si="7"/>
        <v>6298.48</v>
      </c>
      <c r="Y31" s="46">
        <f t="shared" si="4"/>
        <v>1256.52401785716</v>
      </c>
      <c r="Z31" s="46">
        <f t="shared" si="5"/>
        <v>31.8646583579484</v>
      </c>
      <c r="AA31" s="23">
        <f t="shared" si="8"/>
        <v>-3588.53517857142</v>
      </c>
      <c r="AB31" s="23">
        <f t="shared" si="9"/>
        <v>-962.9857685966</v>
      </c>
      <c r="AC31" s="147">
        <v>500</v>
      </c>
      <c r="AD31" s="147"/>
      <c r="AE31" s="147"/>
      <c r="AF31" s="46">
        <f t="shared" si="10"/>
        <v>500</v>
      </c>
      <c r="AG31" s="22">
        <f t="shared" si="11"/>
        <v>1.0518682627772</v>
      </c>
      <c r="AH31" s="152"/>
    </row>
    <row r="32" s="103" customFormat="1" spans="1:34">
      <c r="A32" s="19">
        <v>29</v>
      </c>
      <c r="B32" s="19">
        <v>585</v>
      </c>
      <c r="C32" s="20" t="s">
        <v>82</v>
      </c>
      <c r="D32" s="20" t="s">
        <v>38</v>
      </c>
      <c r="E32" s="19" t="s">
        <v>36</v>
      </c>
      <c r="F32" s="118" t="s">
        <v>50</v>
      </c>
      <c r="G32" s="118" t="s">
        <v>83</v>
      </c>
      <c r="H32" s="118" t="s">
        <v>39</v>
      </c>
      <c r="I32" s="21">
        <v>12376.8402857143</v>
      </c>
      <c r="J32" s="23">
        <f t="shared" si="0"/>
        <v>37130.5208571429</v>
      </c>
      <c r="K32" s="22">
        <v>0.306849717104839</v>
      </c>
      <c r="L32" s="21">
        <v>3797.82994032321</v>
      </c>
      <c r="M32" s="23">
        <f t="shared" si="1"/>
        <v>11393.4898209696</v>
      </c>
      <c r="N32" s="21">
        <v>14852.2083428572</v>
      </c>
      <c r="O32" s="23">
        <f t="shared" si="2"/>
        <v>44556.6250285716</v>
      </c>
      <c r="P32" s="22">
        <v>0.296302788052901</v>
      </c>
      <c r="Q32" s="21">
        <v>4400.75074073113</v>
      </c>
      <c r="R32" s="23">
        <f t="shared" si="3"/>
        <v>13202.2522221934</v>
      </c>
      <c r="S32" s="135">
        <v>38334.42</v>
      </c>
      <c r="T32" s="135">
        <v>10135.43</v>
      </c>
      <c r="U32" s="136"/>
      <c r="V32" s="136"/>
      <c r="W32" s="137">
        <f t="shared" si="6"/>
        <v>38334.42</v>
      </c>
      <c r="X32" s="137">
        <f t="shared" si="7"/>
        <v>10135.43</v>
      </c>
      <c r="Y32" s="23">
        <f t="shared" si="4"/>
        <v>1203.8991428571</v>
      </c>
      <c r="Z32" s="23">
        <f t="shared" si="5"/>
        <v>-1258.05982096963</v>
      </c>
      <c r="AA32" s="23">
        <f t="shared" si="8"/>
        <v>-6222.2050285716</v>
      </c>
      <c r="AB32" s="23">
        <f t="shared" si="9"/>
        <v>-3066.82222219339</v>
      </c>
      <c r="AC32" s="147"/>
      <c r="AD32" s="147"/>
      <c r="AE32" s="147"/>
      <c r="AF32" s="23">
        <f t="shared" si="10"/>
        <v>0</v>
      </c>
      <c r="AG32" s="28">
        <f t="shared" si="11"/>
        <v>1.03242343805219</v>
      </c>
      <c r="AH32" s="152"/>
    </row>
    <row r="33" spans="1:34">
      <c r="A33" s="19">
        <v>30</v>
      </c>
      <c r="B33" s="44">
        <v>730</v>
      </c>
      <c r="C33" s="45" t="s">
        <v>84</v>
      </c>
      <c r="D33" s="45" t="s">
        <v>38</v>
      </c>
      <c r="E33" s="44" t="s">
        <v>36</v>
      </c>
      <c r="F33" s="118" t="s">
        <v>85</v>
      </c>
      <c r="G33" s="118" t="s">
        <v>59</v>
      </c>
      <c r="H33" s="118"/>
      <c r="I33" s="46">
        <v>8873.36978571427</v>
      </c>
      <c r="J33" s="21">
        <f t="shared" si="0"/>
        <v>26620.1093571428</v>
      </c>
      <c r="K33" s="35">
        <v>0.25243709006803</v>
      </c>
      <c r="L33" s="46">
        <v>2239.96764780329</v>
      </c>
      <c r="M33" s="21">
        <f t="shared" si="1"/>
        <v>6719.90294340987</v>
      </c>
      <c r="N33" s="46">
        <v>10648.0437428571</v>
      </c>
      <c r="O33" s="21">
        <f t="shared" si="2"/>
        <v>31944.1312285713</v>
      </c>
      <c r="P33" s="35">
        <v>0.243760412428743</v>
      </c>
      <c r="Q33" s="46">
        <v>2595.57153431814</v>
      </c>
      <c r="R33" s="21">
        <f t="shared" si="3"/>
        <v>7786.71460295442</v>
      </c>
      <c r="S33" s="132">
        <v>27799.23</v>
      </c>
      <c r="T33" s="132">
        <v>7089.52</v>
      </c>
      <c r="U33" s="133">
        <v>1085</v>
      </c>
      <c r="V33" s="133">
        <v>210</v>
      </c>
      <c r="W33" s="134">
        <f t="shared" si="6"/>
        <v>26714.23</v>
      </c>
      <c r="X33" s="134">
        <f t="shared" si="7"/>
        <v>6879.52</v>
      </c>
      <c r="Y33" s="46">
        <f t="shared" si="4"/>
        <v>1179.12064285719</v>
      </c>
      <c r="Z33" s="46">
        <f t="shared" si="5"/>
        <v>369.61705659013</v>
      </c>
      <c r="AA33" s="23">
        <f t="shared" si="8"/>
        <v>-5229.9012285713</v>
      </c>
      <c r="AB33" s="23">
        <f t="shared" si="9"/>
        <v>-907.19460295442</v>
      </c>
      <c r="AC33" s="147">
        <v>800</v>
      </c>
      <c r="AD33" s="147"/>
      <c r="AE33" s="147"/>
      <c r="AF33" s="46">
        <f t="shared" si="10"/>
        <v>800</v>
      </c>
      <c r="AG33" s="22">
        <f t="shared" si="11"/>
        <v>1.04429435758651</v>
      </c>
      <c r="AH33" s="152"/>
    </row>
    <row r="34" s="103" customFormat="1" spans="1:34">
      <c r="A34" s="19">
        <v>31</v>
      </c>
      <c r="B34" s="19">
        <v>511</v>
      </c>
      <c r="C34" s="20" t="s">
        <v>86</v>
      </c>
      <c r="D34" s="20" t="s">
        <v>45</v>
      </c>
      <c r="E34" s="19" t="s">
        <v>49</v>
      </c>
      <c r="F34" s="118"/>
      <c r="G34" s="118"/>
      <c r="H34" s="118"/>
      <c r="I34" s="21">
        <v>7329.00647619048</v>
      </c>
      <c r="J34" s="23">
        <f t="shared" si="0"/>
        <v>21987.0194285714</v>
      </c>
      <c r="K34" s="22">
        <v>0.301792950770642</v>
      </c>
      <c r="L34" s="21">
        <v>2211.84249066667</v>
      </c>
      <c r="M34" s="23">
        <f t="shared" si="1"/>
        <v>6635.52747200001</v>
      </c>
      <c r="N34" s="21">
        <v>8794.80777142857</v>
      </c>
      <c r="O34" s="23">
        <f t="shared" si="2"/>
        <v>26384.4233142857</v>
      </c>
      <c r="P34" s="22">
        <v>0.29141983108787</v>
      </c>
      <c r="Q34" s="21">
        <v>2562.9813952</v>
      </c>
      <c r="R34" s="23">
        <f t="shared" si="3"/>
        <v>7688.9441856</v>
      </c>
      <c r="S34" s="135">
        <v>23001.21</v>
      </c>
      <c r="T34" s="135">
        <v>6011.74</v>
      </c>
      <c r="U34" s="136">
        <v>4060</v>
      </c>
      <c r="V34" s="136">
        <v>560</v>
      </c>
      <c r="W34" s="137">
        <f t="shared" si="6"/>
        <v>18941.21</v>
      </c>
      <c r="X34" s="137">
        <f t="shared" si="7"/>
        <v>5451.74</v>
      </c>
      <c r="Y34" s="23">
        <f t="shared" si="4"/>
        <v>1014.19057142856</v>
      </c>
      <c r="Z34" s="23">
        <f t="shared" si="5"/>
        <v>-623.787472000011</v>
      </c>
      <c r="AA34" s="23">
        <f t="shared" si="8"/>
        <v>-7443.21331428571</v>
      </c>
      <c r="AB34" s="23">
        <f t="shared" si="9"/>
        <v>-2237.2041856</v>
      </c>
      <c r="AC34" s="147"/>
      <c r="AD34" s="147"/>
      <c r="AE34" s="147"/>
      <c r="AF34" s="23">
        <f t="shared" si="10"/>
        <v>0</v>
      </c>
      <c r="AG34" s="28">
        <f t="shared" si="11"/>
        <v>1.04612678743125</v>
      </c>
      <c r="AH34" s="152"/>
    </row>
    <row r="35" spans="1:34">
      <c r="A35" s="19">
        <v>32</v>
      </c>
      <c r="B35" s="19">
        <v>713</v>
      </c>
      <c r="C35" s="20" t="s">
        <v>87</v>
      </c>
      <c r="D35" s="20" t="s">
        <v>48</v>
      </c>
      <c r="E35" s="19" t="s">
        <v>52</v>
      </c>
      <c r="F35" s="118"/>
      <c r="G35" s="118"/>
      <c r="H35" s="118"/>
      <c r="I35" s="23">
        <v>3180</v>
      </c>
      <c r="J35" s="21">
        <f t="shared" si="0"/>
        <v>9540</v>
      </c>
      <c r="K35" s="22">
        <v>0.321105331088138</v>
      </c>
      <c r="L35" s="21">
        <v>1021.11495286028</v>
      </c>
      <c r="M35" s="21">
        <f t="shared" si="1"/>
        <v>3063.34485858084</v>
      </c>
      <c r="N35" s="21">
        <v>3816</v>
      </c>
      <c r="O35" s="21">
        <f t="shared" si="2"/>
        <v>11448</v>
      </c>
      <c r="P35" s="22">
        <v>0.310068413156</v>
      </c>
      <c r="Q35" s="21">
        <v>1183.2210646033</v>
      </c>
      <c r="R35" s="21">
        <f t="shared" si="3"/>
        <v>3549.6631938099</v>
      </c>
      <c r="S35" s="132">
        <v>10290.27</v>
      </c>
      <c r="T35" s="132">
        <v>3107.29</v>
      </c>
      <c r="U35" s="133"/>
      <c r="V35" s="133"/>
      <c r="W35" s="134">
        <f t="shared" si="6"/>
        <v>10290.27</v>
      </c>
      <c r="X35" s="134">
        <f t="shared" si="7"/>
        <v>3107.29</v>
      </c>
      <c r="Y35" s="46">
        <f t="shared" si="4"/>
        <v>750.27</v>
      </c>
      <c r="Z35" s="46">
        <f t="shared" si="5"/>
        <v>43.9451414191599</v>
      </c>
      <c r="AA35" s="23">
        <f t="shared" si="8"/>
        <v>-1157.73</v>
      </c>
      <c r="AB35" s="23">
        <f t="shared" si="9"/>
        <v>-442.3731938099</v>
      </c>
      <c r="AC35" s="147">
        <v>300</v>
      </c>
      <c r="AD35" s="147"/>
      <c r="AE35" s="147">
        <v>88</v>
      </c>
      <c r="AF35" s="46">
        <f t="shared" si="10"/>
        <v>388</v>
      </c>
      <c r="AG35" s="22">
        <f t="shared" si="11"/>
        <v>1.07864465408805</v>
      </c>
      <c r="AH35" s="152"/>
    </row>
    <row r="36" s="103" customFormat="1" spans="1:34">
      <c r="A36" s="19">
        <v>33</v>
      </c>
      <c r="B36" s="19">
        <v>571</v>
      </c>
      <c r="C36" s="20" t="s">
        <v>88</v>
      </c>
      <c r="D36" s="20" t="s">
        <v>35</v>
      </c>
      <c r="E36" s="19" t="s">
        <v>36</v>
      </c>
      <c r="F36" s="118" t="s">
        <v>39</v>
      </c>
      <c r="G36" s="118" t="s">
        <v>39</v>
      </c>
      <c r="H36" s="118" t="s">
        <v>83</v>
      </c>
      <c r="I36" s="21">
        <v>18777</v>
      </c>
      <c r="J36" s="23">
        <f t="shared" si="0"/>
        <v>56331</v>
      </c>
      <c r="K36" s="22">
        <v>0.298520409315814</v>
      </c>
      <c r="L36" s="21">
        <v>5605.31772572303</v>
      </c>
      <c r="M36" s="23">
        <f t="shared" si="1"/>
        <v>16815.9531771691</v>
      </c>
      <c r="N36" s="21">
        <v>22532.4</v>
      </c>
      <c r="O36" s="23">
        <f t="shared" si="2"/>
        <v>67597.2</v>
      </c>
      <c r="P36" s="22">
        <v>0.28825977226092</v>
      </c>
      <c r="Q36" s="21">
        <v>6495.18449249195</v>
      </c>
      <c r="R36" s="23">
        <f t="shared" si="3"/>
        <v>19485.5534774758</v>
      </c>
      <c r="S36" s="135">
        <v>56961.36</v>
      </c>
      <c r="T36" s="135">
        <v>12813.37</v>
      </c>
      <c r="U36" s="136"/>
      <c r="V36" s="136"/>
      <c r="W36" s="137">
        <f t="shared" si="6"/>
        <v>56961.36</v>
      </c>
      <c r="X36" s="137">
        <f t="shared" si="7"/>
        <v>12813.37</v>
      </c>
      <c r="Y36" s="23">
        <f t="shared" si="4"/>
        <v>630.360000000001</v>
      </c>
      <c r="Z36" s="23">
        <f t="shared" si="5"/>
        <v>-4002.58317716909</v>
      </c>
      <c r="AA36" s="23">
        <f t="shared" si="8"/>
        <v>-10635.84</v>
      </c>
      <c r="AB36" s="23">
        <f t="shared" si="9"/>
        <v>-6672.18347747585</v>
      </c>
      <c r="AC36" s="147"/>
      <c r="AD36" s="147"/>
      <c r="AE36" s="147"/>
      <c r="AF36" s="23">
        <f t="shared" si="10"/>
        <v>0</v>
      </c>
      <c r="AG36" s="28">
        <f t="shared" si="11"/>
        <v>1.01119028598818</v>
      </c>
      <c r="AH36" s="152"/>
    </row>
    <row r="37" s="103" customFormat="1" spans="1:34">
      <c r="A37" s="19">
        <v>34</v>
      </c>
      <c r="B37" s="19">
        <v>709</v>
      </c>
      <c r="C37" s="20" t="s">
        <v>89</v>
      </c>
      <c r="D37" s="20" t="s">
        <v>38</v>
      </c>
      <c r="E37" s="19" t="s">
        <v>49</v>
      </c>
      <c r="F37" s="118"/>
      <c r="G37" s="118"/>
      <c r="H37" s="118"/>
      <c r="I37" s="23">
        <v>8968.912</v>
      </c>
      <c r="J37" s="23">
        <f t="shared" si="0"/>
        <v>26906.736</v>
      </c>
      <c r="K37" s="22">
        <v>0.311806782361116</v>
      </c>
      <c r="L37" s="21">
        <v>2796.567592</v>
      </c>
      <c r="M37" s="23">
        <f t="shared" si="1"/>
        <v>8389.702776</v>
      </c>
      <c r="N37" s="21">
        <v>10762.6944</v>
      </c>
      <c r="O37" s="23">
        <f t="shared" si="2"/>
        <v>32288.0832</v>
      </c>
      <c r="P37" s="22">
        <v>0.301089470829907</v>
      </c>
      <c r="Q37" s="21">
        <v>3240.5339616</v>
      </c>
      <c r="R37" s="23">
        <f t="shared" si="3"/>
        <v>9721.6018848</v>
      </c>
      <c r="S37" s="135">
        <v>27487.29</v>
      </c>
      <c r="T37" s="135">
        <v>7889.31</v>
      </c>
      <c r="U37" s="136"/>
      <c r="V37" s="136"/>
      <c r="W37" s="137">
        <f t="shared" si="6"/>
        <v>27487.29</v>
      </c>
      <c r="X37" s="137">
        <f t="shared" si="7"/>
        <v>7889.31</v>
      </c>
      <c r="Y37" s="23">
        <f t="shared" si="4"/>
        <v>580.554</v>
      </c>
      <c r="Z37" s="23">
        <f t="shared" si="5"/>
        <v>-500.392776</v>
      </c>
      <c r="AA37" s="23">
        <f t="shared" si="8"/>
        <v>-4800.7932</v>
      </c>
      <c r="AB37" s="23">
        <f t="shared" si="9"/>
        <v>-1832.2918848</v>
      </c>
      <c r="AC37" s="147"/>
      <c r="AD37" s="147"/>
      <c r="AE37" s="147"/>
      <c r="AF37" s="23">
        <f t="shared" si="10"/>
        <v>0</v>
      </c>
      <c r="AG37" s="28">
        <f t="shared" si="11"/>
        <v>1.02157653012985</v>
      </c>
      <c r="AH37" s="152"/>
    </row>
    <row r="38" s="103" customFormat="1" spans="1:34">
      <c r="A38" s="19">
        <v>35</v>
      </c>
      <c r="B38" s="19">
        <v>724</v>
      </c>
      <c r="C38" s="20" t="s">
        <v>90</v>
      </c>
      <c r="D38" s="20" t="s">
        <v>35</v>
      </c>
      <c r="E38" s="19" t="s">
        <v>49</v>
      </c>
      <c r="F38" s="118"/>
      <c r="G38" s="118"/>
      <c r="H38" s="118" t="s">
        <v>39</v>
      </c>
      <c r="I38" s="23">
        <v>9607.68528571429</v>
      </c>
      <c r="J38" s="23">
        <f t="shared" si="0"/>
        <v>28823.0558571429</v>
      </c>
      <c r="K38" s="22">
        <v>0.296147858516697</v>
      </c>
      <c r="L38" s="21">
        <v>2845.29542266667</v>
      </c>
      <c r="M38" s="23">
        <f t="shared" si="1"/>
        <v>8535.88626800001</v>
      </c>
      <c r="N38" s="21">
        <v>11529.2223428571</v>
      </c>
      <c r="O38" s="23">
        <f t="shared" si="2"/>
        <v>34587.6670285713</v>
      </c>
      <c r="P38" s="22">
        <v>0.285968769931805</v>
      </c>
      <c r="Q38" s="21">
        <v>3296.99753165714</v>
      </c>
      <c r="R38" s="23">
        <f t="shared" si="3"/>
        <v>9890.99259497142</v>
      </c>
      <c r="S38" s="135">
        <v>29373.26</v>
      </c>
      <c r="T38" s="135">
        <v>5981.78</v>
      </c>
      <c r="U38" s="136"/>
      <c r="V38" s="136"/>
      <c r="W38" s="137">
        <f t="shared" si="6"/>
        <v>29373.26</v>
      </c>
      <c r="X38" s="137">
        <f t="shared" si="7"/>
        <v>5981.78</v>
      </c>
      <c r="Y38" s="23">
        <f t="shared" si="4"/>
        <v>550.204142857128</v>
      </c>
      <c r="Z38" s="23">
        <f t="shared" si="5"/>
        <v>-2554.10626800001</v>
      </c>
      <c r="AA38" s="23">
        <f t="shared" si="8"/>
        <v>-5214.4070285713</v>
      </c>
      <c r="AB38" s="23">
        <f t="shared" si="9"/>
        <v>-3909.21259497142</v>
      </c>
      <c r="AC38" s="147"/>
      <c r="AD38" s="147"/>
      <c r="AE38" s="147"/>
      <c r="AF38" s="23">
        <f t="shared" si="10"/>
        <v>0</v>
      </c>
      <c r="AG38" s="28">
        <f t="shared" si="11"/>
        <v>1.01908902878252</v>
      </c>
      <c r="AH38" s="152"/>
    </row>
    <row r="39" s="103" customFormat="1" spans="1:34">
      <c r="A39" s="19">
        <v>36</v>
      </c>
      <c r="B39" s="19">
        <v>746</v>
      </c>
      <c r="C39" s="20" t="s">
        <v>91</v>
      </c>
      <c r="D39" s="20" t="s">
        <v>57</v>
      </c>
      <c r="E39" s="19" t="s">
        <v>49</v>
      </c>
      <c r="F39" s="118"/>
      <c r="G39" s="118" t="s">
        <v>92</v>
      </c>
      <c r="H39" s="118" t="s">
        <v>85</v>
      </c>
      <c r="I39" s="21">
        <v>7574</v>
      </c>
      <c r="J39" s="23">
        <f t="shared" si="0"/>
        <v>22722</v>
      </c>
      <c r="K39" s="22">
        <v>0.311700811945997</v>
      </c>
      <c r="L39" s="21">
        <v>2360.82194967898</v>
      </c>
      <c r="M39" s="23">
        <f t="shared" si="1"/>
        <v>7082.46584903694</v>
      </c>
      <c r="N39" s="21">
        <v>9088.8</v>
      </c>
      <c r="O39" s="23">
        <f t="shared" si="2"/>
        <v>27266.4</v>
      </c>
      <c r="P39" s="22">
        <v>0.300987142792107</v>
      </c>
      <c r="Q39" s="21">
        <v>2735.6119434089</v>
      </c>
      <c r="R39" s="23">
        <f t="shared" si="3"/>
        <v>8206.8358302267</v>
      </c>
      <c r="S39" s="135">
        <v>23093.81</v>
      </c>
      <c r="T39" s="135">
        <v>6494.38</v>
      </c>
      <c r="U39" s="136"/>
      <c r="V39" s="136"/>
      <c r="W39" s="137">
        <f t="shared" si="6"/>
        <v>23093.81</v>
      </c>
      <c r="X39" s="137">
        <f t="shared" si="7"/>
        <v>6494.38</v>
      </c>
      <c r="Y39" s="23">
        <f t="shared" si="4"/>
        <v>371.810000000001</v>
      </c>
      <c r="Z39" s="23">
        <f t="shared" si="5"/>
        <v>-588.08584903694</v>
      </c>
      <c r="AA39" s="23">
        <f t="shared" si="8"/>
        <v>-4172.59</v>
      </c>
      <c r="AB39" s="23">
        <f t="shared" si="9"/>
        <v>-1712.4558302267</v>
      </c>
      <c r="AC39" s="147"/>
      <c r="AD39" s="147"/>
      <c r="AE39" s="147"/>
      <c r="AF39" s="23">
        <f t="shared" si="10"/>
        <v>0</v>
      </c>
      <c r="AG39" s="28">
        <f t="shared" si="11"/>
        <v>1.01636343631723</v>
      </c>
      <c r="AH39" s="152"/>
    </row>
    <row r="40" s="104" customFormat="1" spans="1:34">
      <c r="A40" s="44">
        <v>37</v>
      </c>
      <c r="B40" s="44">
        <v>308</v>
      </c>
      <c r="C40" s="45" t="s">
        <v>93</v>
      </c>
      <c r="D40" s="45" t="s">
        <v>45</v>
      </c>
      <c r="E40" s="19" t="s">
        <v>36</v>
      </c>
      <c r="F40" s="119"/>
      <c r="G40" s="119" t="s">
        <v>50</v>
      </c>
      <c r="H40" s="119"/>
      <c r="I40" s="23">
        <v>10740.5178571429</v>
      </c>
      <c r="J40" s="23">
        <f t="shared" si="0"/>
        <v>32221.5535714287</v>
      </c>
      <c r="K40" s="28">
        <v>0.334050605633873</v>
      </c>
      <c r="L40" s="23">
        <v>3587.876495</v>
      </c>
      <c r="M40" s="23">
        <f t="shared" si="1"/>
        <v>10763.629485</v>
      </c>
      <c r="N40" s="23">
        <v>12888.6214285714</v>
      </c>
      <c r="O40" s="23">
        <f t="shared" si="2"/>
        <v>38665.8642857142</v>
      </c>
      <c r="P40" s="28">
        <v>0.322568737341409</v>
      </c>
      <c r="Q40" s="23">
        <v>4157.46634028571</v>
      </c>
      <c r="R40" s="23">
        <f t="shared" si="3"/>
        <v>12472.3990208571</v>
      </c>
      <c r="S40" s="138">
        <v>32510.69</v>
      </c>
      <c r="T40" s="138">
        <v>10970.3</v>
      </c>
      <c r="U40" s="136"/>
      <c r="V40" s="136"/>
      <c r="W40" s="139">
        <f t="shared" si="6"/>
        <v>32510.69</v>
      </c>
      <c r="X40" s="139">
        <f t="shared" si="7"/>
        <v>10970.3</v>
      </c>
      <c r="Y40" s="46">
        <f t="shared" si="4"/>
        <v>289.136428571295</v>
      </c>
      <c r="Z40" s="46">
        <f t="shared" si="5"/>
        <v>206.670515</v>
      </c>
      <c r="AA40" s="23">
        <f t="shared" si="8"/>
        <v>-6155.1742857142</v>
      </c>
      <c r="AB40" s="23">
        <f t="shared" si="9"/>
        <v>-1502.09902085713</v>
      </c>
      <c r="AC40" s="147">
        <v>800</v>
      </c>
      <c r="AD40" s="148"/>
      <c r="AE40" s="148"/>
      <c r="AF40" s="46">
        <f t="shared" si="10"/>
        <v>800</v>
      </c>
      <c r="AG40" s="35">
        <f t="shared" si="11"/>
        <v>1.00897338571619</v>
      </c>
      <c r="AH40" s="46">
        <f>Y40*0.03</f>
        <v>8.67409285713886</v>
      </c>
    </row>
    <row r="41" s="103" customFormat="1" spans="1:34">
      <c r="A41" s="19">
        <v>38</v>
      </c>
      <c r="B41" s="19">
        <v>750</v>
      </c>
      <c r="C41" s="20" t="s">
        <v>94</v>
      </c>
      <c r="D41" s="20" t="s">
        <v>35</v>
      </c>
      <c r="E41" s="19" t="s">
        <v>49</v>
      </c>
      <c r="F41" s="118" t="s">
        <v>95</v>
      </c>
      <c r="G41" s="118" t="s">
        <v>96</v>
      </c>
      <c r="H41" s="118"/>
      <c r="I41" s="21">
        <v>16402</v>
      </c>
      <c r="J41" s="23">
        <f t="shared" si="0"/>
        <v>49206</v>
      </c>
      <c r="K41" s="22">
        <v>0.344939726749782</v>
      </c>
      <c r="L41" s="21">
        <v>5657.70139814992</v>
      </c>
      <c r="M41" s="23">
        <f t="shared" si="1"/>
        <v>16973.1041944498</v>
      </c>
      <c r="N41" s="21">
        <v>19682.4</v>
      </c>
      <c r="O41" s="23">
        <f t="shared" si="2"/>
        <v>59047.2</v>
      </c>
      <c r="P41" s="22">
        <v>0.333083581469446</v>
      </c>
      <c r="Q41" s="21">
        <v>6555.88428391422</v>
      </c>
      <c r="R41" s="23">
        <f t="shared" si="3"/>
        <v>19667.6528517427</v>
      </c>
      <c r="S41" s="135">
        <v>49375</v>
      </c>
      <c r="T41" s="135">
        <v>15229.98</v>
      </c>
      <c r="U41" s="136">
        <v>1155</v>
      </c>
      <c r="V41" s="136">
        <v>280</v>
      </c>
      <c r="W41" s="137">
        <f t="shared" ref="W41:W69" si="12">S41-U41</f>
        <v>48220</v>
      </c>
      <c r="X41" s="137">
        <f t="shared" ref="X41:X69" si="13">T41-V41</f>
        <v>14949.98</v>
      </c>
      <c r="Y41" s="23">
        <f t="shared" si="4"/>
        <v>169</v>
      </c>
      <c r="Z41" s="23">
        <f t="shared" si="5"/>
        <v>-1743.12419444976</v>
      </c>
      <c r="AA41" s="23">
        <f t="shared" ref="AA41:AA69" si="14">W41-O41</f>
        <v>-10827.2</v>
      </c>
      <c r="AB41" s="23">
        <f t="shared" ref="AB41:AB69" si="15">X41-R41</f>
        <v>-4717.67285174266</v>
      </c>
      <c r="AC41" s="147"/>
      <c r="AD41" s="147"/>
      <c r="AE41" s="147"/>
      <c r="AF41" s="23">
        <f t="shared" ref="AF41:AF69" si="16">AC41+AD41+AE41</f>
        <v>0</v>
      </c>
      <c r="AG41" s="28">
        <f t="shared" ref="AG41:AG69" si="17">S41/J41</f>
        <v>1.00343454050319</v>
      </c>
      <c r="AH41" s="152"/>
    </row>
    <row r="42" spans="1:34">
      <c r="A42" s="19">
        <v>39</v>
      </c>
      <c r="B42" s="19">
        <v>748</v>
      </c>
      <c r="C42" s="20" t="s">
        <v>97</v>
      </c>
      <c r="D42" s="20" t="s">
        <v>57</v>
      </c>
      <c r="E42" s="19" t="s">
        <v>52</v>
      </c>
      <c r="F42" s="118" t="s">
        <v>39</v>
      </c>
      <c r="G42" s="118" t="s">
        <v>39</v>
      </c>
      <c r="H42" s="118"/>
      <c r="I42" s="21">
        <v>5871</v>
      </c>
      <c r="J42" s="21">
        <f t="shared" si="0"/>
        <v>17613</v>
      </c>
      <c r="K42" s="22">
        <v>0.29538247601601</v>
      </c>
      <c r="L42" s="21">
        <v>1734.19051669</v>
      </c>
      <c r="M42" s="21">
        <f t="shared" si="1"/>
        <v>5202.57155007</v>
      </c>
      <c r="N42" s="21">
        <v>7045.2</v>
      </c>
      <c r="O42" s="21">
        <f t="shared" si="2"/>
        <v>21135.6</v>
      </c>
      <c r="P42" s="22">
        <v>0.285229694885492</v>
      </c>
      <c r="Q42" s="21">
        <v>2009.50024640727</v>
      </c>
      <c r="R42" s="21">
        <f t="shared" si="3"/>
        <v>6028.50073922181</v>
      </c>
      <c r="S42" s="132">
        <v>17637.93</v>
      </c>
      <c r="T42" s="132">
        <v>4573.69</v>
      </c>
      <c r="U42" s="133"/>
      <c r="V42" s="133"/>
      <c r="W42" s="134">
        <f t="shared" si="12"/>
        <v>17637.93</v>
      </c>
      <c r="X42" s="134">
        <f t="shared" si="13"/>
        <v>4573.69</v>
      </c>
      <c r="Y42" s="21">
        <f t="shared" si="4"/>
        <v>24.9300000000003</v>
      </c>
      <c r="Z42" s="21">
        <f t="shared" si="5"/>
        <v>-628.881550070001</v>
      </c>
      <c r="AA42" s="23">
        <f t="shared" si="14"/>
        <v>-3497.67</v>
      </c>
      <c r="AB42" s="23">
        <f t="shared" si="15"/>
        <v>-1454.81073922181</v>
      </c>
      <c r="AC42" s="147"/>
      <c r="AD42" s="147"/>
      <c r="AE42" s="147">
        <v>188</v>
      </c>
      <c r="AF42" s="46">
        <f t="shared" si="16"/>
        <v>188</v>
      </c>
      <c r="AG42" s="22">
        <f t="shared" si="17"/>
        <v>1.00141543178334</v>
      </c>
      <c r="AH42" s="152"/>
    </row>
    <row r="43" spans="1:34">
      <c r="A43" s="19">
        <v>40</v>
      </c>
      <c r="B43" s="19">
        <v>311</v>
      </c>
      <c r="C43" s="20" t="s">
        <v>98</v>
      </c>
      <c r="D43" s="20" t="s">
        <v>38</v>
      </c>
      <c r="E43" s="19" t="s">
        <v>36</v>
      </c>
      <c r="F43" s="118"/>
      <c r="G43" s="118"/>
      <c r="H43" s="118"/>
      <c r="I43" s="23">
        <v>8770.8838</v>
      </c>
      <c r="J43" s="21">
        <f t="shared" si="0"/>
        <v>26312.6514</v>
      </c>
      <c r="K43" s="22">
        <v>0.222813393776805</v>
      </c>
      <c r="L43" s="21">
        <v>1954.2703859</v>
      </c>
      <c r="M43" s="21">
        <f t="shared" si="1"/>
        <v>5862.8111577</v>
      </c>
      <c r="N43" s="21">
        <v>10525.06056</v>
      </c>
      <c r="O43" s="21">
        <f t="shared" si="2"/>
        <v>31575.18168</v>
      </c>
      <c r="P43" s="22">
        <v>0.215154931262457</v>
      </c>
      <c r="Q43" s="21">
        <v>2264.51868132</v>
      </c>
      <c r="R43" s="21">
        <f t="shared" si="3"/>
        <v>6793.55604396</v>
      </c>
      <c r="S43" s="132">
        <v>26320.15</v>
      </c>
      <c r="T43" s="132">
        <v>6905.71</v>
      </c>
      <c r="U43" s="133">
        <v>15000</v>
      </c>
      <c r="V43" s="133">
        <v>4320</v>
      </c>
      <c r="W43" s="134">
        <f t="shared" si="12"/>
        <v>11320.15</v>
      </c>
      <c r="X43" s="134">
        <f t="shared" si="13"/>
        <v>2585.71</v>
      </c>
      <c r="Y43" s="46">
        <f t="shared" si="4"/>
        <v>7.49860000000263</v>
      </c>
      <c r="Z43" s="46">
        <f t="shared" si="5"/>
        <v>1042.8988423</v>
      </c>
      <c r="AA43" s="23">
        <f t="shared" si="14"/>
        <v>-20255.03168</v>
      </c>
      <c r="AB43" s="23">
        <f t="shared" si="15"/>
        <v>-4207.84604396</v>
      </c>
      <c r="AC43" s="147">
        <v>800</v>
      </c>
      <c r="AD43" s="147"/>
      <c r="AE43" s="147">
        <v>188</v>
      </c>
      <c r="AF43" s="46">
        <f t="shared" si="16"/>
        <v>988</v>
      </c>
      <c r="AG43" s="22">
        <f t="shared" si="17"/>
        <v>1.00028498078305</v>
      </c>
      <c r="AH43" s="152"/>
    </row>
    <row r="44" spans="1:34">
      <c r="A44" s="19">
        <v>41</v>
      </c>
      <c r="B44" s="19">
        <v>755</v>
      </c>
      <c r="C44" s="20" t="s">
        <v>99</v>
      </c>
      <c r="D44" s="20" t="s">
        <v>48</v>
      </c>
      <c r="E44" s="19" t="s">
        <v>52</v>
      </c>
      <c r="F44" s="118"/>
      <c r="G44" s="118"/>
      <c r="H44" s="118"/>
      <c r="I44" s="21">
        <v>1858.2</v>
      </c>
      <c r="J44" s="21">
        <f t="shared" si="0"/>
        <v>5574.6</v>
      </c>
      <c r="K44" s="22">
        <v>0.296940607216958</v>
      </c>
      <c r="L44" s="21">
        <v>551.775036330551</v>
      </c>
      <c r="M44" s="21">
        <f t="shared" si="1"/>
        <v>1655.32510899165</v>
      </c>
      <c r="N44" s="21">
        <v>2229.84</v>
      </c>
      <c r="O44" s="21">
        <f t="shared" si="2"/>
        <v>6689.52</v>
      </c>
      <c r="P44" s="22">
        <v>0.286734270556439</v>
      </c>
      <c r="Q44" s="21">
        <v>639.37154585757</v>
      </c>
      <c r="R44" s="21">
        <f t="shared" si="3"/>
        <v>1918.11463757271</v>
      </c>
      <c r="S44" s="132">
        <v>5520.43</v>
      </c>
      <c r="T44" s="132">
        <v>1507.36</v>
      </c>
      <c r="U44" s="133"/>
      <c r="V44" s="133"/>
      <c r="W44" s="134">
        <f t="shared" si="12"/>
        <v>5520.43</v>
      </c>
      <c r="X44" s="134">
        <f t="shared" si="13"/>
        <v>1507.36</v>
      </c>
      <c r="Y44" s="21">
        <f t="shared" si="4"/>
        <v>-54.1700000000001</v>
      </c>
      <c r="Z44" s="21">
        <f t="shared" si="5"/>
        <v>-147.965108991653</v>
      </c>
      <c r="AA44" s="23">
        <f t="shared" si="14"/>
        <v>-1169.09</v>
      </c>
      <c r="AB44" s="23">
        <f t="shared" si="15"/>
        <v>-410.75463757271</v>
      </c>
      <c r="AC44" s="147"/>
      <c r="AD44" s="147"/>
      <c r="AE44" s="147">
        <v>188</v>
      </c>
      <c r="AF44" s="46">
        <f t="shared" si="16"/>
        <v>188</v>
      </c>
      <c r="AG44" s="22">
        <f t="shared" si="17"/>
        <v>0.990282710867147</v>
      </c>
      <c r="AH44" s="153"/>
    </row>
    <row r="45" s="103" customFormat="1" spans="1:34">
      <c r="A45" s="19">
        <v>42</v>
      </c>
      <c r="B45" s="19">
        <v>399</v>
      </c>
      <c r="C45" s="20" t="s">
        <v>100</v>
      </c>
      <c r="D45" s="20" t="s">
        <v>35</v>
      </c>
      <c r="E45" s="19" t="s">
        <v>49</v>
      </c>
      <c r="F45" s="118"/>
      <c r="G45" s="118" t="s">
        <v>101</v>
      </c>
      <c r="H45" s="118"/>
      <c r="I45" s="23">
        <v>8362</v>
      </c>
      <c r="J45" s="23">
        <f t="shared" si="0"/>
        <v>25086</v>
      </c>
      <c r="K45" s="22">
        <v>0.288089477394129</v>
      </c>
      <c r="L45" s="21">
        <v>2409.00420996971</v>
      </c>
      <c r="M45" s="23">
        <f t="shared" si="1"/>
        <v>7227.01262990913</v>
      </c>
      <c r="N45" s="21">
        <v>10034.4</v>
      </c>
      <c r="O45" s="23">
        <f t="shared" si="2"/>
        <v>30103.2</v>
      </c>
      <c r="P45" s="22">
        <v>0.278187368611517</v>
      </c>
      <c r="Q45" s="21">
        <v>2791.4433315954</v>
      </c>
      <c r="R45" s="23">
        <f t="shared" si="3"/>
        <v>8374.3299947862</v>
      </c>
      <c r="S45" s="135">
        <v>25023.57</v>
      </c>
      <c r="T45" s="135">
        <v>5737.34</v>
      </c>
      <c r="U45" s="136"/>
      <c r="V45" s="136"/>
      <c r="W45" s="137">
        <f t="shared" si="12"/>
        <v>25023.57</v>
      </c>
      <c r="X45" s="137">
        <f t="shared" si="13"/>
        <v>5737.34</v>
      </c>
      <c r="Y45" s="23">
        <f t="shared" si="4"/>
        <v>-62.4300000000003</v>
      </c>
      <c r="Z45" s="23">
        <f t="shared" si="5"/>
        <v>-1489.67262990913</v>
      </c>
      <c r="AA45" s="23">
        <f t="shared" si="14"/>
        <v>-5079.63</v>
      </c>
      <c r="AB45" s="23">
        <f t="shared" si="15"/>
        <v>-2636.9899947862</v>
      </c>
      <c r="AC45" s="147"/>
      <c r="AD45" s="147"/>
      <c r="AE45" s="147"/>
      <c r="AF45" s="23">
        <f t="shared" si="16"/>
        <v>0</v>
      </c>
      <c r="AG45" s="28">
        <f t="shared" si="17"/>
        <v>0.997511360918441</v>
      </c>
      <c r="AH45" s="153"/>
    </row>
    <row r="46" s="103" customFormat="1" spans="1:34">
      <c r="A46" s="19">
        <v>43</v>
      </c>
      <c r="B46" s="19">
        <v>545</v>
      </c>
      <c r="C46" s="20" t="s">
        <v>102</v>
      </c>
      <c r="D46" s="20" t="s">
        <v>35</v>
      </c>
      <c r="E46" s="19" t="s">
        <v>52</v>
      </c>
      <c r="F46" s="118" t="s">
        <v>43</v>
      </c>
      <c r="G46" s="118"/>
      <c r="H46" s="118"/>
      <c r="I46" s="23">
        <v>4093</v>
      </c>
      <c r="J46" s="23">
        <f t="shared" si="0"/>
        <v>12279</v>
      </c>
      <c r="K46" s="22">
        <v>0.289652958230018</v>
      </c>
      <c r="L46" s="21">
        <v>1185.54955803547</v>
      </c>
      <c r="M46" s="23">
        <f t="shared" si="1"/>
        <v>3556.64867410641</v>
      </c>
      <c r="N46" s="21">
        <v>4911.6</v>
      </c>
      <c r="O46" s="23">
        <f t="shared" si="2"/>
        <v>14734.8</v>
      </c>
      <c r="P46" s="22">
        <v>0.279697110041661</v>
      </c>
      <c r="Q46" s="21">
        <v>1373.76032568062</v>
      </c>
      <c r="R46" s="23">
        <f t="shared" si="3"/>
        <v>4121.28097704186</v>
      </c>
      <c r="S46" s="135">
        <v>12196.36</v>
      </c>
      <c r="T46" s="135">
        <v>2861.4</v>
      </c>
      <c r="U46" s="136"/>
      <c r="V46" s="136"/>
      <c r="W46" s="137">
        <f t="shared" si="12"/>
        <v>12196.36</v>
      </c>
      <c r="X46" s="137">
        <f t="shared" si="13"/>
        <v>2861.4</v>
      </c>
      <c r="Y46" s="23">
        <f t="shared" si="4"/>
        <v>-82.6399999999994</v>
      </c>
      <c r="Z46" s="23">
        <f t="shared" si="5"/>
        <v>-695.24867410641</v>
      </c>
      <c r="AA46" s="23">
        <f t="shared" si="14"/>
        <v>-2538.44</v>
      </c>
      <c r="AB46" s="23">
        <f t="shared" si="15"/>
        <v>-1259.88097704186</v>
      </c>
      <c r="AC46" s="147"/>
      <c r="AD46" s="147"/>
      <c r="AE46" s="147"/>
      <c r="AF46" s="23">
        <f t="shared" si="16"/>
        <v>0</v>
      </c>
      <c r="AG46" s="28">
        <f t="shared" si="17"/>
        <v>0.993269810245134</v>
      </c>
      <c r="AH46" s="153"/>
    </row>
    <row r="47" s="103" customFormat="1" spans="1:34">
      <c r="A47" s="19">
        <v>44</v>
      </c>
      <c r="B47" s="19">
        <v>753</v>
      </c>
      <c r="C47" s="20" t="s">
        <v>103</v>
      </c>
      <c r="D47" s="20" t="s">
        <v>35</v>
      </c>
      <c r="E47" s="19" t="s">
        <v>52</v>
      </c>
      <c r="F47" s="118"/>
      <c r="G47" s="118"/>
      <c r="H47" s="118"/>
      <c r="I47" s="23">
        <v>3942</v>
      </c>
      <c r="J47" s="23">
        <f t="shared" si="0"/>
        <v>11826</v>
      </c>
      <c r="K47" s="22">
        <v>0.28230617093668</v>
      </c>
      <c r="L47" s="21">
        <v>1112.85092583239</v>
      </c>
      <c r="M47" s="23">
        <f t="shared" si="1"/>
        <v>3338.55277749717</v>
      </c>
      <c r="N47" s="21">
        <v>4730.4</v>
      </c>
      <c r="O47" s="23">
        <f t="shared" si="2"/>
        <v>14191.2</v>
      </c>
      <c r="P47" s="22">
        <v>0.272602843901263</v>
      </c>
      <c r="Q47" s="21">
        <v>1289.52049279053</v>
      </c>
      <c r="R47" s="23">
        <f t="shared" si="3"/>
        <v>3868.56147837159</v>
      </c>
      <c r="S47" s="135">
        <v>11510.88</v>
      </c>
      <c r="T47" s="135">
        <v>3751.53</v>
      </c>
      <c r="U47" s="136"/>
      <c r="V47" s="136"/>
      <c r="W47" s="137">
        <f t="shared" si="12"/>
        <v>11510.88</v>
      </c>
      <c r="X47" s="137">
        <f t="shared" si="13"/>
        <v>3751.53</v>
      </c>
      <c r="Y47" s="23">
        <f t="shared" si="4"/>
        <v>-315.120000000001</v>
      </c>
      <c r="Z47" s="23">
        <f t="shared" si="5"/>
        <v>412.977222502831</v>
      </c>
      <c r="AA47" s="23">
        <f t="shared" si="14"/>
        <v>-2680.32</v>
      </c>
      <c r="AB47" s="23">
        <f t="shared" si="15"/>
        <v>-117.03147837159</v>
      </c>
      <c r="AC47" s="147"/>
      <c r="AD47" s="147"/>
      <c r="AE47" s="147"/>
      <c r="AF47" s="23">
        <f t="shared" si="16"/>
        <v>0</v>
      </c>
      <c r="AG47" s="28">
        <f t="shared" si="17"/>
        <v>0.973353627600203</v>
      </c>
      <c r="AH47" s="153">
        <f>Y47*0.01</f>
        <v>-3.15120000000001</v>
      </c>
    </row>
    <row r="48" s="103" customFormat="1" spans="1:34">
      <c r="A48" s="19">
        <v>45</v>
      </c>
      <c r="B48" s="19">
        <v>740</v>
      </c>
      <c r="C48" s="20" t="s">
        <v>104</v>
      </c>
      <c r="D48" s="20" t="s">
        <v>35</v>
      </c>
      <c r="E48" s="19" t="s">
        <v>52</v>
      </c>
      <c r="F48" s="118"/>
      <c r="G48" s="118"/>
      <c r="H48" s="118"/>
      <c r="I48" s="21">
        <v>4868.20870357143</v>
      </c>
      <c r="J48" s="23">
        <f t="shared" si="0"/>
        <v>14604.6261107143</v>
      </c>
      <c r="K48" s="22">
        <v>0.303823121118841</v>
      </c>
      <c r="L48" s="21">
        <v>1479.07436257698</v>
      </c>
      <c r="M48" s="23">
        <f t="shared" si="1"/>
        <v>4437.22308773094</v>
      </c>
      <c r="N48" s="21">
        <v>5841.85044428572</v>
      </c>
      <c r="O48" s="23">
        <f t="shared" si="2"/>
        <v>17525.5513328572</v>
      </c>
      <c r="P48" s="22">
        <v>0.293380221144832</v>
      </c>
      <c r="Q48" s="21">
        <v>1713.88337523958</v>
      </c>
      <c r="R48" s="23">
        <f t="shared" si="3"/>
        <v>5141.65012571874</v>
      </c>
      <c r="S48" s="135">
        <v>14246.02</v>
      </c>
      <c r="T48" s="135">
        <v>3764.51</v>
      </c>
      <c r="U48" s="136"/>
      <c r="V48" s="136"/>
      <c r="W48" s="137">
        <f t="shared" si="12"/>
        <v>14246.02</v>
      </c>
      <c r="X48" s="137">
        <f t="shared" si="13"/>
        <v>3764.51</v>
      </c>
      <c r="Y48" s="23">
        <f t="shared" si="4"/>
        <v>-358.60611071429</v>
      </c>
      <c r="Z48" s="23">
        <f t="shared" si="5"/>
        <v>-672.71308773094</v>
      </c>
      <c r="AA48" s="23">
        <f t="shared" si="14"/>
        <v>-3279.53133285716</v>
      </c>
      <c r="AB48" s="23">
        <f t="shared" si="15"/>
        <v>-1377.14012571874</v>
      </c>
      <c r="AC48" s="147"/>
      <c r="AD48" s="147"/>
      <c r="AE48" s="147"/>
      <c r="AF48" s="23">
        <f t="shared" si="16"/>
        <v>0</v>
      </c>
      <c r="AG48" s="28">
        <f t="shared" si="17"/>
        <v>0.975445717816</v>
      </c>
      <c r="AH48" s="153">
        <f>Y48*0.01</f>
        <v>-3.5860611071429</v>
      </c>
    </row>
    <row r="49" s="103" customFormat="1" spans="1:34">
      <c r="A49" s="19">
        <v>46</v>
      </c>
      <c r="B49" s="19">
        <v>329</v>
      </c>
      <c r="C49" s="20" t="s">
        <v>105</v>
      </c>
      <c r="D49" s="20" t="s">
        <v>48</v>
      </c>
      <c r="E49" s="19" t="s">
        <v>49</v>
      </c>
      <c r="F49" s="118"/>
      <c r="G49" s="118"/>
      <c r="H49" s="118"/>
      <c r="I49" s="21">
        <v>7846.05866666667</v>
      </c>
      <c r="J49" s="23">
        <f t="shared" si="0"/>
        <v>23538.176</v>
      </c>
      <c r="K49" s="22">
        <v>0.310651469425668</v>
      </c>
      <c r="L49" s="21">
        <v>2437.389654</v>
      </c>
      <c r="M49" s="23">
        <f t="shared" si="1"/>
        <v>7312.168962</v>
      </c>
      <c r="N49" s="21">
        <v>9415.2704</v>
      </c>
      <c r="O49" s="23">
        <f t="shared" si="2"/>
        <v>28245.8112</v>
      </c>
      <c r="P49" s="22">
        <v>0.299973867898685</v>
      </c>
      <c r="Q49" s="21">
        <v>2824.3350792</v>
      </c>
      <c r="R49" s="23">
        <f t="shared" si="3"/>
        <v>8473.0052376</v>
      </c>
      <c r="S49" s="135">
        <v>22987.88</v>
      </c>
      <c r="T49" s="135">
        <v>6803.83</v>
      </c>
      <c r="U49" s="136"/>
      <c r="V49" s="136"/>
      <c r="W49" s="137">
        <f t="shared" si="12"/>
        <v>22987.88</v>
      </c>
      <c r="X49" s="137">
        <f t="shared" si="13"/>
        <v>6803.83</v>
      </c>
      <c r="Y49" s="23">
        <f t="shared" si="4"/>
        <v>-550.296000000009</v>
      </c>
      <c r="Z49" s="23">
        <f t="shared" si="5"/>
        <v>-508.338962</v>
      </c>
      <c r="AA49" s="23">
        <f t="shared" si="14"/>
        <v>-5257.9312</v>
      </c>
      <c r="AB49" s="23">
        <f t="shared" si="15"/>
        <v>-1669.1752376</v>
      </c>
      <c r="AC49" s="147"/>
      <c r="AD49" s="147"/>
      <c r="AE49" s="147"/>
      <c r="AF49" s="23">
        <f t="shared" si="16"/>
        <v>0</v>
      </c>
      <c r="AG49" s="28">
        <f t="shared" si="17"/>
        <v>0.976621128162182</v>
      </c>
      <c r="AH49" s="153">
        <f>Y49*0.01</f>
        <v>-5.50296000000009</v>
      </c>
    </row>
    <row r="50" spans="1:34">
      <c r="A50" s="19">
        <v>47</v>
      </c>
      <c r="B50" s="19">
        <v>102478</v>
      </c>
      <c r="C50" s="20" t="s">
        <v>106</v>
      </c>
      <c r="D50" s="20" t="s">
        <v>45</v>
      </c>
      <c r="E50" s="19" t="s">
        <v>52</v>
      </c>
      <c r="F50" s="118"/>
      <c r="G50" s="118"/>
      <c r="H50" s="118"/>
      <c r="I50" s="23">
        <v>2992.32914285714</v>
      </c>
      <c r="J50" s="21">
        <f t="shared" si="0"/>
        <v>8976.98742857142</v>
      </c>
      <c r="K50" s="22">
        <v>0.223585624907064</v>
      </c>
      <c r="L50" s="21">
        <v>669.041781333333</v>
      </c>
      <c r="M50" s="21">
        <f t="shared" si="1"/>
        <v>2007.125344</v>
      </c>
      <c r="N50" s="21">
        <v>3590.79497142857</v>
      </c>
      <c r="O50" s="21">
        <f t="shared" si="2"/>
        <v>10772.3849142857</v>
      </c>
      <c r="P50" s="22">
        <v>0.215900619539689</v>
      </c>
      <c r="Q50" s="21">
        <v>775.254858971429</v>
      </c>
      <c r="R50" s="21">
        <f t="shared" si="3"/>
        <v>2325.76457691429</v>
      </c>
      <c r="S50" s="132">
        <v>8060.31</v>
      </c>
      <c r="T50" s="132">
        <v>1977.11</v>
      </c>
      <c r="U50" s="133"/>
      <c r="V50" s="133"/>
      <c r="W50" s="134">
        <f t="shared" si="12"/>
        <v>8060.31</v>
      </c>
      <c r="X50" s="134">
        <f t="shared" si="13"/>
        <v>1977.11</v>
      </c>
      <c r="Y50" s="21">
        <f t="shared" si="4"/>
        <v>-916.677428571421</v>
      </c>
      <c r="Z50" s="21">
        <f t="shared" si="5"/>
        <v>-30.0153439999992</v>
      </c>
      <c r="AA50" s="23">
        <f t="shared" si="14"/>
        <v>-2712.07491428571</v>
      </c>
      <c r="AB50" s="23">
        <f t="shared" si="15"/>
        <v>-348.654576914287</v>
      </c>
      <c r="AC50" s="147"/>
      <c r="AD50" s="147"/>
      <c r="AE50" s="147">
        <v>88</v>
      </c>
      <c r="AF50" s="46">
        <f t="shared" si="16"/>
        <v>88</v>
      </c>
      <c r="AG50" s="22">
        <f t="shared" si="17"/>
        <v>0.897885851365473</v>
      </c>
      <c r="AH50" s="153">
        <f>Y50*0.03</f>
        <v>-27.5003228571426</v>
      </c>
    </row>
    <row r="51" s="103" customFormat="1" spans="1:34">
      <c r="A51" s="19">
        <v>48</v>
      </c>
      <c r="B51" s="19">
        <v>513</v>
      </c>
      <c r="C51" s="20" t="s">
        <v>107</v>
      </c>
      <c r="D51" s="20" t="s">
        <v>38</v>
      </c>
      <c r="E51" s="19" t="s">
        <v>49</v>
      </c>
      <c r="F51" s="118"/>
      <c r="G51" s="118"/>
      <c r="H51" s="118"/>
      <c r="I51" s="23">
        <v>11311.3146666667</v>
      </c>
      <c r="J51" s="23">
        <f t="shared" si="0"/>
        <v>33933.9440000001</v>
      </c>
      <c r="K51" s="22">
        <v>0.296150398020342</v>
      </c>
      <c r="L51" s="21">
        <v>3349.85034066667</v>
      </c>
      <c r="M51" s="23">
        <f t="shared" si="1"/>
        <v>10049.551022</v>
      </c>
      <c r="N51" s="21">
        <v>13573.5776</v>
      </c>
      <c r="O51" s="23">
        <f t="shared" si="2"/>
        <v>40720.7328</v>
      </c>
      <c r="P51" s="22">
        <v>0.285971222148537</v>
      </c>
      <c r="Q51" s="21">
        <v>3881.6525752</v>
      </c>
      <c r="R51" s="23">
        <f t="shared" si="3"/>
        <v>11644.9577256</v>
      </c>
      <c r="S51" s="135">
        <v>32981.19</v>
      </c>
      <c r="T51" s="135">
        <v>9063.48</v>
      </c>
      <c r="U51" s="136"/>
      <c r="V51" s="136"/>
      <c r="W51" s="137">
        <f t="shared" si="12"/>
        <v>32981.19</v>
      </c>
      <c r="X51" s="137">
        <f t="shared" si="13"/>
        <v>9063.48</v>
      </c>
      <c r="Y51" s="23">
        <f t="shared" si="4"/>
        <v>-952.754000000095</v>
      </c>
      <c r="Z51" s="23">
        <f t="shared" si="5"/>
        <v>-986.071022000011</v>
      </c>
      <c r="AA51" s="23">
        <f t="shared" si="14"/>
        <v>-7739.5428</v>
      </c>
      <c r="AB51" s="23">
        <f t="shared" si="15"/>
        <v>-2581.4777256</v>
      </c>
      <c r="AC51" s="147"/>
      <c r="AD51" s="147"/>
      <c r="AE51" s="147"/>
      <c r="AF51" s="23">
        <f t="shared" si="16"/>
        <v>0</v>
      </c>
      <c r="AG51" s="28">
        <f t="shared" si="17"/>
        <v>0.971923275408243</v>
      </c>
      <c r="AH51" s="153">
        <f t="shared" ref="AH51:AH66" si="18">Y51*0.01</f>
        <v>-9.52754000000095</v>
      </c>
    </row>
    <row r="52" s="103" customFormat="1" spans="1:34">
      <c r="A52" s="19">
        <v>49</v>
      </c>
      <c r="B52" s="19">
        <v>103198</v>
      </c>
      <c r="C52" s="20" t="s">
        <v>108</v>
      </c>
      <c r="D52" s="20" t="s">
        <v>38</v>
      </c>
      <c r="E52" s="19" t="s">
        <v>49</v>
      </c>
      <c r="F52" s="118"/>
      <c r="G52" s="118"/>
      <c r="H52" s="118"/>
      <c r="I52" s="21">
        <v>5957.78721428572</v>
      </c>
      <c r="J52" s="23">
        <f t="shared" si="0"/>
        <v>17873.3616428572</v>
      </c>
      <c r="K52" s="22">
        <v>0.276850760176059</v>
      </c>
      <c r="L52" s="21">
        <v>1649.4179192422</v>
      </c>
      <c r="M52" s="23">
        <f t="shared" si="1"/>
        <v>4948.2537577266</v>
      </c>
      <c r="N52" s="21">
        <v>7149.34465714286</v>
      </c>
      <c r="O52" s="23">
        <f t="shared" si="2"/>
        <v>21448.0339714286</v>
      </c>
      <c r="P52" s="22">
        <v>0.267334944573874</v>
      </c>
      <c r="Q52" s="21">
        <v>1911.26965765681</v>
      </c>
      <c r="R52" s="23">
        <f t="shared" si="3"/>
        <v>5733.80897297043</v>
      </c>
      <c r="S52" s="135">
        <v>16728.88</v>
      </c>
      <c r="T52" s="135">
        <v>4831.93</v>
      </c>
      <c r="U52" s="136">
        <v>4260</v>
      </c>
      <c r="V52" s="136">
        <v>867</v>
      </c>
      <c r="W52" s="137">
        <f t="shared" si="12"/>
        <v>12468.88</v>
      </c>
      <c r="X52" s="137">
        <f t="shared" si="13"/>
        <v>3964.93</v>
      </c>
      <c r="Y52" s="23">
        <f t="shared" si="4"/>
        <v>-1144.48164285716</v>
      </c>
      <c r="Z52" s="23">
        <f t="shared" si="5"/>
        <v>-116.3237577266</v>
      </c>
      <c r="AA52" s="23">
        <f t="shared" si="14"/>
        <v>-8979.15397142858</v>
      </c>
      <c r="AB52" s="23">
        <f t="shared" si="15"/>
        <v>-1768.87897297043</v>
      </c>
      <c r="AC52" s="147"/>
      <c r="AD52" s="147"/>
      <c r="AE52" s="147"/>
      <c r="AF52" s="23">
        <f t="shared" si="16"/>
        <v>0</v>
      </c>
      <c r="AG52" s="28">
        <f t="shared" si="17"/>
        <v>0.935967185931442</v>
      </c>
      <c r="AH52" s="153">
        <f t="shared" si="18"/>
        <v>-11.4448164285716</v>
      </c>
    </row>
    <row r="53" s="103" customFormat="1" spans="1:34">
      <c r="A53" s="19">
        <v>50</v>
      </c>
      <c r="B53" s="19">
        <v>377</v>
      </c>
      <c r="C53" s="20" t="s">
        <v>109</v>
      </c>
      <c r="D53" s="20" t="s">
        <v>35</v>
      </c>
      <c r="E53" s="19" t="s">
        <v>49</v>
      </c>
      <c r="F53" s="118"/>
      <c r="G53" s="118"/>
      <c r="H53" s="118" t="s">
        <v>110</v>
      </c>
      <c r="I53" s="23">
        <v>8923.788</v>
      </c>
      <c r="J53" s="23">
        <f t="shared" si="0"/>
        <v>26771.364</v>
      </c>
      <c r="K53" s="22">
        <v>0.32236393909552</v>
      </c>
      <c r="L53" s="21">
        <v>2876.70745133333</v>
      </c>
      <c r="M53" s="23">
        <f t="shared" si="1"/>
        <v>8630.12235399999</v>
      </c>
      <c r="N53" s="21">
        <v>10708.5456</v>
      </c>
      <c r="O53" s="23">
        <f t="shared" si="2"/>
        <v>32125.6368</v>
      </c>
      <c r="P53" s="22">
        <v>0.311283760737779</v>
      </c>
      <c r="Q53" s="21">
        <v>3333.3963464</v>
      </c>
      <c r="R53" s="23">
        <f t="shared" si="3"/>
        <v>10000.1890392</v>
      </c>
      <c r="S53" s="135">
        <v>25552.81</v>
      </c>
      <c r="T53" s="135">
        <v>5318.11</v>
      </c>
      <c r="U53" s="136"/>
      <c r="V53" s="136"/>
      <c r="W53" s="137">
        <f t="shared" si="12"/>
        <v>25552.81</v>
      </c>
      <c r="X53" s="137">
        <f t="shared" si="13"/>
        <v>5318.11</v>
      </c>
      <c r="Y53" s="23">
        <f t="shared" si="4"/>
        <v>-1218.554</v>
      </c>
      <c r="Z53" s="23">
        <f t="shared" si="5"/>
        <v>-3312.01235399999</v>
      </c>
      <c r="AA53" s="23">
        <f t="shared" si="14"/>
        <v>-6572.8268</v>
      </c>
      <c r="AB53" s="23">
        <f t="shared" si="15"/>
        <v>-4682.0790392</v>
      </c>
      <c r="AC53" s="147"/>
      <c r="AD53" s="147"/>
      <c r="AE53" s="147"/>
      <c r="AF53" s="23">
        <f t="shared" si="16"/>
        <v>0</v>
      </c>
      <c r="AG53" s="28">
        <f t="shared" si="17"/>
        <v>0.954482931837167</v>
      </c>
      <c r="AH53" s="153">
        <f t="shared" si="18"/>
        <v>-12.18554</v>
      </c>
    </row>
    <row r="54" s="103" customFormat="1" spans="1:34">
      <c r="A54" s="19">
        <v>51</v>
      </c>
      <c r="B54" s="19">
        <v>598</v>
      </c>
      <c r="C54" s="20" t="s">
        <v>111</v>
      </c>
      <c r="D54" s="20" t="s">
        <v>35</v>
      </c>
      <c r="E54" s="19" t="s">
        <v>49</v>
      </c>
      <c r="F54" s="118"/>
      <c r="G54" s="118"/>
      <c r="H54" s="118"/>
      <c r="I54" s="21">
        <v>8002.204</v>
      </c>
      <c r="J54" s="23">
        <f t="shared" si="0"/>
        <v>24006.612</v>
      </c>
      <c r="K54" s="22">
        <v>0.33784347645557</v>
      </c>
      <c r="L54" s="21">
        <v>2703.49241866667</v>
      </c>
      <c r="M54" s="23">
        <f t="shared" si="1"/>
        <v>8110.47725600001</v>
      </c>
      <c r="N54" s="21">
        <v>9602.6448</v>
      </c>
      <c r="O54" s="23">
        <f t="shared" si="2"/>
        <v>28807.9344</v>
      </c>
      <c r="P54" s="22">
        <v>0.326231240959782</v>
      </c>
      <c r="Q54" s="21">
        <v>3132.6827296</v>
      </c>
      <c r="R54" s="23">
        <f t="shared" si="3"/>
        <v>9398.0481888</v>
      </c>
      <c r="S54" s="135">
        <v>22752.77</v>
      </c>
      <c r="T54" s="135">
        <v>7271.34</v>
      </c>
      <c r="U54" s="136"/>
      <c r="V54" s="136"/>
      <c r="W54" s="137">
        <f t="shared" si="12"/>
        <v>22752.77</v>
      </c>
      <c r="X54" s="137">
        <f t="shared" si="13"/>
        <v>7271.34</v>
      </c>
      <c r="Y54" s="23">
        <f t="shared" si="4"/>
        <v>-1253.842</v>
      </c>
      <c r="Z54" s="23">
        <f t="shared" si="5"/>
        <v>-839.137256000009</v>
      </c>
      <c r="AA54" s="23">
        <f t="shared" si="14"/>
        <v>-6055.1644</v>
      </c>
      <c r="AB54" s="23">
        <f t="shared" si="15"/>
        <v>-2126.7081888</v>
      </c>
      <c r="AC54" s="147"/>
      <c r="AD54" s="147"/>
      <c r="AE54" s="147"/>
      <c r="AF54" s="23">
        <f t="shared" si="16"/>
        <v>0</v>
      </c>
      <c r="AG54" s="28">
        <f t="shared" si="17"/>
        <v>0.947770972430429</v>
      </c>
      <c r="AH54" s="153">
        <f t="shared" si="18"/>
        <v>-12.53842</v>
      </c>
    </row>
    <row r="55" s="103" customFormat="1" spans="1:34">
      <c r="A55" s="19">
        <v>52</v>
      </c>
      <c r="B55" s="19">
        <v>716</v>
      </c>
      <c r="C55" s="20" t="s">
        <v>112</v>
      </c>
      <c r="D55" s="20" t="s">
        <v>57</v>
      </c>
      <c r="E55" s="19" t="s">
        <v>52</v>
      </c>
      <c r="F55" s="118"/>
      <c r="G55" s="118"/>
      <c r="H55" s="118"/>
      <c r="I55" s="21">
        <v>5186.72792857143</v>
      </c>
      <c r="J55" s="23">
        <f t="shared" si="0"/>
        <v>15560.1837857143</v>
      </c>
      <c r="K55" s="22">
        <v>0.304264591566232</v>
      </c>
      <c r="L55" s="21">
        <v>1578.13765475196</v>
      </c>
      <c r="M55" s="23">
        <f t="shared" si="1"/>
        <v>4734.41296425588</v>
      </c>
      <c r="N55" s="21">
        <v>6224.07351428572</v>
      </c>
      <c r="O55" s="23">
        <f t="shared" si="2"/>
        <v>18672.2205428572</v>
      </c>
      <c r="P55" s="22">
        <v>0.293806517527436</v>
      </c>
      <c r="Q55" s="21">
        <v>1828.67336406703</v>
      </c>
      <c r="R55" s="23">
        <f t="shared" si="3"/>
        <v>5486.02009220109</v>
      </c>
      <c r="S55" s="135">
        <v>14295.62</v>
      </c>
      <c r="T55" s="135">
        <v>3569.86</v>
      </c>
      <c r="U55" s="136"/>
      <c r="V55" s="136"/>
      <c r="W55" s="137">
        <f t="shared" si="12"/>
        <v>14295.62</v>
      </c>
      <c r="X55" s="137">
        <f t="shared" si="13"/>
        <v>3569.86</v>
      </c>
      <c r="Y55" s="23">
        <f t="shared" si="4"/>
        <v>-1264.56378571429</v>
      </c>
      <c r="Z55" s="23">
        <f t="shared" si="5"/>
        <v>-1164.55296425588</v>
      </c>
      <c r="AA55" s="23">
        <f t="shared" si="14"/>
        <v>-4376.60054285716</v>
      </c>
      <c r="AB55" s="23">
        <f t="shared" si="15"/>
        <v>-1916.16009220109</v>
      </c>
      <c r="AC55" s="147"/>
      <c r="AD55" s="147"/>
      <c r="AE55" s="147"/>
      <c r="AF55" s="23">
        <f t="shared" si="16"/>
        <v>0</v>
      </c>
      <c r="AG55" s="28">
        <f t="shared" si="17"/>
        <v>0.918730793727817</v>
      </c>
      <c r="AH55" s="153">
        <f t="shared" si="18"/>
        <v>-12.6456378571429</v>
      </c>
    </row>
    <row r="56" s="103" customFormat="1" spans="1:34">
      <c r="A56" s="19">
        <v>53</v>
      </c>
      <c r="B56" s="19">
        <v>727</v>
      </c>
      <c r="C56" s="20" t="s">
        <v>113</v>
      </c>
      <c r="D56" s="20" t="s">
        <v>38</v>
      </c>
      <c r="E56" s="19" t="s">
        <v>52</v>
      </c>
      <c r="F56" s="118"/>
      <c r="G56" s="118"/>
      <c r="H56" s="118"/>
      <c r="I56" s="21">
        <v>5661.22731428572</v>
      </c>
      <c r="J56" s="23">
        <f t="shared" si="0"/>
        <v>16983.6819428572</v>
      </c>
      <c r="K56" s="22">
        <v>0.309063037298556</v>
      </c>
      <c r="L56" s="21">
        <v>1749.67610859069</v>
      </c>
      <c r="M56" s="23">
        <f t="shared" si="1"/>
        <v>5249.02832577207</v>
      </c>
      <c r="N56" s="21">
        <v>6793.47277714286</v>
      </c>
      <c r="O56" s="23">
        <f t="shared" si="2"/>
        <v>20380.4183314286</v>
      </c>
      <c r="P56" s="22">
        <v>0.298440032794202</v>
      </c>
      <c r="Q56" s="21">
        <v>2027.44423839703</v>
      </c>
      <c r="R56" s="23">
        <f t="shared" si="3"/>
        <v>6082.33271519109</v>
      </c>
      <c r="S56" s="135">
        <v>15691.98</v>
      </c>
      <c r="T56" s="135">
        <v>4078.44</v>
      </c>
      <c r="U56" s="136"/>
      <c r="V56" s="136"/>
      <c r="W56" s="137">
        <f t="shared" si="12"/>
        <v>15691.98</v>
      </c>
      <c r="X56" s="137">
        <f t="shared" si="13"/>
        <v>4078.44</v>
      </c>
      <c r="Y56" s="23">
        <f t="shared" si="4"/>
        <v>-1291.70194285716</v>
      </c>
      <c r="Z56" s="23">
        <f t="shared" si="5"/>
        <v>-1170.58832577207</v>
      </c>
      <c r="AA56" s="23">
        <f t="shared" si="14"/>
        <v>-4688.43833142858</v>
      </c>
      <c r="AB56" s="23">
        <f t="shared" si="15"/>
        <v>-2003.89271519109</v>
      </c>
      <c r="AC56" s="147"/>
      <c r="AD56" s="147"/>
      <c r="AE56" s="147"/>
      <c r="AF56" s="23">
        <f t="shared" si="16"/>
        <v>0</v>
      </c>
      <c r="AG56" s="28">
        <f t="shared" si="17"/>
        <v>0.923944528212246</v>
      </c>
      <c r="AH56" s="153">
        <f t="shared" si="18"/>
        <v>-12.9170194285716</v>
      </c>
    </row>
    <row r="57" s="103" customFormat="1" spans="1:34">
      <c r="A57" s="19">
        <v>54</v>
      </c>
      <c r="B57" s="19">
        <v>591</v>
      </c>
      <c r="C57" s="20" t="s">
        <v>114</v>
      </c>
      <c r="D57" s="20" t="s">
        <v>57</v>
      </c>
      <c r="E57" s="19" t="s">
        <v>49</v>
      </c>
      <c r="F57" s="118"/>
      <c r="G57" s="118" t="s">
        <v>85</v>
      </c>
      <c r="H57" s="118" t="s">
        <v>85</v>
      </c>
      <c r="I57" s="21">
        <v>5983.87614285715</v>
      </c>
      <c r="J57" s="23">
        <f t="shared" si="0"/>
        <v>17951.6284285715</v>
      </c>
      <c r="K57" s="22">
        <v>0.30951460879127</v>
      </c>
      <c r="L57" s="21">
        <v>1852.09708341184</v>
      </c>
      <c r="M57" s="23">
        <f t="shared" si="1"/>
        <v>5556.29125023552</v>
      </c>
      <c r="N57" s="21">
        <v>7180.65137142857</v>
      </c>
      <c r="O57" s="23">
        <f t="shared" si="2"/>
        <v>21541.9541142857</v>
      </c>
      <c r="P57" s="22">
        <v>0.298876083032601</v>
      </c>
      <c r="Q57" s="21">
        <v>2146.12495551525</v>
      </c>
      <c r="R57" s="23">
        <f t="shared" si="3"/>
        <v>6438.37486654575</v>
      </c>
      <c r="S57" s="135">
        <v>16575.06</v>
      </c>
      <c r="T57" s="135">
        <v>5099.09</v>
      </c>
      <c r="U57" s="136"/>
      <c r="V57" s="136"/>
      <c r="W57" s="137">
        <f t="shared" si="12"/>
        <v>16575.06</v>
      </c>
      <c r="X57" s="137">
        <f t="shared" si="13"/>
        <v>5099.09</v>
      </c>
      <c r="Y57" s="23">
        <f t="shared" si="4"/>
        <v>-1376.56842857145</v>
      </c>
      <c r="Z57" s="23">
        <f t="shared" si="5"/>
        <v>-457.20125023552</v>
      </c>
      <c r="AA57" s="23">
        <f t="shared" si="14"/>
        <v>-4966.89411428571</v>
      </c>
      <c r="AB57" s="23">
        <f t="shared" si="15"/>
        <v>-1339.28486654575</v>
      </c>
      <c r="AC57" s="147"/>
      <c r="AD57" s="147"/>
      <c r="AE57" s="147"/>
      <c r="AF57" s="23">
        <f t="shared" si="16"/>
        <v>0</v>
      </c>
      <c r="AG57" s="28">
        <f t="shared" si="17"/>
        <v>0.92331790767346</v>
      </c>
      <c r="AH57" s="153">
        <f t="shared" si="18"/>
        <v>-13.7656842857145</v>
      </c>
    </row>
    <row r="58" s="103" customFormat="1" spans="1:34">
      <c r="A58" s="19">
        <v>55</v>
      </c>
      <c r="B58" s="19">
        <v>359</v>
      </c>
      <c r="C58" s="20" t="s">
        <v>115</v>
      </c>
      <c r="D58" s="20" t="s">
        <v>38</v>
      </c>
      <c r="E58" s="19" t="s">
        <v>49</v>
      </c>
      <c r="F58" s="118"/>
      <c r="G58" s="118"/>
      <c r="H58" s="118" t="s">
        <v>116</v>
      </c>
      <c r="I58" s="23">
        <v>10449.4627964285</v>
      </c>
      <c r="J58" s="23">
        <f t="shared" si="0"/>
        <v>31348.3883892855</v>
      </c>
      <c r="K58" s="22">
        <v>0.302282121834167</v>
      </c>
      <c r="L58" s="21">
        <v>3158.68578613161</v>
      </c>
      <c r="M58" s="23">
        <f t="shared" si="1"/>
        <v>9476.05735839483</v>
      </c>
      <c r="N58" s="21">
        <v>12539.3553557142</v>
      </c>
      <c r="O58" s="23">
        <f t="shared" si="2"/>
        <v>37618.0660671426</v>
      </c>
      <c r="P58" s="22">
        <v>0.291892188538041</v>
      </c>
      <c r="Q58" s="21">
        <v>3660.13987763563</v>
      </c>
      <c r="R58" s="23">
        <f t="shared" si="3"/>
        <v>10980.4196329069</v>
      </c>
      <c r="S58" s="135">
        <v>29940.48</v>
      </c>
      <c r="T58" s="135">
        <v>7559.21</v>
      </c>
      <c r="U58" s="136"/>
      <c r="V58" s="136"/>
      <c r="W58" s="137">
        <f t="shared" si="12"/>
        <v>29940.48</v>
      </c>
      <c r="X58" s="137">
        <f t="shared" si="13"/>
        <v>7559.21</v>
      </c>
      <c r="Y58" s="23">
        <f t="shared" si="4"/>
        <v>-1407.9083892855</v>
      </c>
      <c r="Z58" s="23">
        <f t="shared" si="5"/>
        <v>-1916.84735839483</v>
      </c>
      <c r="AA58" s="23">
        <f t="shared" si="14"/>
        <v>-7677.5860671426</v>
      </c>
      <c r="AB58" s="23">
        <f t="shared" si="15"/>
        <v>-3421.20963290689</v>
      </c>
      <c r="AC58" s="147"/>
      <c r="AD58" s="147"/>
      <c r="AE58" s="147"/>
      <c r="AF58" s="23">
        <f t="shared" si="16"/>
        <v>0</v>
      </c>
      <c r="AG58" s="28">
        <f t="shared" si="17"/>
        <v>0.955088332714204</v>
      </c>
      <c r="AH58" s="153">
        <f t="shared" si="18"/>
        <v>-14.079083892855</v>
      </c>
    </row>
    <row r="59" s="103" customFormat="1" spans="1:34">
      <c r="A59" s="19">
        <v>56</v>
      </c>
      <c r="B59" s="19">
        <v>747</v>
      </c>
      <c r="C59" s="20" t="s">
        <v>117</v>
      </c>
      <c r="D59" s="20" t="s">
        <v>45</v>
      </c>
      <c r="E59" s="19" t="s">
        <v>52</v>
      </c>
      <c r="F59" s="118"/>
      <c r="G59" s="118" t="s">
        <v>118</v>
      </c>
      <c r="H59" s="118" t="s">
        <v>119</v>
      </c>
      <c r="I59" s="23">
        <v>7439.32071428571</v>
      </c>
      <c r="J59" s="23">
        <f t="shared" si="0"/>
        <v>22317.9621428571</v>
      </c>
      <c r="K59" s="22">
        <v>0.299921378670422</v>
      </c>
      <c r="L59" s="21">
        <v>2231.211325</v>
      </c>
      <c r="M59" s="23">
        <f t="shared" si="1"/>
        <v>6693.633975</v>
      </c>
      <c r="N59" s="21">
        <v>8927.18485714286</v>
      </c>
      <c r="O59" s="23">
        <f t="shared" si="2"/>
        <v>26781.5545714286</v>
      </c>
      <c r="P59" s="22">
        <v>0.289612587996465</v>
      </c>
      <c r="Q59" s="21">
        <v>2585.42511</v>
      </c>
      <c r="R59" s="23">
        <f t="shared" si="3"/>
        <v>7756.27533</v>
      </c>
      <c r="S59" s="135">
        <v>20836.37</v>
      </c>
      <c r="T59" s="135">
        <v>6054.14</v>
      </c>
      <c r="U59" s="136"/>
      <c r="V59" s="136"/>
      <c r="W59" s="137">
        <f t="shared" si="12"/>
        <v>20836.37</v>
      </c>
      <c r="X59" s="137">
        <f t="shared" si="13"/>
        <v>6054.14</v>
      </c>
      <c r="Y59" s="23">
        <f t="shared" si="4"/>
        <v>-1481.59214285713</v>
      </c>
      <c r="Z59" s="23">
        <f t="shared" si="5"/>
        <v>-639.493975</v>
      </c>
      <c r="AA59" s="23">
        <f t="shared" si="14"/>
        <v>-5945.18457142858</v>
      </c>
      <c r="AB59" s="23">
        <f t="shared" si="15"/>
        <v>-1702.13533</v>
      </c>
      <c r="AC59" s="147"/>
      <c r="AD59" s="147"/>
      <c r="AE59" s="147"/>
      <c r="AF59" s="23">
        <f t="shared" si="16"/>
        <v>0</v>
      </c>
      <c r="AG59" s="28">
        <f t="shared" si="17"/>
        <v>0.933614362576051</v>
      </c>
      <c r="AH59" s="153">
        <f t="shared" si="18"/>
        <v>-14.8159214285713</v>
      </c>
    </row>
    <row r="60" s="103" customFormat="1" spans="1:34">
      <c r="A60" s="19">
        <v>57</v>
      </c>
      <c r="B60" s="19">
        <v>738</v>
      </c>
      <c r="C60" s="20" t="s">
        <v>120</v>
      </c>
      <c r="D60" s="20" t="s">
        <v>48</v>
      </c>
      <c r="E60" s="19" t="s">
        <v>52</v>
      </c>
      <c r="F60" s="118"/>
      <c r="G60" s="118"/>
      <c r="H60" s="118"/>
      <c r="I60" s="21">
        <v>5165.79485714285</v>
      </c>
      <c r="J60" s="23">
        <f t="shared" si="0"/>
        <v>15497.3845714285</v>
      </c>
      <c r="K60" s="22">
        <v>0.305846872401153</v>
      </c>
      <c r="L60" s="21">
        <v>1579.9422005231</v>
      </c>
      <c r="M60" s="23">
        <f t="shared" si="1"/>
        <v>4739.8266015693</v>
      </c>
      <c r="N60" s="21">
        <v>6198.95382857142</v>
      </c>
      <c r="O60" s="23">
        <f t="shared" si="2"/>
        <v>18596.8614857143</v>
      </c>
      <c r="P60" s="22">
        <v>0.295334412769749</v>
      </c>
      <c r="Q60" s="21">
        <v>1830.76438874793</v>
      </c>
      <c r="R60" s="23">
        <f t="shared" si="3"/>
        <v>5492.29316624379</v>
      </c>
      <c r="S60" s="135">
        <v>13971.4</v>
      </c>
      <c r="T60" s="135">
        <v>3658.17</v>
      </c>
      <c r="U60" s="136"/>
      <c r="V60" s="136"/>
      <c r="W60" s="137">
        <f t="shared" si="12"/>
        <v>13971.4</v>
      </c>
      <c r="X60" s="137">
        <f t="shared" si="13"/>
        <v>3658.17</v>
      </c>
      <c r="Y60" s="23">
        <f t="shared" si="4"/>
        <v>-1525.98457142855</v>
      </c>
      <c r="Z60" s="23">
        <f t="shared" si="5"/>
        <v>-1081.6566015693</v>
      </c>
      <c r="AA60" s="23">
        <f t="shared" si="14"/>
        <v>-4625.46148571426</v>
      </c>
      <c r="AB60" s="23">
        <f t="shared" si="15"/>
        <v>-1834.12316624379</v>
      </c>
      <c r="AC60" s="147"/>
      <c r="AD60" s="147"/>
      <c r="AE60" s="147"/>
      <c r="AF60" s="23">
        <f t="shared" si="16"/>
        <v>0</v>
      </c>
      <c r="AG60" s="28">
        <f t="shared" si="17"/>
        <v>0.901532767390834</v>
      </c>
      <c r="AH60" s="153">
        <f t="shared" si="18"/>
        <v>-15.2598457142855</v>
      </c>
    </row>
    <row r="61" s="103" customFormat="1" spans="1:34">
      <c r="A61" s="19">
        <v>58</v>
      </c>
      <c r="B61" s="19">
        <v>54</v>
      </c>
      <c r="C61" s="20" t="s">
        <v>121</v>
      </c>
      <c r="D61" s="20" t="s">
        <v>48</v>
      </c>
      <c r="E61" s="19" t="s">
        <v>49</v>
      </c>
      <c r="F61" s="118" t="s">
        <v>39</v>
      </c>
      <c r="G61" s="118"/>
      <c r="H61" s="118" t="s">
        <v>39</v>
      </c>
      <c r="I61" s="21">
        <v>8084.38247619048</v>
      </c>
      <c r="J61" s="23">
        <f t="shared" si="0"/>
        <v>24253.1474285714</v>
      </c>
      <c r="K61" s="22">
        <v>0.32265988829067</v>
      </c>
      <c r="L61" s="21">
        <v>2608.50594666667</v>
      </c>
      <c r="M61" s="23">
        <f t="shared" si="1"/>
        <v>7825.51784000001</v>
      </c>
      <c r="N61" s="21">
        <v>9701.25897142857</v>
      </c>
      <c r="O61" s="23">
        <f t="shared" si="2"/>
        <v>29103.7769142857</v>
      </c>
      <c r="P61" s="22">
        <v>0.31156953767273</v>
      </c>
      <c r="Q61" s="21">
        <v>3022.61677257143</v>
      </c>
      <c r="R61" s="23">
        <f t="shared" si="3"/>
        <v>9067.85031771429</v>
      </c>
      <c r="S61" s="135">
        <v>22678.95</v>
      </c>
      <c r="T61" s="135">
        <v>6140.25</v>
      </c>
      <c r="U61" s="136"/>
      <c r="V61" s="136"/>
      <c r="W61" s="137">
        <f t="shared" si="12"/>
        <v>22678.95</v>
      </c>
      <c r="X61" s="137">
        <f t="shared" si="13"/>
        <v>6140.25</v>
      </c>
      <c r="Y61" s="23">
        <f t="shared" si="4"/>
        <v>-1574.19742857144</v>
      </c>
      <c r="Z61" s="23">
        <f t="shared" si="5"/>
        <v>-1685.26784000001</v>
      </c>
      <c r="AA61" s="23">
        <f t="shared" si="14"/>
        <v>-6424.82691428571</v>
      </c>
      <c r="AB61" s="23">
        <f t="shared" si="15"/>
        <v>-2927.60031771429</v>
      </c>
      <c r="AC61" s="147"/>
      <c r="AD61" s="147"/>
      <c r="AE61" s="147"/>
      <c r="AF61" s="23">
        <f t="shared" si="16"/>
        <v>0</v>
      </c>
      <c r="AG61" s="28">
        <f t="shared" si="17"/>
        <v>0.93509306644807</v>
      </c>
      <c r="AH61" s="153">
        <f t="shared" si="18"/>
        <v>-15.7419742857144</v>
      </c>
    </row>
    <row r="62" s="103" customFormat="1" spans="1:34">
      <c r="A62" s="19">
        <v>59</v>
      </c>
      <c r="B62" s="19">
        <v>573</v>
      </c>
      <c r="C62" s="20" t="s">
        <v>122</v>
      </c>
      <c r="D62" s="20" t="s">
        <v>35</v>
      </c>
      <c r="E62" s="19" t="s">
        <v>52</v>
      </c>
      <c r="F62" s="118" t="s">
        <v>123</v>
      </c>
      <c r="G62" s="118"/>
      <c r="H62" s="118"/>
      <c r="I62" s="21">
        <v>5988.92571428571</v>
      </c>
      <c r="J62" s="23">
        <f t="shared" si="0"/>
        <v>17966.7771428571</v>
      </c>
      <c r="K62" s="22">
        <v>0.332297119318005</v>
      </c>
      <c r="L62" s="21">
        <v>1990.10276266667</v>
      </c>
      <c r="M62" s="23">
        <f t="shared" si="1"/>
        <v>5970.30828800001</v>
      </c>
      <c r="N62" s="21">
        <v>7186.71085714286</v>
      </c>
      <c r="O62" s="23">
        <f t="shared" si="2"/>
        <v>21560.1325714286</v>
      </c>
      <c r="P62" s="22">
        <v>0.320875521231886</v>
      </c>
      <c r="Q62" s="21">
        <v>2306.03959222857</v>
      </c>
      <c r="R62" s="23">
        <f t="shared" si="3"/>
        <v>6918.11877668571</v>
      </c>
      <c r="S62" s="135">
        <v>16305.58</v>
      </c>
      <c r="T62" s="135">
        <v>4567.18</v>
      </c>
      <c r="U62" s="136"/>
      <c r="V62" s="136"/>
      <c r="W62" s="137">
        <f t="shared" si="12"/>
        <v>16305.58</v>
      </c>
      <c r="X62" s="137">
        <f t="shared" si="13"/>
        <v>4567.18</v>
      </c>
      <c r="Y62" s="23">
        <f t="shared" si="4"/>
        <v>-1661.19714285713</v>
      </c>
      <c r="Z62" s="23">
        <f t="shared" si="5"/>
        <v>-1403.12828800001</v>
      </c>
      <c r="AA62" s="23">
        <f t="shared" si="14"/>
        <v>-5254.55257142858</v>
      </c>
      <c r="AB62" s="23">
        <f t="shared" si="15"/>
        <v>-2350.93877668571</v>
      </c>
      <c r="AC62" s="147"/>
      <c r="AD62" s="147"/>
      <c r="AE62" s="147"/>
      <c r="AF62" s="23">
        <f t="shared" si="16"/>
        <v>0</v>
      </c>
      <c r="AG62" s="28">
        <f t="shared" si="17"/>
        <v>0.907540616235809</v>
      </c>
      <c r="AH62" s="153">
        <f t="shared" si="18"/>
        <v>-16.6119714285713</v>
      </c>
    </row>
    <row r="63" s="103" customFormat="1" spans="1:34">
      <c r="A63" s="19">
        <v>60</v>
      </c>
      <c r="B63" s="19">
        <v>546</v>
      </c>
      <c r="C63" s="20" t="s">
        <v>124</v>
      </c>
      <c r="D63" s="20" t="s">
        <v>35</v>
      </c>
      <c r="E63" s="19" t="s">
        <v>36</v>
      </c>
      <c r="F63" s="118"/>
      <c r="G63" s="118"/>
      <c r="H63" s="118"/>
      <c r="I63" s="21">
        <v>11008</v>
      </c>
      <c r="J63" s="23">
        <f t="shared" si="0"/>
        <v>33024</v>
      </c>
      <c r="K63" s="22">
        <v>0.347338070250883</v>
      </c>
      <c r="L63" s="21">
        <v>3823.49747732173</v>
      </c>
      <c r="M63" s="23">
        <f t="shared" si="1"/>
        <v>11470.4924319652</v>
      </c>
      <c r="N63" s="21">
        <v>13209.6</v>
      </c>
      <c r="O63" s="23">
        <f t="shared" si="2"/>
        <v>39628.8</v>
      </c>
      <c r="P63" s="22">
        <v>0.335399489962991</v>
      </c>
      <c r="Q63" s="21">
        <v>4430.49310261512</v>
      </c>
      <c r="R63" s="23">
        <f t="shared" si="3"/>
        <v>13291.4793078454</v>
      </c>
      <c r="S63" s="135">
        <v>31322.81</v>
      </c>
      <c r="T63" s="135">
        <v>8333.18</v>
      </c>
      <c r="U63" s="136"/>
      <c r="V63" s="136"/>
      <c r="W63" s="137">
        <f t="shared" si="12"/>
        <v>31322.81</v>
      </c>
      <c r="X63" s="137">
        <f t="shared" si="13"/>
        <v>8333.18</v>
      </c>
      <c r="Y63" s="23">
        <f t="shared" si="4"/>
        <v>-1701.19</v>
      </c>
      <c r="Z63" s="23">
        <f t="shared" si="5"/>
        <v>-3137.31243196519</v>
      </c>
      <c r="AA63" s="23">
        <f t="shared" si="14"/>
        <v>-8305.99</v>
      </c>
      <c r="AB63" s="23">
        <f t="shared" si="15"/>
        <v>-4958.29930784536</v>
      </c>
      <c r="AC63" s="147"/>
      <c r="AD63" s="147"/>
      <c r="AE63" s="147"/>
      <c r="AF63" s="23">
        <f t="shared" si="16"/>
        <v>0</v>
      </c>
      <c r="AG63" s="28">
        <f t="shared" si="17"/>
        <v>0.948486252422481</v>
      </c>
      <c r="AH63" s="153">
        <f t="shared" si="18"/>
        <v>-17.0119</v>
      </c>
    </row>
    <row r="64" s="103" customFormat="1" spans="1:34">
      <c r="A64" s="19">
        <v>61</v>
      </c>
      <c r="B64" s="19">
        <v>52</v>
      </c>
      <c r="C64" s="20" t="s">
        <v>125</v>
      </c>
      <c r="D64" s="20" t="s">
        <v>48</v>
      </c>
      <c r="E64" s="19" t="s">
        <v>49</v>
      </c>
      <c r="F64" s="118"/>
      <c r="G64" s="118" t="s">
        <v>39</v>
      </c>
      <c r="H64" s="118" t="s">
        <v>39</v>
      </c>
      <c r="I64" s="21">
        <v>7612.47</v>
      </c>
      <c r="J64" s="23">
        <f t="shared" si="0"/>
        <v>22837.41</v>
      </c>
      <c r="K64" s="22">
        <v>0.308194970270271</v>
      </c>
      <c r="L64" s="21">
        <v>2346.12496533333</v>
      </c>
      <c r="M64" s="23">
        <f t="shared" si="1"/>
        <v>7038.37489599999</v>
      </c>
      <c r="N64" s="21">
        <v>9134.964</v>
      </c>
      <c r="O64" s="23">
        <f t="shared" si="2"/>
        <v>27404.892</v>
      </c>
      <c r="P64" s="22">
        <v>0.297601802656256</v>
      </c>
      <c r="Q64" s="21">
        <v>2718.5817536</v>
      </c>
      <c r="R64" s="23">
        <f t="shared" si="3"/>
        <v>8155.7452608</v>
      </c>
      <c r="S64" s="135">
        <v>20761</v>
      </c>
      <c r="T64" s="135">
        <v>6088.16</v>
      </c>
      <c r="U64" s="136"/>
      <c r="V64" s="136"/>
      <c r="W64" s="137">
        <f t="shared" si="12"/>
        <v>20761</v>
      </c>
      <c r="X64" s="137">
        <f t="shared" si="13"/>
        <v>6088.16</v>
      </c>
      <c r="Y64" s="23">
        <f t="shared" si="4"/>
        <v>-2076.41</v>
      </c>
      <c r="Z64" s="23">
        <f t="shared" si="5"/>
        <v>-950.214895999989</v>
      </c>
      <c r="AA64" s="23">
        <f t="shared" si="14"/>
        <v>-6643.892</v>
      </c>
      <c r="AB64" s="23">
        <f t="shared" si="15"/>
        <v>-2067.5852608</v>
      </c>
      <c r="AC64" s="147"/>
      <c r="AD64" s="147"/>
      <c r="AE64" s="147"/>
      <c r="AF64" s="23">
        <f t="shared" si="16"/>
        <v>0</v>
      </c>
      <c r="AG64" s="28">
        <f t="shared" si="17"/>
        <v>0.909078568892007</v>
      </c>
      <c r="AH64" s="153">
        <f t="shared" si="18"/>
        <v>-20.7641</v>
      </c>
    </row>
    <row r="65" s="103" customFormat="1" spans="1:34">
      <c r="A65" s="19">
        <v>62</v>
      </c>
      <c r="B65" s="19">
        <v>355</v>
      </c>
      <c r="C65" s="20" t="s">
        <v>126</v>
      </c>
      <c r="D65" s="20" t="s">
        <v>45</v>
      </c>
      <c r="E65" s="19" t="s">
        <v>49</v>
      </c>
      <c r="F65" s="118" t="s">
        <v>43</v>
      </c>
      <c r="G65" s="118" t="s">
        <v>127</v>
      </c>
      <c r="H65" s="118" t="s">
        <v>43</v>
      </c>
      <c r="I65" s="23">
        <v>9765.87714285714</v>
      </c>
      <c r="J65" s="23">
        <f t="shared" si="0"/>
        <v>29297.6314285714</v>
      </c>
      <c r="K65" s="22">
        <v>0.309152965047101</v>
      </c>
      <c r="L65" s="21">
        <v>3019.149875</v>
      </c>
      <c r="M65" s="23">
        <f t="shared" si="1"/>
        <v>9057.449625</v>
      </c>
      <c r="N65" s="21">
        <v>11719.0525714286</v>
      </c>
      <c r="O65" s="23">
        <f t="shared" si="2"/>
        <v>35157.1577142858</v>
      </c>
      <c r="P65" s="22">
        <v>0.298526869578243</v>
      </c>
      <c r="Q65" s="21">
        <v>3498.45207857143</v>
      </c>
      <c r="R65" s="23">
        <f t="shared" si="3"/>
        <v>10495.3562357143</v>
      </c>
      <c r="S65" s="135">
        <v>27161.13</v>
      </c>
      <c r="T65" s="135">
        <v>7687.52</v>
      </c>
      <c r="U65" s="136"/>
      <c r="V65" s="136"/>
      <c r="W65" s="137">
        <f t="shared" si="12"/>
        <v>27161.13</v>
      </c>
      <c r="X65" s="137">
        <f t="shared" si="13"/>
        <v>7687.52</v>
      </c>
      <c r="Y65" s="23">
        <f t="shared" si="4"/>
        <v>-2136.50142857142</v>
      </c>
      <c r="Z65" s="23">
        <f t="shared" si="5"/>
        <v>-1369.929625</v>
      </c>
      <c r="AA65" s="23">
        <f t="shared" si="14"/>
        <v>-7996.0277142858</v>
      </c>
      <c r="AB65" s="23">
        <f t="shared" si="15"/>
        <v>-2807.83623571429</v>
      </c>
      <c r="AC65" s="147"/>
      <c r="AD65" s="147"/>
      <c r="AE65" s="147"/>
      <c r="AF65" s="23">
        <f t="shared" si="16"/>
        <v>0</v>
      </c>
      <c r="AG65" s="28">
        <f t="shared" si="17"/>
        <v>0.927075967428279</v>
      </c>
      <c r="AH65" s="153">
        <f t="shared" si="18"/>
        <v>-21.3650142857142</v>
      </c>
    </row>
    <row r="66" spans="1:34">
      <c r="A66" s="19">
        <v>63</v>
      </c>
      <c r="B66" s="19">
        <v>343</v>
      </c>
      <c r="C66" s="20" t="s">
        <v>128</v>
      </c>
      <c r="D66" s="20" t="s">
        <v>38</v>
      </c>
      <c r="E66" s="19" t="s">
        <v>36</v>
      </c>
      <c r="F66" s="118" t="s">
        <v>129</v>
      </c>
      <c r="G66" s="118" t="s">
        <v>130</v>
      </c>
      <c r="H66" s="118" t="s">
        <v>131</v>
      </c>
      <c r="I66" s="21">
        <v>23356.2553142857</v>
      </c>
      <c r="J66" s="21">
        <f t="shared" si="0"/>
        <v>70068.7659428571</v>
      </c>
      <c r="K66" s="22">
        <v>0.262163903386781</v>
      </c>
      <c r="L66" s="21">
        <v>6123.16706169139</v>
      </c>
      <c r="M66" s="21">
        <f t="shared" si="1"/>
        <v>18369.5011850742</v>
      </c>
      <c r="N66" s="21">
        <v>28027.5063771428</v>
      </c>
      <c r="O66" s="21">
        <f t="shared" si="2"/>
        <v>84082.5191314284</v>
      </c>
      <c r="P66" s="22">
        <v>0.253152899188739</v>
      </c>
      <c r="Q66" s="21">
        <v>7095.24449640459</v>
      </c>
      <c r="R66" s="21">
        <f t="shared" si="3"/>
        <v>21285.7334892138</v>
      </c>
      <c r="S66" s="132">
        <v>67842.26</v>
      </c>
      <c r="T66" s="132">
        <v>16549.46</v>
      </c>
      <c r="U66" s="133">
        <v>8139.13</v>
      </c>
      <c r="V66" s="133">
        <v>2470.9505264496</v>
      </c>
      <c r="W66" s="134">
        <f t="shared" si="12"/>
        <v>59703.13</v>
      </c>
      <c r="X66" s="134">
        <f t="shared" si="13"/>
        <v>14078.5094735504</v>
      </c>
      <c r="Y66" s="21">
        <f t="shared" si="4"/>
        <v>-2226.50594285711</v>
      </c>
      <c r="Z66" s="21">
        <f t="shared" si="5"/>
        <v>-1820.04118507417</v>
      </c>
      <c r="AA66" s="23">
        <f t="shared" si="14"/>
        <v>-24379.3891314284</v>
      </c>
      <c r="AB66" s="23">
        <f t="shared" si="15"/>
        <v>-7207.22401566337</v>
      </c>
      <c r="AC66" s="147"/>
      <c r="AD66" s="147"/>
      <c r="AE66" s="147">
        <v>88</v>
      </c>
      <c r="AF66" s="46">
        <f t="shared" si="16"/>
        <v>88</v>
      </c>
      <c r="AG66" s="22">
        <f t="shared" si="17"/>
        <v>0.968223988065197</v>
      </c>
      <c r="AH66" s="153">
        <f t="shared" si="18"/>
        <v>-22.2650594285711</v>
      </c>
    </row>
    <row r="67" s="103" customFormat="1" spans="1:34">
      <c r="A67" s="19">
        <v>64</v>
      </c>
      <c r="B67" s="19">
        <v>367</v>
      </c>
      <c r="C67" s="20" t="s">
        <v>132</v>
      </c>
      <c r="D67" s="20" t="s">
        <v>48</v>
      </c>
      <c r="E67" s="19" t="s">
        <v>49</v>
      </c>
      <c r="F67" s="118"/>
      <c r="G67" s="118" t="s">
        <v>66</v>
      </c>
      <c r="H67" s="118"/>
      <c r="I67" s="21">
        <v>7336.45904285715</v>
      </c>
      <c r="J67" s="23">
        <f t="shared" si="0"/>
        <v>22009.3771285715</v>
      </c>
      <c r="K67" s="22">
        <v>0.281622833025385</v>
      </c>
      <c r="L67" s="21">
        <v>2066.11438002414</v>
      </c>
      <c r="M67" s="23">
        <f t="shared" si="1"/>
        <v>6198.34314007242</v>
      </c>
      <c r="N67" s="21">
        <v>8803.75085142857</v>
      </c>
      <c r="O67" s="23">
        <f t="shared" si="2"/>
        <v>26411.2525542857</v>
      </c>
      <c r="P67" s="22">
        <v>0.271942993436973</v>
      </c>
      <c r="Q67" s="21">
        <v>2394.11836001078</v>
      </c>
      <c r="R67" s="23">
        <f t="shared" si="3"/>
        <v>7182.35508003234</v>
      </c>
      <c r="S67" s="135">
        <v>19534.89</v>
      </c>
      <c r="T67" s="135">
        <v>4086.3</v>
      </c>
      <c r="U67" s="136"/>
      <c r="V67" s="136"/>
      <c r="W67" s="137">
        <f t="shared" si="12"/>
        <v>19534.89</v>
      </c>
      <c r="X67" s="137">
        <f t="shared" si="13"/>
        <v>4086.3</v>
      </c>
      <c r="Y67" s="23">
        <f t="shared" si="4"/>
        <v>-2474.48712857145</v>
      </c>
      <c r="Z67" s="23">
        <f t="shared" si="5"/>
        <v>-2112.04314007242</v>
      </c>
      <c r="AA67" s="23">
        <f t="shared" si="14"/>
        <v>-6876.36255428571</v>
      </c>
      <c r="AB67" s="23">
        <f t="shared" si="15"/>
        <v>-3096.05508003234</v>
      </c>
      <c r="AC67" s="147"/>
      <c r="AD67" s="147"/>
      <c r="AE67" s="147"/>
      <c r="AF67" s="23">
        <f t="shared" si="16"/>
        <v>0</v>
      </c>
      <c r="AG67" s="28">
        <f t="shared" si="17"/>
        <v>0.887571233201361</v>
      </c>
      <c r="AH67" s="153">
        <f>Y67*0.03</f>
        <v>-74.2346138571435</v>
      </c>
    </row>
    <row r="68" s="103" customFormat="1" spans="1:34">
      <c r="A68" s="19">
        <v>65</v>
      </c>
      <c r="B68" s="19">
        <v>717</v>
      </c>
      <c r="C68" s="20" t="s">
        <v>133</v>
      </c>
      <c r="D68" s="20" t="s">
        <v>57</v>
      </c>
      <c r="E68" s="19" t="s">
        <v>52</v>
      </c>
      <c r="F68" s="118"/>
      <c r="G68" s="118"/>
      <c r="H68" s="118"/>
      <c r="I68" s="21">
        <v>5703.2</v>
      </c>
      <c r="J68" s="23">
        <f>I68*3</f>
        <v>17109.6</v>
      </c>
      <c r="K68" s="22">
        <v>0.292070598484629</v>
      </c>
      <c r="L68" s="21">
        <v>1665.73703727754</v>
      </c>
      <c r="M68" s="23">
        <f>L68*3</f>
        <v>4997.21111183262</v>
      </c>
      <c r="N68" s="21">
        <v>6843.84</v>
      </c>
      <c r="O68" s="23">
        <f>N68*3</f>
        <v>20531.52</v>
      </c>
      <c r="P68" s="22">
        <v>0.282031652027585</v>
      </c>
      <c r="Q68" s="21">
        <v>1930.17950141247</v>
      </c>
      <c r="R68" s="23">
        <f>Q68*3</f>
        <v>5790.53850423741</v>
      </c>
      <c r="S68" s="135">
        <v>14593.98</v>
      </c>
      <c r="T68" s="135">
        <v>3626.43</v>
      </c>
      <c r="U68" s="136"/>
      <c r="V68" s="136"/>
      <c r="W68" s="137">
        <f t="shared" si="12"/>
        <v>14593.98</v>
      </c>
      <c r="X68" s="137">
        <f t="shared" si="13"/>
        <v>3626.43</v>
      </c>
      <c r="Y68" s="23">
        <f>S68-J68</f>
        <v>-2515.62</v>
      </c>
      <c r="Z68" s="23">
        <f>T68-M68</f>
        <v>-1370.78111183262</v>
      </c>
      <c r="AA68" s="23">
        <f t="shared" si="14"/>
        <v>-5937.54</v>
      </c>
      <c r="AB68" s="23">
        <f t="shared" si="15"/>
        <v>-2164.10850423741</v>
      </c>
      <c r="AC68" s="147"/>
      <c r="AD68" s="147"/>
      <c r="AE68" s="147"/>
      <c r="AF68" s="23">
        <f t="shared" si="16"/>
        <v>0</v>
      </c>
      <c r="AG68" s="28">
        <f t="shared" si="17"/>
        <v>0.852970262308879</v>
      </c>
      <c r="AH68" s="153">
        <f>Y68*0.03</f>
        <v>-75.4686</v>
      </c>
    </row>
    <row r="69" s="103" customFormat="1" spans="1:34">
      <c r="A69" s="19">
        <v>66</v>
      </c>
      <c r="B69" s="19">
        <v>706</v>
      </c>
      <c r="C69" s="20" t="s">
        <v>134</v>
      </c>
      <c r="D69" s="20" t="s">
        <v>48</v>
      </c>
      <c r="E69" s="19" t="s">
        <v>52</v>
      </c>
      <c r="F69" s="118"/>
      <c r="G69" s="118"/>
      <c r="H69" s="118"/>
      <c r="I69" s="46">
        <v>4630.09219047619</v>
      </c>
      <c r="J69" s="23">
        <f t="shared" ref="J69:J99" si="19">I69*3</f>
        <v>13890.2765714286</v>
      </c>
      <c r="K69" s="35">
        <v>0.278139535388867</v>
      </c>
      <c r="L69" s="46">
        <v>1287.81169066667</v>
      </c>
      <c r="M69" s="23">
        <f t="shared" ref="M69:M99" si="20">L69*3</f>
        <v>3863.43507200001</v>
      </c>
      <c r="N69" s="46">
        <v>5556.11062857143</v>
      </c>
      <c r="O69" s="23">
        <f t="shared" ref="O69:O99" si="21">N69*3</f>
        <v>16668.3318857143</v>
      </c>
      <c r="P69" s="35">
        <v>0.268579422464652</v>
      </c>
      <c r="Q69" s="46">
        <v>1492.25698377143</v>
      </c>
      <c r="R69" s="23">
        <f t="shared" ref="R69:R99" si="22">Q69*3</f>
        <v>4476.77095131429</v>
      </c>
      <c r="S69" s="135">
        <v>11282.13</v>
      </c>
      <c r="T69" s="135">
        <v>3208.09</v>
      </c>
      <c r="U69" s="136"/>
      <c r="V69" s="136"/>
      <c r="W69" s="137">
        <f t="shared" si="12"/>
        <v>11282.13</v>
      </c>
      <c r="X69" s="137">
        <f t="shared" si="13"/>
        <v>3208.09</v>
      </c>
      <c r="Y69" s="23">
        <f t="shared" ref="Y69:Y99" si="23">S69-J69</f>
        <v>-2608.14657142857</v>
      </c>
      <c r="Z69" s="23">
        <f t="shared" ref="Z69:Z99" si="24">T69-M69</f>
        <v>-655.34507200001</v>
      </c>
      <c r="AA69" s="23">
        <f t="shared" si="14"/>
        <v>-5386.20188571429</v>
      </c>
      <c r="AB69" s="23">
        <f t="shared" si="15"/>
        <v>-1268.68095131429</v>
      </c>
      <c r="AC69" s="147"/>
      <c r="AD69" s="147"/>
      <c r="AE69" s="147"/>
      <c r="AF69" s="23">
        <f t="shared" si="16"/>
        <v>0</v>
      </c>
      <c r="AG69" s="28">
        <f t="shared" si="17"/>
        <v>0.812232207327436</v>
      </c>
      <c r="AH69" s="153">
        <f>Y69*0.03</f>
        <v>-78.2443971428571</v>
      </c>
    </row>
    <row r="70" s="103" customFormat="1" spans="1:34">
      <c r="A70" s="19">
        <v>67</v>
      </c>
      <c r="B70" s="19">
        <v>517</v>
      </c>
      <c r="C70" s="20" t="s">
        <v>135</v>
      </c>
      <c r="D70" s="20" t="s">
        <v>45</v>
      </c>
      <c r="E70" s="19" t="s">
        <v>36</v>
      </c>
      <c r="F70" s="118"/>
      <c r="G70" s="118" t="s">
        <v>96</v>
      </c>
      <c r="H70" s="118" t="s">
        <v>116</v>
      </c>
      <c r="I70" s="23">
        <v>25165.932</v>
      </c>
      <c r="J70" s="23">
        <f t="shared" si="19"/>
        <v>75497.796</v>
      </c>
      <c r="K70" s="22">
        <v>0.236390632906519</v>
      </c>
      <c r="L70" s="21">
        <v>5948.99059316242</v>
      </c>
      <c r="M70" s="23">
        <f t="shared" si="20"/>
        <v>17846.9717794873</v>
      </c>
      <c r="N70" s="21">
        <v>30199.1184</v>
      </c>
      <c r="O70" s="23">
        <f t="shared" si="21"/>
        <v>90597.3552</v>
      </c>
      <c r="P70" s="22">
        <v>0.228265498370527</v>
      </c>
      <c r="Q70" s="21">
        <v>6893.41681192655</v>
      </c>
      <c r="R70" s="23">
        <f t="shared" si="22"/>
        <v>20680.2504357796</v>
      </c>
      <c r="S70" s="135">
        <v>72794.39</v>
      </c>
      <c r="T70" s="135">
        <v>17503.61</v>
      </c>
      <c r="U70" s="136"/>
      <c r="V70" s="136"/>
      <c r="W70" s="137">
        <f t="shared" ref="W70:W99" si="25">S70-U70</f>
        <v>72794.39</v>
      </c>
      <c r="X70" s="137">
        <f t="shared" ref="X70:X99" si="26">T70-V70</f>
        <v>17503.61</v>
      </c>
      <c r="Y70" s="23">
        <f t="shared" si="23"/>
        <v>-2703.406</v>
      </c>
      <c r="Z70" s="23">
        <f t="shared" si="24"/>
        <v>-343.361779487259</v>
      </c>
      <c r="AA70" s="23">
        <f t="shared" ref="AA70:AA99" si="27">W70-O70</f>
        <v>-17802.9652</v>
      </c>
      <c r="AB70" s="23">
        <f t="shared" ref="AB70:AB99" si="28">X70-R70</f>
        <v>-3176.64043577965</v>
      </c>
      <c r="AC70" s="147"/>
      <c r="AD70" s="147"/>
      <c r="AE70" s="147"/>
      <c r="AF70" s="23">
        <f t="shared" ref="AF70:AF99" si="29">AC70+AD70+AE70</f>
        <v>0</v>
      </c>
      <c r="AG70" s="28">
        <f t="shared" ref="AG70:AG100" si="30">S70/J70</f>
        <v>0.964192252711589</v>
      </c>
      <c r="AH70" s="153">
        <f>Y70*0.01</f>
        <v>-27.03406</v>
      </c>
    </row>
    <row r="71" spans="1:34">
      <c r="A71" s="19">
        <v>68</v>
      </c>
      <c r="B71" s="19">
        <v>726</v>
      </c>
      <c r="C71" s="20" t="s">
        <v>136</v>
      </c>
      <c r="D71" s="20" t="s">
        <v>38</v>
      </c>
      <c r="E71" s="19" t="s">
        <v>36</v>
      </c>
      <c r="F71" s="118" t="s">
        <v>137</v>
      </c>
      <c r="G71" s="118" t="s">
        <v>138</v>
      </c>
      <c r="H71" s="118" t="s">
        <v>130</v>
      </c>
      <c r="I71" s="23">
        <v>10654.6208</v>
      </c>
      <c r="J71" s="21">
        <f t="shared" si="19"/>
        <v>31963.8624</v>
      </c>
      <c r="K71" s="22">
        <v>0.302723956638675</v>
      </c>
      <c r="L71" s="21">
        <v>3225.40896506073</v>
      </c>
      <c r="M71" s="21">
        <f t="shared" si="20"/>
        <v>9676.22689518219</v>
      </c>
      <c r="N71" s="21">
        <v>12785.54496</v>
      </c>
      <c r="O71" s="21">
        <f t="shared" si="21"/>
        <v>38356.63488</v>
      </c>
      <c r="P71" s="22">
        <v>0.29231883675421</v>
      </c>
      <c r="Q71" s="21">
        <v>3737.45562997585</v>
      </c>
      <c r="R71" s="21">
        <f t="shared" si="22"/>
        <v>11212.3668899276</v>
      </c>
      <c r="S71" s="132">
        <v>29182.3</v>
      </c>
      <c r="T71" s="132">
        <v>8267.76</v>
      </c>
      <c r="U71" s="133"/>
      <c r="V71" s="133"/>
      <c r="W71" s="134">
        <f t="shared" si="25"/>
        <v>29182.3</v>
      </c>
      <c r="X71" s="134">
        <f t="shared" si="26"/>
        <v>8267.76</v>
      </c>
      <c r="Y71" s="21">
        <f t="shared" si="23"/>
        <v>-2781.5624</v>
      </c>
      <c r="Z71" s="21">
        <f t="shared" si="24"/>
        <v>-1408.46689518219</v>
      </c>
      <c r="AA71" s="23">
        <f t="shared" si="27"/>
        <v>-9174.33488</v>
      </c>
      <c r="AB71" s="23">
        <f t="shared" si="28"/>
        <v>-2944.60688992755</v>
      </c>
      <c r="AC71" s="147"/>
      <c r="AD71" s="147"/>
      <c r="AE71" s="147">
        <v>88</v>
      </c>
      <c r="AF71" s="46">
        <f t="shared" si="29"/>
        <v>88</v>
      </c>
      <c r="AG71" s="22">
        <f t="shared" si="30"/>
        <v>0.912977900943535</v>
      </c>
      <c r="AH71" s="153">
        <f>Y71*0.01</f>
        <v>-27.815624</v>
      </c>
    </row>
    <row r="72" s="103" customFormat="1" spans="1:34">
      <c r="A72" s="19">
        <v>69</v>
      </c>
      <c r="B72" s="19">
        <v>102479</v>
      </c>
      <c r="C72" s="20" t="s">
        <v>139</v>
      </c>
      <c r="D72" s="20" t="s">
        <v>45</v>
      </c>
      <c r="E72" s="19" t="s">
        <v>52</v>
      </c>
      <c r="F72" s="118"/>
      <c r="G72" s="118"/>
      <c r="H72" s="118"/>
      <c r="I72" s="23">
        <v>3805.776</v>
      </c>
      <c r="J72" s="23">
        <f t="shared" si="19"/>
        <v>11417.328</v>
      </c>
      <c r="K72" s="22">
        <v>0.303639933967037</v>
      </c>
      <c r="L72" s="21">
        <v>1155.58557333333</v>
      </c>
      <c r="M72" s="23">
        <f t="shared" si="20"/>
        <v>3466.75671999999</v>
      </c>
      <c r="N72" s="21">
        <v>4566.9312</v>
      </c>
      <c r="O72" s="23">
        <f t="shared" si="21"/>
        <v>13700.7936</v>
      </c>
      <c r="P72" s="22">
        <v>0.293203330436483</v>
      </c>
      <c r="Q72" s="21">
        <v>1339.03943771429</v>
      </c>
      <c r="R72" s="23">
        <f t="shared" si="22"/>
        <v>4017.11831314287</v>
      </c>
      <c r="S72" s="135">
        <v>8616.17</v>
      </c>
      <c r="T72" s="135">
        <v>2258.17</v>
      </c>
      <c r="U72" s="136"/>
      <c r="V72" s="136"/>
      <c r="W72" s="137">
        <f t="shared" si="25"/>
        <v>8616.17</v>
      </c>
      <c r="X72" s="137">
        <f t="shared" si="26"/>
        <v>2258.17</v>
      </c>
      <c r="Y72" s="23">
        <f t="shared" si="23"/>
        <v>-2801.158</v>
      </c>
      <c r="Z72" s="23">
        <f t="shared" si="24"/>
        <v>-1208.58671999999</v>
      </c>
      <c r="AA72" s="23">
        <f t="shared" si="27"/>
        <v>-5084.6236</v>
      </c>
      <c r="AB72" s="23">
        <f t="shared" si="28"/>
        <v>-1758.94831314287</v>
      </c>
      <c r="AC72" s="147"/>
      <c r="AD72" s="147"/>
      <c r="AE72" s="147"/>
      <c r="AF72" s="23">
        <f t="shared" si="29"/>
        <v>0</v>
      </c>
      <c r="AG72" s="28">
        <f t="shared" si="30"/>
        <v>0.754657306858487</v>
      </c>
      <c r="AH72" s="153">
        <f>Y72*0.03</f>
        <v>-84.03474</v>
      </c>
    </row>
    <row r="73" s="103" customFormat="1" spans="1:34">
      <c r="A73" s="19">
        <v>70</v>
      </c>
      <c r="B73" s="19">
        <v>102565</v>
      </c>
      <c r="C73" s="20" t="s">
        <v>140</v>
      </c>
      <c r="D73" s="20" t="s">
        <v>38</v>
      </c>
      <c r="E73" s="19" t="s">
        <v>49</v>
      </c>
      <c r="F73" s="118"/>
      <c r="G73" s="118"/>
      <c r="H73" s="118"/>
      <c r="I73" s="21">
        <v>5363.11337142857</v>
      </c>
      <c r="J73" s="23">
        <f t="shared" si="19"/>
        <v>16089.3401142857</v>
      </c>
      <c r="K73" s="22">
        <v>0.348611878121031</v>
      </c>
      <c r="L73" s="21">
        <v>1869.64502498973</v>
      </c>
      <c r="M73" s="23">
        <f t="shared" si="20"/>
        <v>5608.93507496919</v>
      </c>
      <c r="N73" s="21">
        <v>6435.73604571428</v>
      </c>
      <c r="O73" s="23">
        <f t="shared" si="21"/>
        <v>19307.2081371428</v>
      </c>
      <c r="P73" s="22">
        <v>0.336629514963272</v>
      </c>
      <c r="Q73" s="21">
        <v>2166.45870350045</v>
      </c>
      <c r="R73" s="23">
        <f t="shared" si="22"/>
        <v>6499.37611050135</v>
      </c>
      <c r="S73" s="135">
        <v>13276.6</v>
      </c>
      <c r="T73" s="135">
        <v>4424.48</v>
      </c>
      <c r="U73" s="136"/>
      <c r="V73" s="136"/>
      <c r="W73" s="137">
        <f t="shared" si="25"/>
        <v>13276.6</v>
      </c>
      <c r="X73" s="137">
        <f t="shared" si="26"/>
        <v>4424.48</v>
      </c>
      <c r="Y73" s="23">
        <f t="shared" si="23"/>
        <v>-2812.74011428571</v>
      </c>
      <c r="Z73" s="23">
        <f t="shared" si="24"/>
        <v>-1184.45507496919</v>
      </c>
      <c r="AA73" s="23">
        <f t="shared" si="27"/>
        <v>-6030.60813714284</v>
      </c>
      <c r="AB73" s="23">
        <f t="shared" si="28"/>
        <v>-2074.89611050135</v>
      </c>
      <c r="AC73" s="147"/>
      <c r="AD73" s="147"/>
      <c r="AE73" s="147"/>
      <c r="AF73" s="23">
        <f t="shared" si="29"/>
        <v>0</v>
      </c>
      <c r="AG73" s="28">
        <f t="shared" si="30"/>
        <v>0.825179895862337</v>
      </c>
      <c r="AH73" s="153">
        <f>Y73*0.03</f>
        <v>-84.3822034285713</v>
      </c>
    </row>
    <row r="74" spans="1:34">
      <c r="A74" s="19">
        <v>71</v>
      </c>
      <c r="B74" s="19">
        <v>720</v>
      </c>
      <c r="C74" s="20" t="s">
        <v>141</v>
      </c>
      <c r="D74" s="20" t="s">
        <v>57</v>
      </c>
      <c r="E74" s="19" t="s">
        <v>52</v>
      </c>
      <c r="F74" s="118" t="s">
        <v>39</v>
      </c>
      <c r="G74" s="118"/>
      <c r="H74" s="118"/>
      <c r="I74" s="21">
        <v>5874.20987142857</v>
      </c>
      <c r="J74" s="21">
        <f t="shared" si="19"/>
        <v>17622.6296142857</v>
      </c>
      <c r="K74" s="22">
        <v>0.30607491421506</v>
      </c>
      <c r="L74" s="21">
        <v>1797.94828247876</v>
      </c>
      <c r="M74" s="21">
        <f t="shared" si="20"/>
        <v>5393.84484743628</v>
      </c>
      <c r="N74" s="21">
        <v>7049.05184571428</v>
      </c>
      <c r="O74" s="21">
        <f t="shared" si="21"/>
        <v>21147.1555371428</v>
      </c>
      <c r="P74" s="22">
        <v>0.29555461641175</v>
      </c>
      <c r="Q74" s="21">
        <v>2083.37981432662</v>
      </c>
      <c r="R74" s="21">
        <f t="shared" si="22"/>
        <v>6250.13944297986</v>
      </c>
      <c r="S74" s="132">
        <v>14696.25</v>
      </c>
      <c r="T74" s="132">
        <v>4498.47</v>
      </c>
      <c r="U74" s="133"/>
      <c r="V74" s="133"/>
      <c r="W74" s="134">
        <f t="shared" si="25"/>
        <v>14696.25</v>
      </c>
      <c r="X74" s="134">
        <f t="shared" si="26"/>
        <v>4498.47</v>
      </c>
      <c r="Y74" s="21">
        <f t="shared" si="23"/>
        <v>-2926.37961428571</v>
      </c>
      <c r="Z74" s="21">
        <f t="shared" si="24"/>
        <v>-895.374847436279</v>
      </c>
      <c r="AA74" s="23">
        <f t="shared" si="27"/>
        <v>-6450.90553714284</v>
      </c>
      <c r="AB74" s="23">
        <f t="shared" si="28"/>
        <v>-1751.66944297986</v>
      </c>
      <c r="AC74" s="147"/>
      <c r="AD74" s="147"/>
      <c r="AE74" s="147">
        <v>188</v>
      </c>
      <c r="AF74" s="46">
        <f t="shared" si="29"/>
        <v>188</v>
      </c>
      <c r="AG74" s="22">
        <f t="shared" si="30"/>
        <v>0.833941944060752</v>
      </c>
      <c r="AH74" s="153">
        <f>Y74*0.03</f>
        <v>-87.7913884285713</v>
      </c>
    </row>
    <row r="75" s="103" customFormat="1" spans="1:34">
      <c r="A75" s="19">
        <v>72</v>
      </c>
      <c r="B75" s="19">
        <v>539</v>
      </c>
      <c r="C75" s="20" t="s">
        <v>142</v>
      </c>
      <c r="D75" s="20" t="s">
        <v>57</v>
      </c>
      <c r="E75" s="19" t="s">
        <v>52</v>
      </c>
      <c r="F75" s="118"/>
      <c r="G75" s="118"/>
      <c r="H75" s="118"/>
      <c r="I75" s="21">
        <v>5079.59781428571</v>
      </c>
      <c r="J75" s="23">
        <f t="shared" si="19"/>
        <v>15238.7934428571</v>
      </c>
      <c r="K75" s="22">
        <v>0.293940759582165</v>
      </c>
      <c r="L75" s="21">
        <v>1493.10083990305</v>
      </c>
      <c r="M75" s="23">
        <f t="shared" si="20"/>
        <v>4479.30251970915</v>
      </c>
      <c r="N75" s="21">
        <v>6095.51737714286</v>
      </c>
      <c r="O75" s="23">
        <f t="shared" si="21"/>
        <v>18286.5521314286</v>
      </c>
      <c r="P75" s="22">
        <v>0.283837532614787</v>
      </c>
      <c r="Q75" s="21">
        <v>1730.13661233878</v>
      </c>
      <c r="R75" s="23">
        <f t="shared" si="22"/>
        <v>5190.40983701634</v>
      </c>
      <c r="S75" s="135">
        <v>12131.58</v>
      </c>
      <c r="T75" s="135">
        <v>3158.03</v>
      </c>
      <c r="U75" s="136"/>
      <c r="V75" s="136"/>
      <c r="W75" s="137">
        <f t="shared" si="25"/>
        <v>12131.58</v>
      </c>
      <c r="X75" s="137">
        <f t="shared" si="26"/>
        <v>3158.03</v>
      </c>
      <c r="Y75" s="23">
        <f t="shared" si="23"/>
        <v>-3107.21344285713</v>
      </c>
      <c r="Z75" s="23">
        <f t="shared" si="24"/>
        <v>-1321.27251970915</v>
      </c>
      <c r="AA75" s="23">
        <f t="shared" si="27"/>
        <v>-6154.97213142858</v>
      </c>
      <c r="AB75" s="23">
        <f t="shared" si="28"/>
        <v>-2032.37983701634</v>
      </c>
      <c r="AC75" s="147"/>
      <c r="AD75" s="147"/>
      <c r="AE75" s="147"/>
      <c r="AF75" s="23">
        <f t="shared" si="29"/>
        <v>0</v>
      </c>
      <c r="AG75" s="28">
        <f t="shared" si="30"/>
        <v>0.79609846051732</v>
      </c>
      <c r="AH75" s="153">
        <f>Y75*0.03</f>
        <v>-93.216403285714</v>
      </c>
    </row>
    <row r="76" s="103" customFormat="1" spans="1:34">
      <c r="A76" s="19">
        <v>73</v>
      </c>
      <c r="B76" s="19">
        <v>102564</v>
      </c>
      <c r="C76" s="20" t="s">
        <v>143</v>
      </c>
      <c r="D76" s="20" t="s">
        <v>57</v>
      </c>
      <c r="E76" s="19" t="s">
        <v>52</v>
      </c>
      <c r="F76" s="118"/>
      <c r="G76" s="118"/>
      <c r="H76" s="118"/>
      <c r="I76" s="23">
        <v>2711.87466666667</v>
      </c>
      <c r="J76" s="23">
        <f t="shared" si="19"/>
        <v>8135.62400000001</v>
      </c>
      <c r="K76" s="22">
        <v>0.230723814178236</v>
      </c>
      <c r="L76" s="21">
        <v>625.694066666667</v>
      </c>
      <c r="M76" s="23">
        <f t="shared" si="20"/>
        <v>1877.0822</v>
      </c>
      <c r="N76" s="21">
        <v>3254.2496</v>
      </c>
      <c r="O76" s="23">
        <f t="shared" si="21"/>
        <v>9762.7488</v>
      </c>
      <c r="P76" s="22">
        <v>0.222793457514752</v>
      </c>
      <c r="Q76" s="21">
        <v>725.02552</v>
      </c>
      <c r="R76" s="23">
        <f t="shared" si="22"/>
        <v>2175.07656</v>
      </c>
      <c r="S76" s="135">
        <v>4968.21</v>
      </c>
      <c r="T76" s="135">
        <v>1376.11</v>
      </c>
      <c r="U76" s="136"/>
      <c r="V76" s="136"/>
      <c r="W76" s="137">
        <f t="shared" si="25"/>
        <v>4968.21</v>
      </c>
      <c r="X76" s="137">
        <f t="shared" si="26"/>
        <v>1376.11</v>
      </c>
      <c r="Y76" s="23">
        <f t="shared" si="23"/>
        <v>-3167.41400000001</v>
      </c>
      <c r="Z76" s="23">
        <f t="shared" si="24"/>
        <v>-500.972200000001</v>
      </c>
      <c r="AA76" s="23">
        <f t="shared" si="27"/>
        <v>-4794.5388</v>
      </c>
      <c r="AB76" s="23">
        <f t="shared" si="28"/>
        <v>-798.96656</v>
      </c>
      <c r="AC76" s="147"/>
      <c r="AD76" s="147"/>
      <c r="AE76" s="147"/>
      <c r="AF76" s="23">
        <f t="shared" si="29"/>
        <v>0</v>
      </c>
      <c r="AG76" s="28">
        <f t="shared" si="30"/>
        <v>0.610673502118583</v>
      </c>
      <c r="AH76" s="153">
        <f>Y76*0.05</f>
        <v>-158.3707</v>
      </c>
    </row>
    <row r="77" s="103" customFormat="1" spans="1:34">
      <c r="A77" s="19">
        <v>74</v>
      </c>
      <c r="B77" s="19">
        <v>745</v>
      </c>
      <c r="C77" s="20" t="s">
        <v>144</v>
      </c>
      <c r="D77" s="20" t="s">
        <v>38</v>
      </c>
      <c r="E77" s="19" t="s">
        <v>49</v>
      </c>
      <c r="F77" s="118" t="s">
        <v>39</v>
      </c>
      <c r="G77" s="118"/>
      <c r="H77" s="118"/>
      <c r="I77" s="21">
        <v>6222.33186428571</v>
      </c>
      <c r="J77" s="23">
        <f t="shared" si="19"/>
        <v>18666.9955928571</v>
      </c>
      <c r="K77" s="22">
        <v>0.304445172378762</v>
      </c>
      <c r="L77" s="21">
        <v>1894.35889702033</v>
      </c>
      <c r="M77" s="23">
        <f t="shared" si="20"/>
        <v>5683.07669106099</v>
      </c>
      <c r="N77" s="21">
        <v>7466.79823714286</v>
      </c>
      <c r="O77" s="23">
        <f t="shared" si="21"/>
        <v>22400.3947114286</v>
      </c>
      <c r="P77" s="22">
        <v>0.293980891480674</v>
      </c>
      <c r="Q77" s="21">
        <v>2195.09600226158</v>
      </c>
      <c r="R77" s="23">
        <f t="shared" si="22"/>
        <v>6585.28800678474</v>
      </c>
      <c r="S77" s="135">
        <v>15099.8</v>
      </c>
      <c r="T77" s="135">
        <v>3550.11</v>
      </c>
      <c r="U77" s="136"/>
      <c r="V77" s="136"/>
      <c r="W77" s="137">
        <f t="shared" si="25"/>
        <v>15099.8</v>
      </c>
      <c r="X77" s="137">
        <f t="shared" si="26"/>
        <v>3550.11</v>
      </c>
      <c r="Y77" s="23">
        <f t="shared" si="23"/>
        <v>-3567.19559285713</v>
      </c>
      <c r="Z77" s="23">
        <f t="shared" si="24"/>
        <v>-2132.96669106099</v>
      </c>
      <c r="AA77" s="23">
        <f t="shared" si="27"/>
        <v>-7300.59471142858</v>
      </c>
      <c r="AB77" s="23">
        <f t="shared" si="28"/>
        <v>-3035.17800678474</v>
      </c>
      <c r="AC77" s="147"/>
      <c r="AD77" s="147"/>
      <c r="AE77" s="147"/>
      <c r="AF77" s="23">
        <f t="shared" si="29"/>
        <v>0</v>
      </c>
      <c r="AG77" s="28">
        <f t="shared" si="30"/>
        <v>0.808903603415318</v>
      </c>
      <c r="AH77" s="153">
        <f t="shared" ref="AH77:AH82" si="31">Y77*0.03</f>
        <v>-107.015867785714</v>
      </c>
    </row>
    <row r="78" s="103" customFormat="1" spans="1:34">
      <c r="A78" s="19">
        <v>75</v>
      </c>
      <c r="B78" s="19">
        <v>594</v>
      </c>
      <c r="C78" s="20" t="s">
        <v>145</v>
      </c>
      <c r="D78" s="20" t="s">
        <v>57</v>
      </c>
      <c r="E78" s="19" t="s">
        <v>52</v>
      </c>
      <c r="F78" s="118"/>
      <c r="G78" s="118"/>
      <c r="H78" s="118"/>
      <c r="I78" s="23">
        <v>4714.91521071428</v>
      </c>
      <c r="J78" s="23">
        <f t="shared" si="19"/>
        <v>14144.7456321428</v>
      </c>
      <c r="K78" s="22">
        <v>0.285488569073596</v>
      </c>
      <c r="L78" s="21">
        <v>1346.05439681015</v>
      </c>
      <c r="M78" s="23">
        <f t="shared" si="20"/>
        <v>4038.16319043045</v>
      </c>
      <c r="N78" s="21">
        <v>5657.89825285714</v>
      </c>
      <c r="O78" s="23">
        <f t="shared" si="21"/>
        <v>16973.6947585714</v>
      </c>
      <c r="P78" s="22">
        <v>0.275675857784278</v>
      </c>
      <c r="Q78" s="21">
        <v>1559.74595411256</v>
      </c>
      <c r="R78" s="23">
        <f t="shared" si="22"/>
        <v>4679.23786233768</v>
      </c>
      <c r="S78" s="135">
        <v>10532.41</v>
      </c>
      <c r="T78" s="135">
        <v>2505.99</v>
      </c>
      <c r="U78" s="136"/>
      <c r="V78" s="136"/>
      <c r="W78" s="137">
        <f t="shared" si="25"/>
        <v>10532.41</v>
      </c>
      <c r="X78" s="137">
        <f t="shared" si="26"/>
        <v>2505.99</v>
      </c>
      <c r="Y78" s="23">
        <f t="shared" si="23"/>
        <v>-3612.33563214284</v>
      </c>
      <c r="Z78" s="23">
        <f t="shared" si="24"/>
        <v>-1532.17319043045</v>
      </c>
      <c r="AA78" s="23">
        <f t="shared" si="27"/>
        <v>-6441.28475857142</v>
      </c>
      <c r="AB78" s="23">
        <f t="shared" si="28"/>
        <v>-2173.24786233768</v>
      </c>
      <c r="AC78" s="147"/>
      <c r="AD78" s="147"/>
      <c r="AE78" s="147"/>
      <c r="AF78" s="23">
        <f t="shared" si="29"/>
        <v>0</v>
      </c>
      <c r="AG78" s="28">
        <f t="shared" si="30"/>
        <v>0.744616430292385</v>
      </c>
      <c r="AH78" s="153">
        <f t="shared" si="31"/>
        <v>-108.370068964285</v>
      </c>
    </row>
    <row r="79" s="103" customFormat="1" spans="1:34">
      <c r="A79" s="19">
        <v>76</v>
      </c>
      <c r="B79" s="19">
        <v>733</v>
      </c>
      <c r="C79" s="20" t="s">
        <v>146</v>
      </c>
      <c r="D79" s="20" t="s">
        <v>35</v>
      </c>
      <c r="E79" s="19" t="s">
        <v>52</v>
      </c>
      <c r="F79" s="118" t="s">
        <v>147</v>
      </c>
      <c r="G79" s="118"/>
      <c r="H79" s="118"/>
      <c r="I79" s="21">
        <v>5154.46945714285</v>
      </c>
      <c r="J79" s="23">
        <f t="shared" si="19"/>
        <v>15463.4083714285</v>
      </c>
      <c r="K79" s="22">
        <v>0.299836304836022</v>
      </c>
      <c r="L79" s="21">
        <v>1545.49707541985</v>
      </c>
      <c r="M79" s="23">
        <f t="shared" si="20"/>
        <v>4636.49122625955</v>
      </c>
      <c r="N79" s="21">
        <v>6185.36334857142</v>
      </c>
      <c r="O79" s="23">
        <f t="shared" si="21"/>
        <v>18556.0900457143</v>
      </c>
      <c r="P79" s="22">
        <v>0.289530438289563</v>
      </c>
      <c r="Q79" s="21">
        <v>1790.85096129209</v>
      </c>
      <c r="R79" s="23">
        <f t="shared" si="22"/>
        <v>5372.55288387627</v>
      </c>
      <c r="S79" s="135">
        <v>11843.53</v>
      </c>
      <c r="T79" s="135">
        <v>3262.83</v>
      </c>
      <c r="U79" s="136"/>
      <c r="V79" s="136"/>
      <c r="W79" s="137">
        <f t="shared" si="25"/>
        <v>11843.53</v>
      </c>
      <c r="X79" s="137">
        <f t="shared" si="26"/>
        <v>3262.83</v>
      </c>
      <c r="Y79" s="23">
        <f t="shared" si="23"/>
        <v>-3619.87837142855</v>
      </c>
      <c r="Z79" s="23">
        <f t="shared" si="24"/>
        <v>-1373.66122625955</v>
      </c>
      <c r="AA79" s="23">
        <f t="shared" si="27"/>
        <v>-6712.56004571426</v>
      </c>
      <c r="AB79" s="23">
        <f t="shared" si="28"/>
        <v>-2109.72288387627</v>
      </c>
      <c r="AC79" s="147"/>
      <c r="AD79" s="147"/>
      <c r="AE79" s="147"/>
      <c r="AF79" s="23">
        <f t="shared" si="29"/>
        <v>0</v>
      </c>
      <c r="AG79" s="28">
        <f t="shared" si="30"/>
        <v>0.765906824389574</v>
      </c>
      <c r="AH79" s="153">
        <f t="shared" si="31"/>
        <v>-108.596351142856</v>
      </c>
    </row>
    <row r="80" s="103" customFormat="1" spans="1:34">
      <c r="A80" s="19">
        <v>77</v>
      </c>
      <c r="B80" s="19">
        <v>570</v>
      </c>
      <c r="C80" s="20" t="s">
        <v>148</v>
      </c>
      <c r="D80" s="20" t="s">
        <v>38</v>
      </c>
      <c r="E80" s="19" t="s">
        <v>52</v>
      </c>
      <c r="F80" s="118"/>
      <c r="G80" s="118"/>
      <c r="H80" s="118"/>
      <c r="I80" s="21">
        <v>6167.72397857143</v>
      </c>
      <c r="J80" s="23">
        <f t="shared" si="19"/>
        <v>18503.1719357143</v>
      </c>
      <c r="K80" s="22">
        <v>0.307743075602553</v>
      </c>
      <c r="L80" s="21">
        <v>1898.07434663319</v>
      </c>
      <c r="M80" s="23">
        <f t="shared" si="20"/>
        <v>5694.22303989957</v>
      </c>
      <c r="N80" s="21">
        <v>7401.26877428572</v>
      </c>
      <c r="O80" s="23">
        <f t="shared" si="21"/>
        <v>22203.8063228572</v>
      </c>
      <c r="P80" s="22">
        <v>0.297165440350908</v>
      </c>
      <c r="Q80" s="21">
        <v>2199.40129446604</v>
      </c>
      <c r="R80" s="23">
        <f t="shared" si="22"/>
        <v>6598.20388339812</v>
      </c>
      <c r="S80" s="135">
        <v>14799.53</v>
      </c>
      <c r="T80" s="135">
        <v>4349.68</v>
      </c>
      <c r="U80" s="136"/>
      <c r="V80" s="136"/>
      <c r="W80" s="137">
        <f t="shared" si="25"/>
        <v>14799.53</v>
      </c>
      <c r="X80" s="137">
        <f t="shared" si="26"/>
        <v>4349.68</v>
      </c>
      <c r="Y80" s="23">
        <f t="shared" si="23"/>
        <v>-3703.64193571429</v>
      </c>
      <c r="Z80" s="23">
        <f t="shared" si="24"/>
        <v>-1344.54303989957</v>
      </c>
      <c r="AA80" s="23">
        <f t="shared" si="27"/>
        <v>-7404.27632285716</v>
      </c>
      <c r="AB80" s="23">
        <f t="shared" si="28"/>
        <v>-2248.52388339812</v>
      </c>
      <c r="AC80" s="147"/>
      <c r="AD80" s="147"/>
      <c r="AE80" s="147"/>
      <c r="AF80" s="23">
        <f t="shared" si="29"/>
        <v>0</v>
      </c>
      <c r="AG80" s="28">
        <f t="shared" si="30"/>
        <v>0.799837457675804</v>
      </c>
      <c r="AH80" s="153">
        <f t="shared" si="31"/>
        <v>-111.109258071429</v>
      </c>
    </row>
    <row r="81" s="103" customFormat="1" spans="1:34">
      <c r="A81" s="19">
        <v>78</v>
      </c>
      <c r="B81" s="19">
        <v>744</v>
      </c>
      <c r="C81" s="20" t="s">
        <v>149</v>
      </c>
      <c r="D81" s="20" t="s">
        <v>45</v>
      </c>
      <c r="E81" s="19" t="s">
        <v>49</v>
      </c>
      <c r="F81" s="118" t="s">
        <v>73</v>
      </c>
      <c r="G81" s="118" t="s">
        <v>73</v>
      </c>
      <c r="H81" s="118"/>
      <c r="I81" s="23">
        <v>10269.818</v>
      </c>
      <c r="J81" s="23">
        <f t="shared" si="19"/>
        <v>30809.454</v>
      </c>
      <c r="K81" s="22">
        <v>0.240821250840732</v>
      </c>
      <c r="L81" s="21">
        <v>2473.19041666667</v>
      </c>
      <c r="M81" s="23">
        <f t="shared" si="20"/>
        <v>7419.57125000001</v>
      </c>
      <c r="N81" s="21">
        <v>12323.7816</v>
      </c>
      <c r="O81" s="23">
        <f t="shared" si="21"/>
        <v>36971.3448</v>
      </c>
      <c r="P81" s="22">
        <v>0.232543828685089</v>
      </c>
      <c r="Q81" s="21">
        <v>2865.81935714286</v>
      </c>
      <c r="R81" s="23">
        <f t="shared" si="22"/>
        <v>8597.45807142858</v>
      </c>
      <c r="S81" s="135">
        <v>27064.75</v>
      </c>
      <c r="T81" s="135">
        <v>6806.79</v>
      </c>
      <c r="U81" s="136">
        <v>13060.03</v>
      </c>
      <c r="V81" s="136">
        <v>1750.5</v>
      </c>
      <c r="W81" s="137">
        <f t="shared" si="25"/>
        <v>14004.72</v>
      </c>
      <c r="X81" s="137">
        <f t="shared" si="26"/>
        <v>5056.29</v>
      </c>
      <c r="Y81" s="23">
        <f t="shared" si="23"/>
        <v>-3744.704</v>
      </c>
      <c r="Z81" s="23">
        <f t="shared" si="24"/>
        <v>-612.78125000001</v>
      </c>
      <c r="AA81" s="23">
        <f t="shared" si="27"/>
        <v>-22966.6248</v>
      </c>
      <c r="AB81" s="23">
        <f t="shared" si="28"/>
        <v>-3541.16807142858</v>
      </c>
      <c r="AC81" s="147"/>
      <c r="AD81" s="147"/>
      <c r="AE81" s="147"/>
      <c r="AF81" s="23">
        <f t="shared" si="29"/>
        <v>0</v>
      </c>
      <c r="AG81" s="28">
        <f t="shared" si="30"/>
        <v>0.878456008989968</v>
      </c>
      <c r="AH81" s="153">
        <f t="shared" si="31"/>
        <v>-112.34112</v>
      </c>
    </row>
    <row r="82" s="103" customFormat="1" spans="1:34">
      <c r="A82" s="19">
        <v>79</v>
      </c>
      <c r="B82" s="19">
        <v>752</v>
      </c>
      <c r="C82" s="20" t="s">
        <v>150</v>
      </c>
      <c r="D82" s="20" t="s">
        <v>38</v>
      </c>
      <c r="E82" s="19" t="s">
        <v>52</v>
      </c>
      <c r="F82" s="118"/>
      <c r="G82" s="118"/>
      <c r="H82" s="118"/>
      <c r="I82" s="21">
        <v>4929.18011428572</v>
      </c>
      <c r="J82" s="23">
        <f t="shared" si="19"/>
        <v>14787.5403428572</v>
      </c>
      <c r="K82" s="22">
        <v>0.247020873848182</v>
      </c>
      <c r="L82" s="21">
        <v>1217.61037918594</v>
      </c>
      <c r="M82" s="23">
        <f t="shared" si="20"/>
        <v>3652.83113755782</v>
      </c>
      <c r="N82" s="21">
        <v>5915.01613714286</v>
      </c>
      <c r="O82" s="23">
        <f t="shared" si="21"/>
        <v>17745.0484114286</v>
      </c>
      <c r="P82" s="22">
        <v>0.238530360461349</v>
      </c>
      <c r="Q82" s="21">
        <v>1410.91093132738</v>
      </c>
      <c r="R82" s="23">
        <f t="shared" si="22"/>
        <v>4232.73279398214</v>
      </c>
      <c r="S82" s="135">
        <v>10727.71</v>
      </c>
      <c r="T82" s="135">
        <v>2309.41</v>
      </c>
      <c r="U82" s="136"/>
      <c r="V82" s="136"/>
      <c r="W82" s="137">
        <f t="shared" si="25"/>
        <v>10727.71</v>
      </c>
      <c r="X82" s="137">
        <f t="shared" si="26"/>
        <v>2309.41</v>
      </c>
      <c r="Y82" s="23">
        <f t="shared" si="23"/>
        <v>-4059.83034285716</v>
      </c>
      <c r="Z82" s="23">
        <f t="shared" si="24"/>
        <v>-1343.42113755782</v>
      </c>
      <c r="AA82" s="23">
        <f t="shared" si="27"/>
        <v>-7017.33841142858</v>
      </c>
      <c r="AB82" s="23">
        <f t="shared" si="28"/>
        <v>-1923.32279398214</v>
      </c>
      <c r="AC82" s="147"/>
      <c r="AD82" s="147"/>
      <c r="AE82" s="147"/>
      <c r="AF82" s="23">
        <f t="shared" si="29"/>
        <v>0</v>
      </c>
      <c r="AG82" s="28">
        <f t="shared" si="30"/>
        <v>0.725456008996237</v>
      </c>
      <c r="AH82" s="153">
        <f t="shared" si="31"/>
        <v>-121.794910285715</v>
      </c>
    </row>
    <row r="83" s="103" customFormat="1" spans="1:34">
      <c r="A83" s="19">
        <v>80</v>
      </c>
      <c r="B83" s="19">
        <v>741</v>
      </c>
      <c r="C83" s="20" t="s">
        <v>151</v>
      </c>
      <c r="D83" s="20" t="s">
        <v>38</v>
      </c>
      <c r="E83" s="19" t="s">
        <v>52</v>
      </c>
      <c r="F83" s="118"/>
      <c r="G83" s="118"/>
      <c r="H83" s="118"/>
      <c r="I83" s="23">
        <v>3648.99961904762</v>
      </c>
      <c r="J83" s="23">
        <f t="shared" si="19"/>
        <v>10946.9988571429</v>
      </c>
      <c r="K83" s="22">
        <v>0.300198101313926</v>
      </c>
      <c r="L83" s="21">
        <v>1095.42275733333</v>
      </c>
      <c r="M83" s="23">
        <f t="shared" si="20"/>
        <v>3286.26827199999</v>
      </c>
      <c r="N83" s="21">
        <v>4378.79954285714</v>
      </c>
      <c r="O83" s="23">
        <f t="shared" si="21"/>
        <v>13136.3986285714</v>
      </c>
      <c r="P83" s="22">
        <v>0.289879799227948</v>
      </c>
      <c r="Q83" s="21">
        <v>1269.32553234286</v>
      </c>
      <c r="R83" s="23">
        <f t="shared" si="22"/>
        <v>3807.97659702858</v>
      </c>
      <c r="S83" s="135">
        <v>6511.57</v>
      </c>
      <c r="T83" s="135">
        <v>1922.93</v>
      </c>
      <c r="U83" s="136"/>
      <c r="V83" s="136"/>
      <c r="W83" s="137">
        <f t="shared" si="25"/>
        <v>6511.57</v>
      </c>
      <c r="X83" s="137">
        <f t="shared" si="26"/>
        <v>1922.93</v>
      </c>
      <c r="Y83" s="23">
        <f t="shared" si="23"/>
        <v>-4435.42885714286</v>
      </c>
      <c r="Z83" s="23">
        <f t="shared" si="24"/>
        <v>-1363.33827199999</v>
      </c>
      <c r="AA83" s="23">
        <f t="shared" si="27"/>
        <v>-6624.82862857142</v>
      </c>
      <c r="AB83" s="23">
        <f t="shared" si="28"/>
        <v>-1885.04659702858</v>
      </c>
      <c r="AC83" s="147"/>
      <c r="AD83" s="147"/>
      <c r="AE83" s="147"/>
      <c r="AF83" s="23">
        <f t="shared" si="29"/>
        <v>0</v>
      </c>
      <c r="AG83" s="28">
        <f t="shared" si="30"/>
        <v>0.594826955312162</v>
      </c>
      <c r="AH83" s="153">
        <f>Y83*0.05</f>
        <v>-221.771442857143</v>
      </c>
    </row>
    <row r="84" s="103" customFormat="1" spans="1:34">
      <c r="A84" s="19">
        <v>81</v>
      </c>
      <c r="B84" s="19">
        <v>721</v>
      </c>
      <c r="C84" s="20" t="s">
        <v>152</v>
      </c>
      <c r="D84" s="20" t="s">
        <v>57</v>
      </c>
      <c r="E84" s="19" t="s">
        <v>49</v>
      </c>
      <c r="F84" s="118"/>
      <c r="G84" s="118"/>
      <c r="H84" s="118"/>
      <c r="I84" s="21">
        <v>6653.4</v>
      </c>
      <c r="J84" s="23">
        <f t="shared" si="19"/>
        <v>19960.2</v>
      </c>
      <c r="K84" s="22">
        <v>0.318219159154146</v>
      </c>
      <c r="L84" s="21">
        <v>2117.2393535162</v>
      </c>
      <c r="M84" s="23">
        <f t="shared" si="20"/>
        <v>6351.7180605486</v>
      </c>
      <c r="N84" s="21">
        <v>7984.08</v>
      </c>
      <c r="O84" s="23">
        <f t="shared" si="21"/>
        <v>23952.24</v>
      </c>
      <c r="P84" s="22">
        <v>0.307281443694498</v>
      </c>
      <c r="Q84" s="21">
        <v>2453.35962897237</v>
      </c>
      <c r="R84" s="23">
        <f t="shared" si="22"/>
        <v>7360.07888691711</v>
      </c>
      <c r="S84" s="135">
        <v>15482.24</v>
      </c>
      <c r="T84" s="135">
        <v>4985.09</v>
      </c>
      <c r="U84" s="136"/>
      <c r="V84" s="136"/>
      <c r="W84" s="137">
        <f t="shared" si="25"/>
        <v>15482.24</v>
      </c>
      <c r="X84" s="137">
        <f t="shared" si="26"/>
        <v>4985.09</v>
      </c>
      <c r="Y84" s="23">
        <f t="shared" si="23"/>
        <v>-4477.96</v>
      </c>
      <c r="Z84" s="23">
        <f t="shared" si="24"/>
        <v>-1366.6280605486</v>
      </c>
      <c r="AA84" s="23">
        <f t="shared" si="27"/>
        <v>-8470</v>
      </c>
      <c r="AB84" s="23">
        <f t="shared" si="28"/>
        <v>-2374.98888691711</v>
      </c>
      <c r="AC84" s="147"/>
      <c r="AD84" s="147"/>
      <c r="AE84" s="147"/>
      <c r="AF84" s="23">
        <f t="shared" si="29"/>
        <v>0</v>
      </c>
      <c r="AG84" s="28">
        <f t="shared" si="30"/>
        <v>0.775655554553562</v>
      </c>
      <c r="AH84" s="153">
        <f>Y84*0.03</f>
        <v>-134.3388</v>
      </c>
    </row>
    <row r="85" s="103" customFormat="1" spans="1:34">
      <c r="A85" s="19">
        <v>82</v>
      </c>
      <c r="B85" s="19">
        <v>102567</v>
      </c>
      <c r="C85" s="20" t="s">
        <v>153</v>
      </c>
      <c r="D85" s="20" t="s">
        <v>57</v>
      </c>
      <c r="E85" s="19" t="s">
        <v>52</v>
      </c>
      <c r="F85" s="118"/>
      <c r="G85" s="118"/>
      <c r="H85" s="118"/>
      <c r="I85" s="23">
        <v>3119.01333333333</v>
      </c>
      <c r="J85" s="23">
        <f t="shared" si="19"/>
        <v>9357.03999999999</v>
      </c>
      <c r="K85" s="22">
        <v>0.311958645041594</v>
      </c>
      <c r="L85" s="21">
        <v>973.003173333333</v>
      </c>
      <c r="M85" s="23">
        <f t="shared" si="20"/>
        <v>2919.00952</v>
      </c>
      <c r="N85" s="21">
        <v>3742.816</v>
      </c>
      <c r="O85" s="23">
        <f t="shared" si="21"/>
        <v>11228.448</v>
      </c>
      <c r="P85" s="22">
        <v>0.301236113740487</v>
      </c>
      <c r="Q85" s="21">
        <v>1127.47134628571</v>
      </c>
      <c r="R85" s="23">
        <f t="shared" si="22"/>
        <v>3382.41403885713</v>
      </c>
      <c r="S85" s="135">
        <v>4737.88</v>
      </c>
      <c r="T85" s="135">
        <v>1461.03</v>
      </c>
      <c r="U85" s="136"/>
      <c r="V85" s="136"/>
      <c r="W85" s="137">
        <f t="shared" si="25"/>
        <v>4737.88</v>
      </c>
      <c r="X85" s="137">
        <f t="shared" si="26"/>
        <v>1461.03</v>
      </c>
      <c r="Y85" s="23">
        <f t="shared" si="23"/>
        <v>-4619.15999999999</v>
      </c>
      <c r="Z85" s="23">
        <f t="shared" si="24"/>
        <v>-1457.97952</v>
      </c>
      <c r="AA85" s="23">
        <f t="shared" si="27"/>
        <v>-6490.568</v>
      </c>
      <c r="AB85" s="23">
        <f t="shared" si="28"/>
        <v>-1921.38403885713</v>
      </c>
      <c r="AC85" s="147"/>
      <c r="AD85" s="147"/>
      <c r="AE85" s="147"/>
      <c r="AF85" s="23">
        <f t="shared" si="29"/>
        <v>0</v>
      </c>
      <c r="AG85" s="28">
        <f t="shared" si="30"/>
        <v>0.506343886528219</v>
      </c>
      <c r="AH85" s="153">
        <f>Y85*0.05</f>
        <v>-230.958</v>
      </c>
    </row>
    <row r="86" s="103" customFormat="1" spans="1:34">
      <c r="A86" s="19">
        <v>83</v>
      </c>
      <c r="B86" s="19">
        <v>515</v>
      </c>
      <c r="C86" s="20" t="s">
        <v>154</v>
      </c>
      <c r="D86" s="20" t="s">
        <v>45</v>
      </c>
      <c r="E86" s="19" t="s">
        <v>49</v>
      </c>
      <c r="F86" s="118" t="s">
        <v>155</v>
      </c>
      <c r="G86" s="118" t="s">
        <v>155</v>
      </c>
      <c r="H86" s="118" t="s">
        <v>155</v>
      </c>
      <c r="I86" s="23">
        <v>8080.93324285714</v>
      </c>
      <c r="J86" s="23">
        <f t="shared" si="19"/>
        <v>24242.7997285714</v>
      </c>
      <c r="K86" s="22">
        <v>0.300257128688321</v>
      </c>
      <c r="L86" s="21">
        <v>2426.35781262229</v>
      </c>
      <c r="M86" s="23">
        <f t="shared" si="20"/>
        <v>7279.07343786687</v>
      </c>
      <c r="N86" s="21">
        <v>9697.11989142857</v>
      </c>
      <c r="O86" s="23">
        <f t="shared" si="21"/>
        <v>29091.3596742857</v>
      </c>
      <c r="P86" s="22">
        <v>0.28993679773448</v>
      </c>
      <c r="Q86" s="21">
        <v>2811.55188856813</v>
      </c>
      <c r="R86" s="23">
        <f t="shared" si="22"/>
        <v>8434.65566570439</v>
      </c>
      <c r="S86" s="135">
        <v>19512.14</v>
      </c>
      <c r="T86" s="135">
        <v>5373.52</v>
      </c>
      <c r="U86" s="136"/>
      <c r="V86" s="136"/>
      <c r="W86" s="137">
        <f t="shared" si="25"/>
        <v>19512.14</v>
      </c>
      <c r="X86" s="137">
        <f t="shared" si="26"/>
        <v>5373.52</v>
      </c>
      <c r="Y86" s="23">
        <f t="shared" si="23"/>
        <v>-4730.65972857142</v>
      </c>
      <c r="Z86" s="23">
        <f t="shared" si="24"/>
        <v>-1905.55343786687</v>
      </c>
      <c r="AA86" s="23">
        <f t="shared" si="27"/>
        <v>-9579.21967428571</v>
      </c>
      <c r="AB86" s="23">
        <f t="shared" si="28"/>
        <v>-3061.13566570439</v>
      </c>
      <c r="AC86" s="147"/>
      <c r="AD86" s="147"/>
      <c r="AE86" s="147"/>
      <c r="AF86" s="23">
        <f t="shared" si="29"/>
        <v>0</v>
      </c>
      <c r="AG86" s="28">
        <f t="shared" si="30"/>
        <v>0.804863308630311</v>
      </c>
      <c r="AH86" s="153">
        <f>Y86*0.03</f>
        <v>-141.919791857143</v>
      </c>
    </row>
    <row r="87" s="103" customFormat="1" spans="1:34">
      <c r="A87" s="19">
        <v>84</v>
      </c>
      <c r="B87" s="19">
        <v>732</v>
      </c>
      <c r="C87" s="20" t="s">
        <v>156</v>
      </c>
      <c r="D87" s="20" t="s">
        <v>57</v>
      </c>
      <c r="E87" s="19" t="s">
        <v>52</v>
      </c>
      <c r="F87" s="118"/>
      <c r="G87" s="118"/>
      <c r="H87" s="118"/>
      <c r="I87" s="21">
        <v>4795.98019047619</v>
      </c>
      <c r="J87" s="23">
        <f t="shared" si="19"/>
        <v>14387.9405714286</v>
      </c>
      <c r="K87" s="22">
        <v>0.283851643376262</v>
      </c>
      <c r="L87" s="21">
        <v>1361.34685866667</v>
      </c>
      <c r="M87" s="23">
        <f t="shared" si="20"/>
        <v>4084.04057600001</v>
      </c>
      <c r="N87" s="21">
        <v>5755.17622857143</v>
      </c>
      <c r="O87" s="23">
        <f t="shared" si="21"/>
        <v>17265.5286857143</v>
      </c>
      <c r="P87" s="22">
        <v>0.274095195913276</v>
      </c>
      <c r="Q87" s="21">
        <v>1577.46615588571</v>
      </c>
      <c r="R87" s="23">
        <f t="shared" si="22"/>
        <v>4732.39846765713</v>
      </c>
      <c r="S87" s="135">
        <v>9441.75</v>
      </c>
      <c r="T87" s="135">
        <v>2568.14</v>
      </c>
      <c r="U87" s="136">
        <v>1120</v>
      </c>
      <c r="V87" s="136">
        <v>245</v>
      </c>
      <c r="W87" s="137">
        <f t="shared" si="25"/>
        <v>8321.75</v>
      </c>
      <c r="X87" s="137">
        <f t="shared" si="26"/>
        <v>2323.14</v>
      </c>
      <c r="Y87" s="23">
        <f t="shared" si="23"/>
        <v>-4946.19057142857</v>
      </c>
      <c r="Z87" s="23">
        <f t="shared" si="24"/>
        <v>-1515.90057600001</v>
      </c>
      <c r="AA87" s="23">
        <f t="shared" si="27"/>
        <v>-8943.77868571429</v>
      </c>
      <c r="AB87" s="23">
        <f t="shared" si="28"/>
        <v>-2409.25846765713</v>
      </c>
      <c r="AC87" s="147"/>
      <c r="AD87" s="147"/>
      <c r="AE87" s="147"/>
      <c r="AF87" s="23">
        <f t="shared" si="29"/>
        <v>0</v>
      </c>
      <c r="AG87" s="28">
        <f t="shared" si="30"/>
        <v>0.656226647109548</v>
      </c>
      <c r="AH87" s="153">
        <f t="shared" ref="AH87:AH93" si="32">Y87*0.05</f>
        <v>-247.309528571428</v>
      </c>
    </row>
    <row r="88" s="103" customFormat="1" spans="1:34">
      <c r="A88" s="19">
        <v>85</v>
      </c>
      <c r="B88" s="19">
        <v>718</v>
      </c>
      <c r="C88" s="20" t="s">
        <v>157</v>
      </c>
      <c r="D88" s="20" t="s">
        <v>45</v>
      </c>
      <c r="E88" s="19" t="s">
        <v>52</v>
      </c>
      <c r="F88" s="118"/>
      <c r="G88" s="118"/>
      <c r="H88" s="118"/>
      <c r="I88" s="23">
        <v>4506.11504761905</v>
      </c>
      <c r="J88" s="23">
        <f t="shared" si="19"/>
        <v>13518.3451428571</v>
      </c>
      <c r="K88" s="22">
        <v>0.269970316738685</v>
      </c>
      <c r="L88" s="21">
        <v>1216.51730666667</v>
      </c>
      <c r="M88" s="23">
        <f t="shared" si="20"/>
        <v>3649.55192000001</v>
      </c>
      <c r="N88" s="21">
        <v>5407.33805714286</v>
      </c>
      <c r="O88" s="23">
        <f t="shared" si="21"/>
        <v>16222.0141714286</v>
      </c>
      <c r="P88" s="22">
        <v>0.260690993284723</v>
      </c>
      <c r="Q88" s="21">
        <v>1409.64432914286</v>
      </c>
      <c r="R88" s="23">
        <f t="shared" si="22"/>
        <v>4228.93298742858</v>
      </c>
      <c r="S88" s="135">
        <v>8111.61</v>
      </c>
      <c r="T88" s="135">
        <v>1647.89</v>
      </c>
      <c r="U88" s="136"/>
      <c r="V88" s="136"/>
      <c r="W88" s="137">
        <f t="shared" si="25"/>
        <v>8111.61</v>
      </c>
      <c r="X88" s="137">
        <f t="shared" si="26"/>
        <v>1647.89</v>
      </c>
      <c r="Y88" s="23">
        <f t="shared" si="23"/>
        <v>-5406.73514285715</v>
      </c>
      <c r="Z88" s="23">
        <f t="shared" si="24"/>
        <v>-2001.66192000001</v>
      </c>
      <c r="AA88" s="23">
        <f t="shared" si="27"/>
        <v>-8110.40417142858</v>
      </c>
      <c r="AB88" s="23">
        <f t="shared" si="28"/>
        <v>-2581.04298742858</v>
      </c>
      <c r="AC88" s="147"/>
      <c r="AD88" s="147"/>
      <c r="AE88" s="147"/>
      <c r="AF88" s="23">
        <f t="shared" si="29"/>
        <v>0</v>
      </c>
      <c r="AG88" s="28">
        <f t="shared" si="30"/>
        <v>0.600044599710936</v>
      </c>
      <c r="AH88" s="153">
        <f t="shared" si="32"/>
        <v>-270.336757142857</v>
      </c>
    </row>
    <row r="89" s="103" customFormat="1" spans="1:34">
      <c r="A89" s="19">
        <v>86</v>
      </c>
      <c r="B89" s="19">
        <v>339</v>
      </c>
      <c r="C89" s="20" t="s">
        <v>158</v>
      </c>
      <c r="D89" s="20" t="s">
        <v>38</v>
      </c>
      <c r="E89" s="19" t="s">
        <v>49</v>
      </c>
      <c r="F89" s="118"/>
      <c r="G89" s="118"/>
      <c r="H89" s="118"/>
      <c r="I89" s="21">
        <v>5893.28350714285</v>
      </c>
      <c r="J89" s="23">
        <f t="shared" si="19"/>
        <v>17679.8505214286</v>
      </c>
      <c r="K89" s="22">
        <v>0.262428645487203</v>
      </c>
      <c r="L89" s="21">
        <v>1546.56640825157</v>
      </c>
      <c r="M89" s="23">
        <f t="shared" si="20"/>
        <v>4639.69922475471</v>
      </c>
      <c r="N89" s="21">
        <v>7071.94020857142</v>
      </c>
      <c r="O89" s="23">
        <f t="shared" si="21"/>
        <v>21215.8206257143</v>
      </c>
      <c r="P89" s="22">
        <v>0.253408541668094</v>
      </c>
      <c r="Q89" s="21">
        <v>1792.09005501804</v>
      </c>
      <c r="R89" s="23">
        <f t="shared" si="22"/>
        <v>5376.27016505412</v>
      </c>
      <c r="S89" s="135">
        <v>12075.81</v>
      </c>
      <c r="T89" s="135">
        <v>3714.52</v>
      </c>
      <c r="U89" s="136"/>
      <c r="V89" s="136"/>
      <c r="W89" s="137">
        <f t="shared" si="25"/>
        <v>12075.81</v>
      </c>
      <c r="X89" s="137">
        <f t="shared" si="26"/>
        <v>3714.52</v>
      </c>
      <c r="Y89" s="23">
        <f t="shared" si="23"/>
        <v>-5604.04052142855</v>
      </c>
      <c r="Z89" s="23">
        <f t="shared" si="24"/>
        <v>-925.17922475471</v>
      </c>
      <c r="AA89" s="23">
        <f t="shared" si="27"/>
        <v>-9140.01062571426</v>
      </c>
      <c r="AB89" s="23">
        <f t="shared" si="28"/>
        <v>-1661.75016505412</v>
      </c>
      <c r="AC89" s="147"/>
      <c r="AD89" s="147"/>
      <c r="AE89" s="147"/>
      <c r="AF89" s="23">
        <f t="shared" si="29"/>
        <v>0</v>
      </c>
      <c r="AG89" s="28">
        <f t="shared" si="30"/>
        <v>0.683026702367406</v>
      </c>
      <c r="AH89" s="153">
        <f t="shared" si="32"/>
        <v>-280.202026071428</v>
      </c>
    </row>
    <row r="90" s="103" customFormat="1" spans="1:34">
      <c r="A90" s="19">
        <v>87</v>
      </c>
      <c r="B90" s="19">
        <v>371</v>
      </c>
      <c r="C90" s="20" t="s">
        <v>159</v>
      </c>
      <c r="D90" s="20" t="s">
        <v>57</v>
      </c>
      <c r="E90" s="19" t="s">
        <v>52</v>
      </c>
      <c r="F90" s="118"/>
      <c r="G90" s="118"/>
      <c r="H90" s="118"/>
      <c r="I90" s="21">
        <v>4988.50438095238</v>
      </c>
      <c r="J90" s="23">
        <f t="shared" si="19"/>
        <v>14965.5131428571</v>
      </c>
      <c r="K90" s="22">
        <v>0.299950831565205</v>
      </c>
      <c r="L90" s="21">
        <v>1496.30603733333</v>
      </c>
      <c r="M90" s="23">
        <f t="shared" si="20"/>
        <v>4488.91811199999</v>
      </c>
      <c r="N90" s="21">
        <v>5986.20525714286</v>
      </c>
      <c r="O90" s="23">
        <f t="shared" si="21"/>
        <v>17958.6157714286</v>
      </c>
      <c r="P90" s="22">
        <v>0.289641028546852</v>
      </c>
      <c r="Q90" s="21">
        <v>1733.85064777143</v>
      </c>
      <c r="R90" s="23">
        <f t="shared" si="22"/>
        <v>5201.55194331429</v>
      </c>
      <c r="S90" s="135">
        <v>9320.49</v>
      </c>
      <c r="T90" s="135">
        <v>2608.65</v>
      </c>
      <c r="U90" s="136"/>
      <c r="V90" s="136"/>
      <c r="W90" s="137">
        <f t="shared" si="25"/>
        <v>9320.49</v>
      </c>
      <c r="X90" s="137">
        <f t="shared" si="26"/>
        <v>2608.65</v>
      </c>
      <c r="Y90" s="23">
        <f t="shared" si="23"/>
        <v>-5645.02314285714</v>
      </c>
      <c r="Z90" s="23">
        <f t="shared" si="24"/>
        <v>-1880.26811199999</v>
      </c>
      <c r="AA90" s="23">
        <f t="shared" si="27"/>
        <v>-8638.12577142858</v>
      </c>
      <c r="AB90" s="23">
        <f t="shared" si="28"/>
        <v>-2592.90194331429</v>
      </c>
      <c r="AC90" s="147"/>
      <c r="AD90" s="147"/>
      <c r="AE90" s="147"/>
      <c r="AF90" s="23">
        <f t="shared" si="29"/>
        <v>0</v>
      </c>
      <c r="AG90" s="28">
        <f t="shared" si="30"/>
        <v>0.62279788945617</v>
      </c>
      <c r="AH90" s="153">
        <f t="shared" si="32"/>
        <v>-282.251157142857</v>
      </c>
    </row>
    <row r="91" s="103" customFormat="1" spans="1:34">
      <c r="A91" s="19">
        <v>88</v>
      </c>
      <c r="B91" s="19">
        <v>347</v>
      </c>
      <c r="C91" s="20" t="s">
        <v>160</v>
      </c>
      <c r="D91" s="20" t="s">
        <v>38</v>
      </c>
      <c r="E91" s="19" t="s">
        <v>49</v>
      </c>
      <c r="F91" s="118"/>
      <c r="G91" s="118"/>
      <c r="H91" s="118"/>
      <c r="I91" s="21">
        <v>6746.57980714285</v>
      </c>
      <c r="J91" s="23">
        <f t="shared" si="19"/>
        <v>20239.7394214285</v>
      </c>
      <c r="K91" s="22">
        <v>0.303331192743842</v>
      </c>
      <c r="L91" s="21">
        <v>2046.44809984216</v>
      </c>
      <c r="M91" s="23">
        <f t="shared" si="20"/>
        <v>6139.34429952648</v>
      </c>
      <c r="N91" s="21">
        <v>8095.89576857142</v>
      </c>
      <c r="O91" s="23">
        <f t="shared" si="21"/>
        <v>24287.6873057143</v>
      </c>
      <c r="P91" s="22">
        <v>0.292905201156513</v>
      </c>
      <c r="Q91" s="21">
        <v>2371.32997863558</v>
      </c>
      <c r="R91" s="23">
        <f t="shared" si="22"/>
        <v>7113.98993590674</v>
      </c>
      <c r="S91" s="135">
        <v>13510.89</v>
      </c>
      <c r="T91" s="135">
        <v>3068.42</v>
      </c>
      <c r="U91" s="136"/>
      <c r="V91" s="136"/>
      <c r="W91" s="137">
        <f t="shared" si="25"/>
        <v>13510.89</v>
      </c>
      <c r="X91" s="137">
        <f t="shared" si="26"/>
        <v>3068.42</v>
      </c>
      <c r="Y91" s="23">
        <f t="shared" si="23"/>
        <v>-6728.84942142855</v>
      </c>
      <c r="Z91" s="23">
        <f t="shared" si="24"/>
        <v>-3070.92429952648</v>
      </c>
      <c r="AA91" s="23">
        <f t="shared" si="27"/>
        <v>-10776.7973057143</v>
      </c>
      <c r="AB91" s="23">
        <f t="shared" si="28"/>
        <v>-4045.56993590674</v>
      </c>
      <c r="AC91" s="147"/>
      <c r="AD91" s="147"/>
      <c r="AE91" s="147"/>
      <c r="AF91" s="23">
        <f t="shared" si="29"/>
        <v>0</v>
      </c>
      <c r="AG91" s="28">
        <f t="shared" si="30"/>
        <v>0.667542685144233</v>
      </c>
      <c r="AH91" s="153">
        <f t="shared" si="32"/>
        <v>-336.442471071427</v>
      </c>
    </row>
    <row r="92" s="103" customFormat="1" spans="1:34">
      <c r="A92" s="19">
        <v>89</v>
      </c>
      <c r="B92" s="19">
        <v>549</v>
      </c>
      <c r="C92" s="20" t="s">
        <v>161</v>
      </c>
      <c r="D92" s="20" t="s">
        <v>57</v>
      </c>
      <c r="E92" s="19" t="s">
        <v>52</v>
      </c>
      <c r="F92" s="118"/>
      <c r="G92" s="118"/>
      <c r="H92" s="118"/>
      <c r="I92" s="21">
        <v>5545.47625714285</v>
      </c>
      <c r="J92" s="23">
        <f t="shared" si="19"/>
        <v>16636.4287714285</v>
      </c>
      <c r="K92" s="22">
        <v>0.263371010376036</v>
      </c>
      <c r="L92" s="21">
        <v>1460.51768486003</v>
      </c>
      <c r="M92" s="23">
        <f t="shared" si="20"/>
        <v>4381.55305458009</v>
      </c>
      <c r="N92" s="21">
        <v>6654.57150857142</v>
      </c>
      <c r="O92" s="23">
        <f t="shared" si="21"/>
        <v>19963.7145257143</v>
      </c>
      <c r="P92" s="22">
        <v>0.25431851592702</v>
      </c>
      <c r="Q92" s="21">
        <v>1692.38075019012</v>
      </c>
      <c r="R92" s="23">
        <f t="shared" si="22"/>
        <v>5077.14225057036</v>
      </c>
      <c r="S92" s="135">
        <v>9833.92</v>
      </c>
      <c r="T92" s="135">
        <v>2492.23</v>
      </c>
      <c r="U92" s="136"/>
      <c r="V92" s="136"/>
      <c r="W92" s="137">
        <f t="shared" si="25"/>
        <v>9833.92</v>
      </c>
      <c r="X92" s="137">
        <f t="shared" si="26"/>
        <v>2492.23</v>
      </c>
      <c r="Y92" s="23">
        <f t="shared" si="23"/>
        <v>-6802.50877142855</v>
      </c>
      <c r="Z92" s="23">
        <f t="shared" si="24"/>
        <v>-1889.32305458009</v>
      </c>
      <c r="AA92" s="23">
        <f t="shared" si="27"/>
        <v>-10129.7945257143</v>
      </c>
      <c r="AB92" s="23">
        <f t="shared" si="28"/>
        <v>-2584.91225057036</v>
      </c>
      <c r="AC92" s="147"/>
      <c r="AD92" s="147"/>
      <c r="AE92" s="147"/>
      <c r="AF92" s="23">
        <f t="shared" si="29"/>
        <v>0</v>
      </c>
      <c r="AG92" s="28">
        <f t="shared" si="30"/>
        <v>0.591107631037305</v>
      </c>
      <c r="AH92" s="153">
        <f t="shared" si="32"/>
        <v>-340.125438571427</v>
      </c>
    </row>
    <row r="93" s="103" customFormat="1" spans="1:34">
      <c r="A93" s="19">
        <v>90</v>
      </c>
      <c r="B93" s="19">
        <v>723</v>
      </c>
      <c r="C93" s="20" t="s">
        <v>162</v>
      </c>
      <c r="D93" s="20" t="s">
        <v>45</v>
      </c>
      <c r="E93" s="19" t="s">
        <v>52</v>
      </c>
      <c r="F93" s="118"/>
      <c r="G93" s="118"/>
      <c r="H93" s="118"/>
      <c r="I93" s="21">
        <v>5776.43522142857</v>
      </c>
      <c r="J93" s="23">
        <f t="shared" si="19"/>
        <v>17329.3056642857</v>
      </c>
      <c r="K93" s="22">
        <v>0.294743690662071</v>
      </c>
      <c r="L93" s="21">
        <v>1702.56783603424</v>
      </c>
      <c r="M93" s="23">
        <f t="shared" si="20"/>
        <v>5107.70350810272</v>
      </c>
      <c r="N93" s="21">
        <v>6931.72226571428</v>
      </c>
      <c r="O93" s="23">
        <f t="shared" si="21"/>
        <v>20795.1667971428</v>
      </c>
      <c r="P93" s="22">
        <v>0.284612865633944</v>
      </c>
      <c r="Q93" s="21">
        <v>1972.85733782356</v>
      </c>
      <c r="R93" s="23">
        <f t="shared" si="22"/>
        <v>5918.57201347068</v>
      </c>
      <c r="S93" s="135">
        <v>10331.58</v>
      </c>
      <c r="T93" s="135">
        <v>2238.03</v>
      </c>
      <c r="U93" s="136"/>
      <c r="V93" s="136"/>
      <c r="W93" s="137">
        <f t="shared" si="25"/>
        <v>10331.58</v>
      </c>
      <c r="X93" s="137">
        <f t="shared" si="26"/>
        <v>2238.03</v>
      </c>
      <c r="Y93" s="23">
        <f t="shared" si="23"/>
        <v>-6997.72566428571</v>
      </c>
      <c r="Z93" s="23">
        <f t="shared" si="24"/>
        <v>-2869.67350810272</v>
      </c>
      <c r="AA93" s="23">
        <f t="shared" si="27"/>
        <v>-10463.5867971428</v>
      </c>
      <c r="AB93" s="23">
        <f t="shared" si="28"/>
        <v>-3680.54201347068</v>
      </c>
      <c r="AC93" s="147"/>
      <c r="AD93" s="147"/>
      <c r="AE93" s="147"/>
      <c r="AF93" s="23">
        <f t="shared" si="29"/>
        <v>0</v>
      </c>
      <c r="AG93" s="28">
        <f t="shared" si="30"/>
        <v>0.596191226593258</v>
      </c>
      <c r="AH93" s="153">
        <f t="shared" si="32"/>
        <v>-349.886283214286</v>
      </c>
    </row>
    <row r="94" s="104" customFormat="1" spans="1:34">
      <c r="A94" s="44">
        <v>91</v>
      </c>
      <c r="B94" s="44">
        <v>742</v>
      </c>
      <c r="C94" s="45" t="s">
        <v>163</v>
      </c>
      <c r="D94" s="45" t="s">
        <v>45</v>
      </c>
      <c r="E94" s="19" t="s">
        <v>36</v>
      </c>
      <c r="F94" s="119"/>
      <c r="G94" s="119"/>
      <c r="H94" s="119"/>
      <c r="I94" s="23">
        <v>11431.7345142857</v>
      </c>
      <c r="J94" s="23">
        <f t="shared" si="19"/>
        <v>34295.2035428571</v>
      </c>
      <c r="K94" s="28">
        <v>0.27196681553756</v>
      </c>
      <c r="L94" s="23">
        <v>3109.0524319211</v>
      </c>
      <c r="M94" s="23">
        <f t="shared" si="20"/>
        <v>9327.1572957633</v>
      </c>
      <c r="N94" s="23">
        <v>13718.0814171428</v>
      </c>
      <c r="O94" s="23">
        <f t="shared" si="21"/>
        <v>41154.2442514284</v>
      </c>
      <c r="P94" s="28">
        <v>0.262618869138847</v>
      </c>
      <c r="Q94" s="23">
        <v>3602.62702852469</v>
      </c>
      <c r="R94" s="23">
        <f t="shared" si="22"/>
        <v>10807.8810855741</v>
      </c>
      <c r="S94" s="138">
        <v>29285.09</v>
      </c>
      <c r="T94" s="138">
        <v>7899.95</v>
      </c>
      <c r="U94" s="136">
        <v>2414</v>
      </c>
      <c r="V94" s="136">
        <v>229</v>
      </c>
      <c r="W94" s="139">
        <f t="shared" si="25"/>
        <v>26871.09</v>
      </c>
      <c r="X94" s="139">
        <f t="shared" si="26"/>
        <v>7670.95</v>
      </c>
      <c r="Y94" s="46">
        <f t="shared" si="23"/>
        <v>-5010.1135428571</v>
      </c>
      <c r="Z94" s="46">
        <f t="shared" si="24"/>
        <v>-1427.2072957633</v>
      </c>
      <c r="AA94" s="46">
        <f t="shared" si="27"/>
        <v>-14283.1542514284</v>
      </c>
      <c r="AB94" s="46">
        <f t="shared" si="28"/>
        <v>-3136.93108557407</v>
      </c>
      <c r="AC94" s="148"/>
      <c r="AD94" s="148"/>
      <c r="AE94" s="148"/>
      <c r="AF94" s="46">
        <f t="shared" si="29"/>
        <v>0</v>
      </c>
      <c r="AG94" s="35">
        <f t="shared" si="30"/>
        <v>0.853912121075584</v>
      </c>
      <c r="AH94" s="46">
        <f>Y94*0.03</f>
        <v>-150.303406285713</v>
      </c>
    </row>
    <row r="95" s="103" customFormat="1" spans="1:34">
      <c r="A95" s="19">
        <v>92</v>
      </c>
      <c r="B95" s="19">
        <v>365</v>
      </c>
      <c r="C95" s="20" t="s">
        <v>164</v>
      </c>
      <c r="D95" s="20" t="s">
        <v>38</v>
      </c>
      <c r="E95" s="19" t="s">
        <v>36</v>
      </c>
      <c r="F95" s="119"/>
      <c r="G95" s="119"/>
      <c r="H95" s="119" t="s">
        <v>165</v>
      </c>
      <c r="I95" s="23">
        <v>11495.144</v>
      </c>
      <c r="J95" s="23">
        <f t="shared" si="19"/>
        <v>34485.432</v>
      </c>
      <c r="K95" s="28">
        <v>0.296244835442398</v>
      </c>
      <c r="L95" s="23">
        <v>3405.37704266667</v>
      </c>
      <c r="M95" s="23">
        <f t="shared" si="20"/>
        <v>10216.131128</v>
      </c>
      <c r="N95" s="23">
        <v>13794.1728</v>
      </c>
      <c r="O95" s="23">
        <f t="shared" si="21"/>
        <v>41382.5184</v>
      </c>
      <c r="P95" s="28">
        <v>0.286062413601198</v>
      </c>
      <c r="Q95" s="23">
        <v>3945.9943648</v>
      </c>
      <c r="R95" s="23">
        <f t="shared" si="22"/>
        <v>11837.9830944</v>
      </c>
      <c r="S95" s="135">
        <v>27270.43</v>
      </c>
      <c r="T95" s="135">
        <v>8372.3</v>
      </c>
      <c r="U95" s="136"/>
      <c r="V95" s="136"/>
      <c r="W95" s="137">
        <f t="shared" si="25"/>
        <v>27270.43</v>
      </c>
      <c r="X95" s="137">
        <f t="shared" si="26"/>
        <v>8372.3</v>
      </c>
      <c r="Y95" s="23">
        <f t="shared" si="23"/>
        <v>-7215.002</v>
      </c>
      <c r="Z95" s="23">
        <f t="shared" si="24"/>
        <v>-1843.83112800001</v>
      </c>
      <c r="AA95" s="23">
        <f t="shared" si="27"/>
        <v>-14112.0884</v>
      </c>
      <c r="AB95" s="23">
        <f t="shared" si="28"/>
        <v>-3465.6830944</v>
      </c>
      <c r="AC95" s="147"/>
      <c r="AD95" s="147"/>
      <c r="AE95" s="147"/>
      <c r="AF95" s="23">
        <f t="shared" si="29"/>
        <v>0</v>
      </c>
      <c r="AG95" s="28">
        <f t="shared" si="30"/>
        <v>0.790781162318048</v>
      </c>
      <c r="AH95" s="153">
        <f>Y95*0.03</f>
        <v>-216.45006</v>
      </c>
    </row>
    <row r="96" s="103" customFormat="1" spans="1:34">
      <c r="A96" s="19">
        <v>93</v>
      </c>
      <c r="B96" s="19">
        <v>349</v>
      </c>
      <c r="C96" s="20" t="s">
        <v>166</v>
      </c>
      <c r="D96" s="20" t="s">
        <v>45</v>
      </c>
      <c r="E96" s="19" t="s">
        <v>49</v>
      </c>
      <c r="F96" s="119"/>
      <c r="G96" s="119"/>
      <c r="H96" s="119"/>
      <c r="I96" s="23">
        <v>8017.748675</v>
      </c>
      <c r="J96" s="23">
        <f t="shared" si="19"/>
        <v>24053.246025</v>
      </c>
      <c r="K96" s="28">
        <v>0.366597690635596</v>
      </c>
      <c r="L96" s="23">
        <v>2939.28814835161</v>
      </c>
      <c r="M96" s="23">
        <f t="shared" si="20"/>
        <v>8817.86444505483</v>
      </c>
      <c r="N96" s="23">
        <v>9621.29841</v>
      </c>
      <c r="O96" s="23">
        <f t="shared" si="21"/>
        <v>28863.89523</v>
      </c>
      <c r="P96" s="28">
        <v>0.353997125543932</v>
      </c>
      <c r="Q96" s="23">
        <v>3405.9119811404</v>
      </c>
      <c r="R96" s="23">
        <f t="shared" si="22"/>
        <v>10217.7359434212</v>
      </c>
      <c r="S96" s="135">
        <v>16294.49</v>
      </c>
      <c r="T96" s="135">
        <v>6076.39</v>
      </c>
      <c r="U96" s="136"/>
      <c r="V96" s="136"/>
      <c r="W96" s="137">
        <f t="shared" si="25"/>
        <v>16294.49</v>
      </c>
      <c r="X96" s="137">
        <f t="shared" si="26"/>
        <v>6076.39</v>
      </c>
      <c r="Y96" s="23">
        <f t="shared" si="23"/>
        <v>-7758.756025</v>
      </c>
      <c r="Z96" s="23">
        <f t="shared" si="24"/>
        <v>-2741.47444505483</v>
      </c>
      <c r="AA96" s="23">
        <f t="shared" si="27"/>
        <v>-12569.40523</v>
      </c>
      <c r="AB96" s="23">
        <f t="shared" si="28"/>
        <v>-4141.3459434212</v>
      </c>
      <c r="AC96" s="147"/>
      <c r="AD96" s="147"/>
      <c r="AE96" s="147"/>
      <c r="AF96" s="23">
        <f t="shared" si="29"/>
        <v>0</v>
      </c>
      <c r="AG96" s="28">
        <f t="shared" si="30"/>
        <v>0.67743413853848</v>
      </c>
      <c r="AH96" s="153">
        <f>Y96*0.05</f>
        <v>-387.93780125</v>
      </c>
    </row>
    <row r="97" s="103" customFormat="1" spans="1:34">
      <c r="A97" s="19">
        <v>94</v>
      </c>
      <c r="B97" s="19">
        <v>357</v>
      </c>
      <c r="C97" s="20" t="s">
        <v>167</v>
      </c>
      <c r="D97" s="20" t="s">
        <v>38</v>
      </c>
      <c r="E97" s="19" t="s">
        <v>49</v>
      </c>
      <c r="F97" s="119"/>
      <c r="G97" s="119"/>
      <c r="H97" s="119"/>
      <c r="I97" s="23">
        <v>9717.40652380952</v>
      </c>
      <c r="J97" s="23">
        <f t="shared" si="19"/>
        <v>29152.2195714286</v>
      </c>
      <c r="K97" s="28">
        <v>0.248287322145924</v>
      </c>
      <c r="L97" s="23">
        <v>2412.708844</v>
      </c>
      <c r="M97" s="23">
        <f t="shared" si="20"/>
        <v>7238.126532</v>
      </c>
      <c r="N97" s="23">
        <v>11660.8878285714</v>
      </c>
      <c r="O97" s="23">
        <f t="shared" si="21"/>
        <v>34982.6634857142</v>
      </c>
      <c r="P97" s="28">
        <v>0.239753278849824</v>
      </c>
      <c r="Q97" s="23">
        <v>2795.7360912</v>
      </c>
      <c r="R97" s="23">
        <f t="shared" si="22"/>
        <v>8387.2082736</v>
      </c>
      <c r="S97" s="135">
        <v>17385.75</v>
      </c>
      <c r="T97" s="135">
        <v>4645.85</v>
      </c>
      <c r="U97" s="136">
        <v>1800</v>
      </c>
      <c r="V97" s="136">
        <v>264</v>
      </c>
      <c r="W97" s="137">
        <f t="shared" si="25"/>
        <v>15585.75</v>
      </c>
      <c r="X97" s="137">
        <f t="shared" si="26"/>
        <v>4381.85</v>
      </c>
      <c r="Y97" s="23">
        <f t="shared" si="23"/>
        <v>-11766.4695714286</v>
      </c>
      <c r="Z97" s="23">
        <f t="shared" si="24"/>
        <v>-2592.276532</v>
      </c>
      <c r="AA97" s="23">
        <f t="shared" si="27"/>
        <v>-19396.9134857142</v>
      </c>
      <c r="AB97" s="23">
        <f t="shared" si="28"/>
        <v>-4005.3582736</v>
      </c>
      <c r="AC97" s="147"/>
      <c r="AD97" s="147"/>
      <c r="AE97" s="147"/>
      <c r="AF97" s="23">
        <f t="shared" si="29"/>
        <v>0</v>
      </c>
      <c r="AG97" s="28">
        <f t="shared" si="30"/>
        <v>0.59637826057812</v>
      </c>
      <c r="AH97" s="153">
        <f>Y97*0.05</f>
        <v>-588.323478571428</v>
      </c>
    </row>
    <row r="98" s="103" customFormat="1" spans="1:34">
      <c r="A98" s="19">
        <v>95</v>
      </c>
      <c r="B98" s="19">
        <v>541</v>
      </c>
      <c r="C98" s="20" t="s">
        <v>168</v>
      </c>
      <c r="D98" s="20" t="s">
        <v>35</v>
      </c>
      <c r="E98" s="19" t="s">
        <v>36</v>
      </c>
      <c r="F98" s="118"/>
      <c r="G98" s="118"/>
      <c r="H98" s="118"/>
      <c r="I98" s="46">
        <v>12888.546</v>
      </c>
      <c r="J98" s="23">
        <f t="shared" si="19"/>
        <v>38665.638</v>
      </c>
      <c r="K98" s="35">
        <v>0.289929781062969</v>
      </c>
      <c r="L98" s="46">
        <v>3736.77332</v>
      </c>
      <c r="M98" s="23">
        <f t="shared" si="20"/>
        <v>11210.31996</v>
      </c>
      <c r="N98" s="46">
        <v>15466.2552</v>
      </c>
      <c r="O98" s="23">
        <f t="shared" si="21"/>
        <v>46398.7656</v>
      </c>
      <c r="P98" s="35">
        <v>0.279964418018914</v>
      </c>
      <c r="Q98" s="46">
        <v>4330.001136</v>
      </c>
      <c r="R98" s="23">
        <f t="shared" si="22"/>
        <v>12990.003408</v>
      </c>
      <c r="S98" s="135">
        <v>26162.92</v>
      </c>
      <c r="T98" s="135">
        <v>7589.74</v>
      </c>
      <c r="U98" s="136"/>
      <c r="V98" s="136"/>
      <c r="W98" s="137">
        <f t="shared" si="25"/>
        <v>26162.92</v>
      </c>
      <c r="X98" s="137">
        <f t="shared" si="26"/>
        <v>7589.74</v>
      </c>
      <c r="Y98" s="23">
        <f t="shared" si="23"/>
        <v>-12502.718</v>
      </c>
      <c r="Z98" s="23">
        <f t="shared" si="24"/>
        <v>-3620.57996</v>
      </c>
      <c r="AA98" s="23">
        <f t="shared" si="27"/>
        <v>-20235.8456</v>
      </c>
      <c r="AB98" s="23">
        <f t="shared" si="28"/>
        <v>-5400.263408</v>
      </c>
      <c r="AC98" s="147"/>
      <c r="AD98" s="147"/>
      <c r="AE98" s="147"/>
      <c r="AF98" s="23">
        <f t="shared" si="29"/>
        <v>0</v>
      </c>
      <c r="AG98" s="28">
        <f t="shared" si="30"/>
        <v>0.67664524247602</v>
      </c>
      <c r="AH98" s="153">
        <f>Y98*0.05</f>
        <v>-625.1359</v>
      </c>
    </row>
    <row r="99" s="105" customFormat="1" ht="15" customHeight="1" spans="1:34">
      <c r="A99" s="19">
        <v>96</v>
      </c>
      <c r="B99" s="19">
        <v>307</v>
      </c>
      <c r="C99" s="20" t="s">
        <v>169</v>
      </c>
      <c r="D99" s="20" t="s">
        <v>170</v>
      </c>
      <c r="E99" s="19" t="s">
        <v>171</v>
      </c>
      <c r="F99" s="118" t="s">
        <v>172</v>
      </c>
      <c r="G99" s="118" t="s">
        <v>173</v>
      </c>
      <c r="H99" s="118" t="s">
        <v>174</v>
      </c>
      <c r="I99" s="21">
        <v>76938.7136571429</v>
      </c>
      <c r="J99" s="23">
        <f t="shared" si="19"/>
        <v>230816.140971429</v>
      </c>
      <c r="K99" s="22">
        <v>0.28934707649174</v>
      </c>
      <c r="L99" s="21">
        <v>22261.9918657294</v>
      </c>
      <c r="M99" s="23">
        <f t="shared" si="20"/>
        <v>66785.9755971882</v>
      </c>
      <c r="N99" s="21">
        <v>88479.5207057143</v>
      </c>
      <c r="O99" s="23">
        <f t="shared" si="21"/>
        <v>265438.562117143</v>
      </c>
      <c r="P99" s="22">
        <v>0.279401741961412</v>
      </c>
      <c r="Q99" s="21">
        <v>24721.3322130874</v>
      </c>
      <c r="R99" s="23">
        <f t="shared" si="22"/>
        <v>74163.9966392622</v>
      </c>
      <c r="S99" s="135">
        <v>176339.8</v>
      </c>
      <c r="T99" s="135">
        <v>45947.75</v>
      </c>
      <c r="U99" s="136"/>
      <c r="V99" s="136"/>
      <c r="W99" s="137">
        <f t="shared" si="25"/>
        <v>176339.8</v>
      </c>
      <c r="X99" s="137">
        <f t="shared" si="26"/>
        <v>45947.75</v>
      </c>
      <c r="Y99" s="23">
        <f t="shared" si="23"/>
        <v>-54476.3409714287</v>
      </c>
      <c r="Z99" s="23">
        <f t="shared" si="24"/>
        <v>-20838.2255971882</v>
      </c>
      <c r="AA99" s="23">
        <f t="shared" si="27"/>
        <v>-89098.7621171429</v>
      </c>
      <c r="AB99" s="23">
        <f t="shared" si="28"/>
        <v>-28216.2466392622</v>
      </c>
      <c r="AC99" s="147"/>
      <c r="AD99" s="147"/>
      <c r="AE99" s="147"/>
      <c r="AF99" s="23">
        <f t="shared" si="29"/>
        <v>0</v>
      </c>
      <c r="AG99" s="28">
        <f t="shared" si="30"/>
        <v>0.763983832577064</v>
      </c>
      <c r="AH99" s="153">
        <f>Y99*0.03</f>
        <v>-1634.29022914286</v>
      </c>
    </row>
    <row r="100" s="106" customFormat="1" ht="18" customHeight="1" spans="1:34">
      <c r="A100" s="48" t="s">
        <v>175</v>
      </c>
      <c r="B100" s="48"/>
      <c r="C100" s="48"/>
      <c r="D100" s="48"/>
      <c r="E100" s="48"/>
      <c r="F100" s="117"/>
      <c r="G100" s="117"/>
      <c r="H100" s="117"/>
      <c r="I100" s="17">
        <f>SUM(I4:I99)</f>
        <v>876683.828616666</v>
      </c>
      <c r="J100" s="17">
        <f>SUM(J4:J99)</f>
        <v>2630051.48585</v>
      </c>
      <c r="K100" s="22">
        <v>0.290114933300832</v>
      </c>
      <c r="L100" s="21">
        <f>SUM(L4:L99)</f>
        <v>255212.527692289</v>
      </c>
      <c r="M100" s="21">
        <f>SUM(M4:M99)</f>
        <v>765637.583076866</v>
      </c>
      <c r="N100" s="17">
        <f>SUM(N4:N99)</f>
        <v>1048173.65865714</v>
      </c>
      <c r="O100" s="21">
        <f>SUM(O4:O99)</f>
        <v>3144520.97597143</v>
      </c>
      <c r="P100" s="22">
        <v>0.280143206270084</v>
      </c>
      <c r="Q100" s="21">
        <f>SUM(Q4:Q99)</f>
        <v>294653.703909857</v>
      </c>
      <c r="R100" s="21">
        <f>SUM(R4:R99)</f>
        <v>883961.111729569</v>
      </c>
      <c r="S100" s="129">
        <f>SUM(S4:S99)</f>
        <v>2612072.38</v>
      </c>
      <c r="T100" s="129">
        <f>SUM(T4:T99)</f>
        <v>683163.58</v>
      </c>
      <c r="U100" s="130"/>
      <c r="V100" s="130"/>
      <c r="W100" s="131">
        <f t="shared" ref="W100:AB100" si="33">SUM(W4:W99)</f>
        <v>2464507.3</v>
      </c>
      <c r="X100" s="131">
        <f t="shared" si="33"/>
        <v>652360.706811551</v>
      </c>
      <c r="Y100" s="21">
        <f t="shared" si="33"/>
        <v>-17979.1058500001</v>
      </c>
      <c r="Z100" s="21">
        <f t="shared" si="33"/>
        <v>-82474.0030768658</v>
      </c>
      <c r="AA100" s="23">
        <f t="shared" si="33"/>
        <v>-680013.675971428</v>
      </c>
      <c r="AB100" s="23">
        <f t="shared" si="33"/>
        <v>-231600.404918019</v>
      </c>
      <c r="AC100" s="147"/>
      <c r="AD100" s="147"/>
      <c r="AE100" s="147"/>
      <c r="AF100" s="46">
        <f>SUM(AF4:AF99)</f>
        <v>20310.8631949051</v>
      </c>
      <c r="AG100" s="22">
        <f t="shared" si="30"/>
        <v>0.993163971904455</v>
      </c>
      <c r="AH100" s="153">
        <f>SUM(AH47:AH99)</f>
        <v>-8180.48295057143</v>
      </c>
    </row>
    <row r="103" spans="3:3">
      <c r="C103" s="6" t="s">
        <v>176</v>
      </c>
    </row>
  </sheetData>
  <sortState ref="A3:AB103">
    <sortCondition ref="Y3" descending="1"/>
  </sortState>
  <mergeCells count="13">
    <mergeCell ref="A1:AH1"/>
    <mergeCell ref="I2:M2"/>
    <mergeCell ref="N2:R2"/>
    <mergeCell ref="S2:V2"/>
    <mergeCell ref="W2:X2"/>
    <mergeCell ref="Y2:AB2"/>
    <mergeCell ref="AC2:AF2"/>
    <mergeCell ref="AG2:AH2"/>
    <mergeCell ref="A2:A3"/>
    <mergeCell ref="B2:B3"/>
    <mergeCell ref="C2:C3"/>
    <mergeCell ref="D2:D3"/>
    <mergeCell ref="E2:E3"/>
  </mergeCells>
  <pageMargins left="0.118055555555556" right="0.0388888888888889" top="0.275" bottom="0.196527777777778" header="0.15625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D6" sqref="D6"/>
    </sheetView>
  </sheetViews>
  <sheetFormatPr defaultColWidth="9" defaultRowHeight="14.25"/>
  <cols>
    <col min="1" max="1" width="5" style="81" customWidth="1"/>
    <col min="2" max="2" width="9.625" style="81" customWidth="1"/>
    <col min="3" max="3" width="8.25" style="81" customWidth="1"/>
    <col min="4" max="4" width="11.5" style="81" customWidth="1"/>
    <col min="5" max="5" width="10.125" style="81" customWidth="1"/>
    <col min="6" max="6" width="9.5" style="81" customWidth="1"/>
    <col min="7" max="7" width="12.125" style="81" customWidth="1"/>
    <col min="8" max="8" width="10" style="81" customWidth="1"/>
    <col min="9" max="9" width="11" style="81" customWidth="1"/>
    <col min="10" max="10" width="11.75" style="81" customWidth="1"/>
    <col min="11" max="11" width="9.25" style="81" customWidth="1"/>
    <col min="12" max="16381" width="9" style="81"/>
  </cols>
  <sheetData>
    <row r="1" s="81" customFormat="1" ht="28" customHeight="1" spans="1:11">
      <c r="A1" s="82" t="s">
        <v>177</v>
      </c>
      <c r="B1" s="83"/>
      <c r="C1" s="83"/>
      <c r="D1" s="83"/>
      <c r="E1" s="83"/>
      <c r="F1" s="83"/>
      <c r="G1" s="83"/>
      <c r="H1" s="83"/>
      <c r="I1" s="98"/>
      <c r="J1" s="83"/>
      <c r="K1" s="99"/>
    </row>
    <row r="2" s="81" customFormat="1" ht="35" customHeight="1" spans="1:11">
      <c r="A2" s="84" t="s">
        <v>1</v>
      </c>
      <c r="B2" s="84" t="s">
        <v>178</v>
      </c>
      <c r="C2" s="84" t="s">
        <v>179</v>
      </c>
      <c r="D2" s="85" t="s">
        <v>180</v>
      </c>
      <c r="E2" s="85" t="s">
        <v>181</v>
      </c>
      <c r="F2" s="86" t="s">
        <v>182</v>
      </c>
      <c r="G2" s="87" t="s">
        <v>183</v>
      </c>
      <c r="H2" s="88" t="s">
        <v>184</v>
      </c>
      <c r="I2" s="87" t="s">
        <v>185</v>
      </c>
      <c r="J2" s="88" t="s">
        <v>186</v>
      </c>
      <c r="K2" s="84" t="s">
        <v>187</v>
      </c>
    </row>
    <row r="3" s="81" customFormat="1" ht="32" customHeight="1" spans="1:11">
      <c r="A3" s="89">
        <v>1</v>
      </c>
      <c r="B3" s="25" t="s">
        <v>188</v>
      </c>
      <c r="C3" s="25" t="s">
        <v>189</v>
      </c>
      <c r="D3" s="89">
        <v>24</v>
      </c>
      <c r="E3" s="89">
        <v>9</v>
      </c>
      <c r="F3" s="90">
        <f t="shared" ref="F3:F9" si="0">E3/D3</f>
        <v>0.375</v>
      </c>
      <c r="G3" s="91">
        <f t="shared" ref="G3:G8" si="1">E3-D3</f>
        <v>-15</v>
      </c>
      <c r="H3" s="92">
        <v>-10</v>
      </c>
      <c r="I3" s="100">
        <v>2</v>
      </c>
      <c r="J3" s="92">
        <f t="shared" ref="J3:J8" si="2">I3*100</f>
        <v>200</v>
      </c>
      <c r="K3" s="89"/>
    </row>
    <row r="4" s="81" customFormat="1" ht="32" customHeight="1" spans="1:11">
      <c r="A4" s="89">
        <v>2</v>
      </c>
      <c r="B4" s="25" t="s">
        <v>190</v>
      </c>
      <c r="C4" s="25" t="s">
        <v>191</v>
      </c>
      <c r="D4" s="89">
        <v>20</v>
      </c>
      <c r="E4" s="89">
        <v>10</v>
      </c>
      <c r="F4" s="90">
        <f t="shared" si="0"/>
        <v>0.5</v>
      </c>
      <c r="G4" s="91">
        <f t="shared" si="1"/>
        <v>-10</v>
      </c>
      <c r="H4" s="92">
        <f>G4*1</f>
        <v>-10</v>
      </c>
      <c r="I4" s="100">
        <v>0</v>
      </c>
      <c r="J4" s="92">
        <f t="shared" si="2"/>
        <v>0</v>
      </c>
      <c r="K4" s="89"/>
    </row>
    <row r="5" s="81" customFormat="1" ht="32" customHeight="1" spans="1:11">
      <c r="A5" s="89">
        <v>3</v>
      </c>
      <c r="B5" s="25" t="s">
        <v>192</v>
      </c>
      <c r="C5" s="25" t="s">
        <v>193</v>
      </c>
      <c r="D5" s="89">
        <v>19</v>
      </c>
      <c r="E5" s="89">
        <v>8</v>
      </c>
      <c r="F5" s="90">
        <f t="shared" si="0"/>
        <v>0.421052631578947</v>
      </c>
      <c r="G5" s="91">
        <f t="shared" si="1"/>
        <v>-11</v>
      </c>
      <c r="H5" s="92">
        <v>-10</v>
      </c>
      <c r="I5" s="100">
        <v>1</v>
      </c>
      <c r="J5" s="92">
        <f t="shared" si="2"/>
        <v>100</v>
      </c>
      <c r="K5" s="89"/>
    </row>
    <row r="6" s="81" customFormat="1" ht="32" customHeight="1" spans="1:11">
      <c r="A6" s="89">
        <v>4</v>
      </c>
      <c r="B6" s="25" t="s">
        <v>57</v>
      </c>
      <c r="C6" s="25" t="s">
        <v>194</v>
      </c>
      <c r="D6" s="89">
        <v>17</v>
      </c>
      <c r="E6" s="89">
        <v>5</v>
      </c>
      <c r="F6" s="90">
        <f t="shared" si="0"/>
        <v>0.294117647058824</v>
      </c>
      <c r="G6" s="91">
        <f t="shared" si="1"/>
        <v>-12</v>
      </c>
      <c r="H6" s="92">
        <v>-10</v>
      </c>
      <c r="I6" s="100">
        <v>0</v>
      </c>
      <c r="J6" s="92">
        <f t="shared" si="2"/>
        <v>0</v>
      </c>
      <c r="K6" s="89"/>
    </row>
    <row r="7" s="81" customFormat="1" ht="32" customHeight="1" spans="1:11">
      <c r="A7" s="89">
        <v>5</v>
      </c>
      <c r="B7" s="25" t="s">
        <v>48</v>
      </c>
      <c r="C7" s="25" t="s">
        <v>195</v>
      </c>
      <c r="D7" s="89">
        <v>15</v>
      </c>
      <c r="E7" s="89">
        <v>8</v>
      </c>
      <c r="F7" s="90">
        <f t="shared" si="0"/>
        <v>0.533333333333333</v>
      </c>
      <c r="G7" s="91">
        <f t="shared" si="1"/>
        <v>-7</v>
      </c>
      <c r="H7" s="92">
        <f>G7*1</f>
        <v>-7</v>
      </c>
      <c r="I7" s="100">
        <v>4</v>
      </c>
      <c r="J7" s="92">
        <f t="shared" si="2"/>
        <v>400</v>
      </c>
      <c r="K7" s="89"/>
    </row>
    <row r="8" s="81" customFormat="1" ht="32" customHeight="1" spans="1:11">
      <c r="A8" s="89">
        <v>6</v>
      </c>
      <c r="B8" s="89" t="s">
        <v>170</v>
      </c>
      <c r="C8" s="89" t="s">
        <v>196</v>
      </c>
      <c r="D8" s="89">
        <v>1</v>
      </c>
      <c r="E8" s="89">
        <v>0</v>
      </c>
      <c r="F8" s="90">
        <f t="shared" si="0"/>
        <v>0</v>
      </c>
      <c r="G8" s="91">
        <f t="shared" si="1"/>
        <v>-1</v>
      </c>
      <c r="H8" s="92">
        <f>G8*1</f>
        <v>-1</v>
      </c>
      <c r="I8" s="100">
        <v>0</v>
      </c>
      <c r="J8" s="92">
        <f t="shared" si="2"/>
        <v>0</v>
      </c>
      <c r="K8" s="89"/>
    </row>
    <row r="9" s="81" customFormat="1" ht="32" customHeight="1" spans="1:11">
      <c r="A9" s="93" t="s">
        <v>197</v>
      </c>
      <c r="B9" s="93"/>
      <c r="C9" s="93"/>
      <c r="D9" s="93">
        <f>SUM(D3:D8)</f>
        <v>96</v>
      </c>
      <c r="E9" s="93">
        <f>SUM(E3:E8)</f>
        <v>40</v>
      </c>
      <c r="F9" s="94">
        <f t="shared" si="0"/>
        <v>0.416666666666667</v>
      </c>
      <c r="G9" s="95">
        <f>SUM(G3:G8)</f>
        <v>-56</v>
      </c>
      <c r="H9" s="96">
        <f>SUM(H3:H8)</f>
        <v>-48</v>
      </c>
      <c r="I9" s="95">
        <f>SUM(I3:I8)</f>
        <v>7</v>
      </c>
      <c r="J9" s="96">
        <f>SUM(J3:J8)</f>
        <v>700</v>
      </c>
      <c r="K9" s="89"/>
    </row>
    <row r="10" s="81" customFormat="1" ht="24" customHeight="1" spans="10:16382">
      <c r="J10" s="101"/>
      <c r="K10" s="101"/>
      <c r="XFB10"/>
    </row>
    <row r="11" s="81" customFormat="1" ht="21" customHeight="1" spans="16382:16382">
      <c r="XFB11"/>
    </row>
    <row r="12" s="81" customFormat="1" ht="31" customHeight="1" spans="1:16382">
      <c r="A12" s="97" t="s">
        <v>198</v>
      </c>
      <c r="B12" s="97"/>
      <c r="C12" s="97"/>
      <c r="E12" s="97"/>
      <c r="F12" s="97" t="s">
        <v>199</v>
      </c>
      <c r="H12"/>
      <c r="I12" s="102" t="s">
        <v>200</v>
      </c>
      <c r="XFB12"/>
    </row>
  </sheetData>
  <mergeCells count="3">
    <mergeCell ref="A1:K1"/>
    <mergeCell ref="A9:C9"/>
    <mergeCell ref="J10:K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3" sqref="I3"/>
    </sheetView>
  </sheetViews>
  <sheetFormatPr defaultColWidth="9" defaultRowHeight="18" customHeight="1" outlineLevelRow="4"/>
  <cols>
    <col min="1" max="1" width="5.625" style="75" customWidth="1"/>
    <col min="2" max="2" width="6.125" style="75" customWidth="1"/>
    <col min="3" max="3" width="18.625" style="76" customWidth="1"/>
    <col min="4" max="4" width="9.75" style="75" customWidth="1"/>
    <col min="5" max="5" width="8.5" style="75" customWidth="1"/>
    <col min="6" max="7" width="9" style="75"/>
    <col min="8" max="8" width="9.5" style="75" customWidth="1"/>
    <col min="9" max="9" width="10.25" style="77" customWidth="1"/>
  </cols>
  <sheetData>
    <row r="1" ht="21" customHeight="1" spans="1:9">
      <c r="A1" s="78" t="s">
        <v>201</v>
      </c>
      <c r="B1" s="14"/>
      <c r="C1" s="14"/>
      <c r="D1" s="14"/>
      <c r="E1" s="14"/>
      <c r="F1" s="14"/>
      <c r="G1" s="14"/>
      <c r="H1" s="14"/>
      <c r="I1" s="14"/>
    </row>
    <row r="2" ht="21" customHeight="1" spans="1:9">
      <c r="A2" s="15" t="s">
        <v>1</v>
      </c>
      <c r="B2" s="15" t="s">
        <v>2</v>
      </c>
      <c r="C2" s="79" t="s">
        <v>3</v>
      </c>
      <c r="D2" s="15" t="s">
        <v>202</v>
      </c>
      <c r="E2" s="15" t="s">
        <v>203</v>
      </c>
      <c r="F2" s="80" t="s">
        <v>204</v>
      </c>
      <c r="G2"/>
      <c r="H2"/>
      <c r="I2"/>
    </row>
    <row r="3" customHeight="1" spans="1:6">
      <c r="A3" s="75">
        <v>1</v>
      </c>
      <c r="B3" s="75">
        <v>755</v>
      </c>
      <c r="C3" s="76" t="s">
        <v>205</v>
      </c>
      <c r="D3" s="75">
        <v>9931</v>
      </c>
      <c r="E3" s="75" t="s">
        <v>206</v>
      </c>
      <c r="F3" s="75">
        <v>72.35</v>
      </c>
    </row>
    <row r="4" customHeight="1" spans="1:6">
      <c r="A4" s="75">
        <v>2</v>
      </c>
      <c r="B4" s="75">
        <v>755</v>
      </c>
      <c r="C4" s="76" t="s">
        <v>205</v>
      </c>
      <c r="D4" s="75">
        <v>4518</v>
      </c>
      <c r="E4" s="75" t="s">
        <v>207</v>
      </c>
      <c r="F4" s="75">
        <v>72.35</v>
      </c>
    </row>
    <row r="5" customHeight="1" spans="1:6">
      <c r="A5" s="75">
        <v>3</v>
      </c>
      <c r="B5" s="75">
        <v>755</v>
      </c>
      <c r="C5" s="76" t="s">
        <v>205</v>
      </c>
      <c r="D5" s="75">
        <v>11824</v>
      </c>
      <c r="E5" s="75" t="s">
        <v>208</v>
      </c>
      <c r="F5" s="75">
        <v>43.3</v>
      </c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V23" sqref="V23"/>
    </sheetView>
  </sheetViews>
  <sheetFormatPr defaultColWidth="9" defaultRowHeight="13.5"/>
  <cols>
    <col min="1" max="1" width="3.875" style="6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2" width="8.875" style="7" hidden="1" customWidth="1"/>
    <col min="13" max="13" width="8.625" style="7" hidden="1" customWidth="1"/>
    <col min="14" max="14" width="7.75" style="8" customWidth="1"/>
    <col min="15" max="15" width="8.875" style="11" customWidth="1"/>
    <col min="16" max="16" width="8.875" style="12" customWidth="1"/>
    <col min="17" max="17" width="7.5" style="60" customWidth="1"/>
    <col min="18" max="18" width="7.625" style="13" customWidth="1"/>
    <col min="19" max="16384" width="9" style="1"/>
  </cols>
  <sheetData>
    <row r="1" ht="18" customHeight="1" spans="1:1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2"/>
    </row>
    <row r="2" s="2" customFormat="1" ht="19" customHeight="1" spans="1:1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9</v>
      </c>
      <c r="G2" s="65"/>
      <c r="H2" s="66"/>
      <c r="I2" s="64" t="s">
        <v>10</v>
      </c>
      <c r="J2" s="65"/>
      <c r="K2" s="66"/>
      <c r="L2" s="29">
        <v>43329</v>
      </c>
      <c r="M2" s="29"/>
      <c r="N2" s="29"/>
      <c r="O2" s="29"/>
      <c r="P2" s="29"/>
      <c r="Q2" s="29"/>
      <c r="R2" s="57"/>
    </row>
    <row r="3" ht="26" customHeight="1" spans="1:18">
      <c r="A3" s="67"/>
      <c r="B3" s="67"/>
      <c r="C3" s="67"/>
      <c r="D3" s="67"/>
      <c r="E3" s="67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ht="15" customHeight="1" spans="1:18">
      <c r="A4" s="68">
        <v>1</v>
      </c>
      <c r="B4" s="68">
        <v>311</v>
      </c>
      <c r="C4" s="69" t="s">
        <v>98</v>
      </c>
      <c r="D4" s="69" t="s">
        <v>38</v>
      </c>
      <c r="E4" s="69" t="s">
        <v>36</v>
      </c>
      <c r="F4" s="70">
        <v>8770.8838</v>
      </c>
      <c r="G4" s="55">
        <v>0.222813393776805</v>
      </c>
      <c r="H4" s="71">
        <v>1954.2703859</v>
      </c>
      <c r="I4" s="71">
        <v>10525.06056</v>
      </c>
      <c r="J4" s="55">
        <v>0.215154931262457</v>
      </c>
      <c r="K4" s="71">
        <v>2264.51868132</v>
      </c>
      <c r="L4" s="21">
        <v>20786.86</v>
      </c>
      <c r="M4" s="21">
        <v>5617.89</v>
      </c>
      <c r="N4" s="22">
        <f t="shared" ref="N4:N67" si="0">M4/L4</f>
        <v>0.270261597951783</v>
      </c>
      <c r="O4" s="34">
        <f t="shared" ref="O4:O67" si="1">L4/F4</f>
        <v>2.36998465308593</v>
      </c>
      <c r="P4" s="35">
        <f t="shared" ref="P4:P67" si="2">L4/I4</f>
        <v>1.97498721090494</v>
      </c>
      <c r="Q4" s="34">
        <f>M4/K4</f>
        <v>2.48083181929208</v>
      </c>
      <c r="R4" s="42">
        <v>188</v>
      </c>
    </row>
    <row r="5" ht="17" customHeight="1" spans="1:18">
      <c r="A5" s="68">
        <v>2</v>
      </c>
      <c r="B5" s="19">
        <v>707</v>
      </c>
      <c r="C5" s="20" t="s">
        <v>34</v>
      </c>
      <c r="D5" s="20" t="s">
        <v>35</v>
      </c>
      <c r="E5" s="20" t="s">
        <v>36</v>
      </c>
      <c r="F5" s="21">
        <v>12121</v>
      </c>
      <c r="G5" s="22">
        <v>0.31968409536954</v>
      </c>
      <c r="H5" s="21">
        <v>3874.8909199742</v>
      </c>
      <c r="I5" s="21">
        <v>14545.2</v>
      </c>
      <c r="J5" s="22">
        <v>0.308696027644701</v>
      </c>
      <c r="K5" s="21">
        <v>4490.0454612977</v>
      </c>
      <c r="L5" s="21">
        <v>55362.41</v>
      </c>
      <c r="M5" s="21">
        <v>15005.15</v>
      </c>
      <c r="N5" s="22">
        <f t="shared" si="0"/>
        <v>0.271034985651817</v>
      </c>
      <c r="O5" s="34">
        <f t="shared" si="1"/>
        <v>4.56747875587823</v>
      </c>
      <c r="P5" s="35">
        <f t="shared" si="2"/>
        <v>3.80623229656519</v>
      </c>
      <c r="Q5" s="34">
        <f t="shared" ref="Q5:Q36" si="3">M5/K5</f>
        <v>3.34187039515258</v>
      </c>
      <c r="R5" s="42">
        <v>188</v>
      </c>
    </row>
    <row r="6" spans="1:18">
      <c r="A6" s="68">
        <v>3</v>
      </c>
      <c r="B6" s="19">
        <v>755</v>
      </c>
      <c r="C6" s="20" t="s">
        <v>99</v>
      </c>
      <c r="D6" s="20" t="s">
        <v>48</v>
      </c>
      <c r="E6" s="20" t="s">
        <v>52</v>
      </c>
      <c r="F6" s="21">
        <v>1858.2</v>
      </c>
      <c r="G6" s="22">
        <v>0.296940607216958</v>
      </c>
      <c r="H6" s="21">
        <v>551.775036330551</v>
      </c>
      <c r="I6" s="21">
        <v>2229.84</v>
      </c>
      <c r="J6" s="22">
        <v>0.286734270556439</v>
      </c>
      <c r="K6" s="21">
        <v>639.37154585757</v>
      </c>
      <c r="L6" s="21">
        <v>3461.12</v>
      </c>
      <c r="M6" s="21">
        <v>859.09</v>
      </c>
      <c r="N6" s="22">
        <f t="shared" si="0"/>
        <v>0.248211561575444</v>
      </c>
      <c r="O6" s="34">
        <f t="shared" si="1"/>
        <v>1.86261973953288</v>
      </c>
      <c r="P6" s="35">
        <f t="shared" si="2"/>
        <v>1.5521831162774</v>
      </c>
      <c r="Q6" s="34">
        <f t="shared" si="3"/>
        <v>1.34364753259035</v>
      </c>
      <c r="R6" s="42">
        <v>188</v>
      </c>
    </row>
    <row r="7" spans="1:18">
      <c r="A7" s="68">
        <v>4</v>
      </c>
      <c r="B7" s="19">
        <v>720</v>
      </c>
      <c r="C7" s="20" t="s">
        <v>141</v>
      </c>
      <c r="D7" s="20" t="s">
        <v>57</v>
      </c>
      <c r="E7" s="20" t="s">
        <v>52</v>
      </c>
      <c r="F7" s="21">
        <v>5874.20987142857</v>
      </c>
      <c r="G7" s="22">
        <v>0.30607491421506</v>
      </c>
      <c r="H7" s="21">
        <v>1797.94828247876</v>
      </c>
      <c r="I7" s="21">
        <v>7049.05184571428</v>
      </c>
      <c r="J7" s="22">
        <v>0.29555461641175</v>
      </c>
      <c r="K7" s="21">
        <v>2083.37981432662</v>
      </c>
      <c r="L7" s="21">
        <v>9509.49</v>
      </c>
      <c r="M7" s="21">
        <v>3026.55</v>
      </c>
      <c r="N7" s="22">
        <f t="shared" si="0"/>
        <v>0.318266279264188</v>
      </c>
      <c r="O7" s="34">
        <f t="shared" si="1"/>
        <v>1.61885431541236</v>
      </c>
      <c r="P7" s="35">
        <f t="shared" si="2"/>
        <v>1.34904526284363</v>
      </c>
      <c r="Q7" s="34">
        <f t="shared" si="3"/>
        <v>1.45271158873075</v>
      </c>
      <c r="R7" s="42">
        <v>188</v>
      </c>
    </row>
    <row r="8" spans="1:18">
      <c r="A8" s="68">
        <v>5</v>
      </c>
      <c r="B8" s="19">
        <v>713</v>
      </c>
      <c r="C8" s="20" t="s">
        <v>87</v>
      </c>
      <c r="D8" s="20" t="s">
        <v>48</v>
      </c>
      <c r="E8" s="20" t="s">
        <v>52</v>
      </c>
      <c r="F8" s="23">
        <v>3180</v>
      </c>
      <c r="G8" s="22">
        <v>0.321105331088138</v>
      </c>
      <c r="H8" s="21">
        <v>1021.11495286028</v>
      </c>
      <c r="I8" s="21">
        <v>3816</v>
      </c>
      <c r="J8" s="22">
        <v>0.310068413156</v>
      </c>
      <c r="K8" s="21">
        <v>1183.2210646033</v>
      </c>
      <c r="L8" s="21">
        <v>4891.45</v>
      </c>
      <c r="M8" s="21">
        <v>1622.43</v>
      </c>
      <c r="N8" s="22">
        <f t="shared" si="0"/>
        <v>0.331686923100512</v>
      </c>
      <c r="O8" s="34">
        <f t="shared" si="1"/>
        <v>1.53819182389937</v>
      </c>
      <c r="P8" s="35">
        <f t="shared" si="2"/>
        <v>1.28182651991614</v>
      </c>
      <c r="Q8" s="34">
        <f t="shared" si="3"/>
        <v>1.37119769799226</v>
      </c>
      <c r="R8" s="42">
        <v>88</v>
      </c>
    </row>
    <row r="9" spans="1:18">
      <c r="A9" s="68">
        <v>6</v>
      </c>
      <c r="B9" s="19">
        <v>337</v>
      </c>
      <c r="C9" s="20" t="s">
        <v>44</v>
      </c>
      <c r="D9" s="20" t="s">
        <v>45</v>
      </c>
      <c r="E9" s="20" t="s">
        <v>36</v>
      </c>
      <c r="F9" s="21">
        <v>27599.4145142857</v>
      </c>
      <c r="G9" s="22">
        <v>0.211845741164985</v>
      </c>
      <c r="H9" s="21">
        <v>5846.81842349849</v>
      </c>
      <c r="I9" s="21">
        <v>33119.2974171428</v>
      </c>
      <c r="J9" s="22">
        <v>0.204564254895082</v>
      </c>
      <c r="K9" s="21">
        <v>6775.02439878643</v>
      </c>
      <c r="L9" s="71">
        <v>42170.76</v>
      </c>
      <c r="M9" s="71">
        <v>8674.59</v>
      </c>
      <c r="N9" s="55">
        <f t="shared" si="0"/>
        <v>0.205701533479596</v>
      </c>
      <c r="O9" s="38">
        <f t="shared" si="1"/>
        <v>1.52795849992296</v>
      </c>
      <c r="P9" s="39">
        <f t="shared" si="2"/>
        <v>1.2732987499358</v>
      </c>
      <c r="Q9" s="38">
        <f t="shared" si="3"/>
        <v>1.28037767680273</v>
      </c>
      <c r="R9" s="42">
        <v>188</v>
      </c>
    </row>
    <row r="10" spans="1:18">
      <c r="A10" s="68">
        <v>7</v>
      </c>
      <c r="B10" s="19">
        <v>387</v>
      </c>
      <c r="C10" s="20" t="s">
        <v>79</v>
      </c>
      <c r="D10" s="20" t="s">
        <v>35</v>
      </c>
      <c r="E10" s="20" t="s">
        <v>36</v>
      </c>
      <c r="F10" s="21">
        <v>12164.3480571428</v>
      </c>
      <c r="G10" s="22">
        <v>0.273909086911107</v>
      </c>
      <c r="H10" s="21">
        <v>3331.92546920089</v>
      </c>
      <c r="I10" s="21">
        <v>14597.2176685714</v>
      </c>
      <c r="J10" s="22">
        <v>0.264494381453367</v>
      </c>
      <c r="K10" s="21">
        <v>3860.88205818896</v>
      </c>
      <c r="L10" s="21">
        <v>18179.95</v>
      </c>
      <c r="M10" s="21">
        <v>3507.4</v>
      </c>
      <c r="N10" s="22">
        <f t="shared" si="0"/>
        <v>0.192926823231087</v>
      </c>
      <c r="O10" s="34">
        <f t="shared" si="1"/>
        <v>1.4945272787821</v>
      </c>
      <c r="P10" s="35">
        <f t="shared" si="2"/>
        <v>1.24543939898508</v>
      </c>
      <c r="Q10" s="73">
        <f t="shared" si="3"/>
        <v>0.908445258658129</v>
      </c>
      <c r="R10" s="42"/>
    </row>
    <row r="11" spans="1:18">
      <c r="A11" s="68">
        <v>8</v>
      </c>
      <c r="B11" s="19">
        <v>391</v>
      </c>
      <c r="C11" s="20" t="s">
        <v>71</v>
      </c>
      <c r="D11" s="20" t="s">
        <v>45</v>
      </c>
      <c r="E11" s="20" t="s">
        <v>49</v>
      </c>
      <c r="F11" s="23">
        <v>9402.83933333333</v>
      </c>
      <c r="G11" s="22">
        <v>0.346218904587614</v>
      </c>
      <c r="H11" s="21">
        <v>3255.440734</v>
      </c>
      <c r="I11" s="21">
        <v>11283.4072</v>
      </c>
      <c r="J11" s="22">
        <v>0.334318791862798</v>
      </c>
      <c r="K11" s="21">
        <v>3772.2550632</v>
      </c>
      <c r="L11" s="21">
        <v>13770.01</v>
      </c>
      <c r="M11" s="21">
        <v>4637.58</v>
      </c>
      <c r="N11" s="22">
        <f t="shared" si="0"/>
        <v>0.336788426442682</v>
      </c>
      <c r="O11" s="34">
        <f t="shared" si="1"/>
        <v>1.46445233315696</v>
      </c>
      <c r="P11" s="35">
        <f t="shared" si="2"/>
        <v>1.22037694429746</v>
      </c>
      <c r="Q11" s="34">
        <f t="shared" si="3"/>
        <v>1.22939194786737</v>
      </c>
      <c r="R11" s="42">
        <v>88</v>
      </c>
    </row>
    <row r="12" spans="1:18">
      <c r="A12" s="68">
        <v>9</v>
      </c>
      <c r="B12" s="19">
        <v>704</v>
      </c>
      <c r="C12" s="20" t="s">
        <v>47</v>
      </c>
      <c r="D12" s="20" t="s">
        <v>48</v>
      </c>
      <c r="E12" s="20" t="s">
        <v>49</v>
      </c>
      <c r="F12" s="21">
        <v>6987.1</v>
      </c>
      <c r="G12" s="22">
        <v>0.279639503149493</v>
      </c>
      <c r="H12" s="21">
        <v>1953.86917245582</v>
      </c>
      <c r="I12" s="21">
        <v>8384.52</v>
      </c>
      <c r="J12" s="22">
        <v>0.270027833868307</v>
      </c>
      <c r="K12" s="21">
        <v>2264.0537736255</v>
      </c>
      <c r="L12" s="21">
        <v>10013.66</v>
      </c>
      <c r="M12" s="21">
        <v>2491.52</v>
      </c>
      <c r="N12" s="22">
        <f t="shared" si="0"/>
        <v>0.248812122640473</v>
      </c>
      <c r="O12" s="34">
        <f t="shared" si="1"/>
        <v>1.43316397360851</v>
      </c>
      <c r="P12" s="35">
        <f t="shared" si="2"/>
        <v>1.19430331134042</v>
      </c>
      <c r="Q12" s="34">
        <f t="shared" si="3"/>
        <v>1.10046856175604</v>
      </c>
      <c r="R12" s="42"/>
    </row>
    <row r="13" spans="1:18">
      <c r="A13" s="68">
        <v>10</v>
      </c>
      <c r="B13" s="19">
        <v>737</v>
      </c>
      <c r="C13" s="20" t="s">
        <v>74</v>
      </c>
      <c r="D13" s="20" t="s">
        <v>35</v>
      </c>
      <c r="E13" s="20" t="s">
        <v>49</v>
      </c>
      <c r="F13" s="23">
        <v>7590</v>
      </c>
      <c r="G13" s="22">
        <v>0.335444406287584</v>
      </c>
      <c r="H13" s="21">
        <v>2546.02304372276</v>
      </c>
      <c r="I13" s="21">
        <v>9108</v>
      </c>
      <c r="J13" s="22">
        <v>0.323914630776088</v>
      </c>
      <c r="K13" s="21">
        <v>2950.21445710861</v>
      </c>
      <c r="L13" s="21">
        <v>10347.2</v>
      </c>
      <c r="M13" s="21">
        <v>2512.1</v>
      </c>
      <c r="N13" s="22">
        <f t="shared" si="0"/>
        <v>0.242780655636307</v>
      </c>
      <c r="O13" s="34">
        <f t="shared" si="1"/>
        <v>1.3632674571805</v>
      </c>
      <c r="P13" s="35">
        <f t="shared" si="2"/>
        <v>1.13605621431708</v>
      </c>
      <c r="Q13" s="73">
        <f t="shared" si="3"/>
        <v>0.851497420449228</v>
      </c>
      <c r="R13" s="42"/>
    </row>
    <row r="14" s="3" customFormat="1" spans="1:18">
      <c r="A14" s="68">
        <v>11</v>
      </c>
      <c r="B14" s="19">
        <v>726</v>
      </c>
      <c r="C14" s="20" t="s">
        <v>136</v>
      </c>
      <c r="D14" s="20" t="s">
        <v>38</v>
      </c>
      <c r="E14" s="20" t="s">
        <v>36</v>
      </c>
      <c r="F14" s="23">
        <v>10654.6208</v>
      </c>
      <c r="G14" s="22">
        <v>0.302723956638675</v>
      </c>
      <c r="H14" s="21">
        <v>3225.40896506073</v>
      </c>
      <c r="I14" s="21">
        <v>12785.54496</v>
      </c>
      <c r="J14" s="22">
        <v>0.29231883675421</v>
      </c>
      <c r="K14" s="21">
        <v>3737.45562997585</v>
      </c>
      <c r="L14" s="21">
        <v>14002.27</v>
      </c>
      <c r="M14" s="21">
        <v>3834.2</v>
      </c>
      <c r="N14" s="22">
        <f t="shared" si="0"/>
        <v>0.273827029474507</v>
      </c>
      <c r="O14" s="34">
        <f t="shared" si="1"/>
        <v>1.31419693509881</v>
      </c>
      <c r="P14" s="35">
        <f t="shared" si="2"/>
        <v>1.09516411258234</v>
      </c>
      <c r="Q14" s="34">
        <f t="shared" si="3"/>
        <v>1.02588508857422</v>
      </c>
      <c r="R14" s="42">
        <v>88</v>
      </c>
    </row>
    <row r="15" spans="1:18">
      <c r="A15" s="68">
        <v>12</v>
      </c>
      <c r="B15" s="19">
        <v>712</v>
      </c>
      <c r="C15" s="20" t="s">
        <v>76</v>
      </c>
      <c r="D15" s="20" t="s">
        <v>35</v>
      </c>
      <c r="E15" s="20" t="s">
        <v>36</v>
      </c>
      <c r="F15" s="21">
        <v>15181.4216</v>
      </c>
      <c r="G15" s="22">
        <v>0.327235181555949</v>
      </c>
      <c r="H15" s="21">
        <v>4967.8952535534</v>
      </c>
      <c r="I15" s="21">
        <v>18217.70592</v>
      </c>
      <c r="J15" s="22">
        <v>0.315987570589472</v>
      </c>
      <c r="K15" s="21">
        <v>5756.56863537423</v>
      </c>
      <c r="L15" s="21">
        <v>19697.55</v>
      </c>
      <c r="M15" s="21">
        <v>5111.87</v>
      </c>
      <c r="N15" s="22">
        <f t="shared" si="0"/>
        <v>0.259518061890946</v>
      </c>
      <c r="O15" s="34">
        <f t="shared" si="1"/>
        <v>1.29747730607784</v>
      </c>
      <c r="P15" s="35">
        <f t="shared" si="2"/>
        <v>1.0812310883982</v>
      </c>
      <c r="Q15" s="73">
        <f t="shared" si="3"/>
        <v>0.888006436436362</v>
      </c>
      <c r="R15" s="42"/>
    </row>
    <row r="16" spans="1:18">
      <c r="A16" s="68">
        <v>13</v>
      </c>
      <c r="B16" s="19">
        <v>359</v>
      </c>
      <c r="C16" s="20" t="s">
        <v>115</v>
      </c>
      <c r="D16" s="20" t="s">
        <v>38</v>
      </c>
      <c r="E16" s="20" t="s">
        <v>49</v>
      </c>
      <c r="F16" s="23">
        <v>10449.4627964285</v>
      </c>
      <c r="G16" s="22">
        <v>0.302282121834167</v>
      </c>
      <c r="H16" s="21">
        <v>3158.68578613161</v>
      </c>
      <c r="I16" s="21">
        <v>12539.3553557142</v>
      </c>
      <c r="J16" s="22">
        <v>0.291892188538041</v>
      </c>
      <c r="K16" s="21">
        <v>3660.13987763563</v>
      </c>
      <c r="L16" s="21">
        <v>13266.31</v>
      </c>
      <c r="M16" s="21">
        <v>3258.15</v>
      </c>
      <c r="N16" s="22">
        <f t="shared" si="0"/>
        <v>0.24559579868102</v>
      </c>
      <c r="O16" s="34">
        <f t="shared" si="1"/>
        <v>1.26956861404725</v>
      </c>
      <c r="P16" s="35">
        <f t="shared" si="2"/>
        <v>1.05797384503937</v>
      </c>
      <c r="Q16" s="73">
        <f t="shared" si="3"/>
        <v>0.890170897540859</v>
      </c>
      <c r="R16" s="42"/>
    </row>
    <row r="17" spans="1:18">
      <c r="A17" s="68">
        <v>14</v>
      </c>
      <c r="B17" s="19">
        <v>385</v>
      </c>
      <c r="C17" s="20" t="s">
        <v>64</v>
      </c>
      <c r="D17" s="20" t="s">
        <v>57</v>
      </c>
      <c r="E17" s="20" t="s">
        <v>36</v>
      </c>
      <c r="F17" s="23">
        <v>12355</v>
      </c>
      <c r="G17" s="28">
        <v>0.244662174918659</v>
      </c>
      <c r="H17" s="23">
        <v>3022.80117112003</v>
      </c>
      <c r="I17" s="23">
        <v>14826</v>
      </c>
      <c r="J17" s="28">
        <v>0.236252733890305</v>
      </c>
      <c r="K17" s="23">
        <v>3502.68303265766</v>
      </c>
      <c r="L17" s="21">
        <v>15684.87</v>
      </c>
      <c r="M17" s="21">
        <v>3745.58</v>
      </c>
      <c r="N17" s="22">
        <f t="shared" si="0"/>
        <v>0.238802106743633</v>
      </c>
      <c r="O17" s="34">
        <f t="shared" si="1"/>
        <v>1.269515985431</v>
      </c>
      <c r="P17" s="35">
        <f t="shared" si="2"/>
        <v>1.05792998785917</v>
      </c>
      <c r="Q17" s="34">
        <f t="shared" si="3"/>
        <v>1.0693459742368</v>
      </c>
      <c r="R17" s="42">
        <v>88</v>
      </c>
    </row>
    <row r="18" spans="1:17">
      <c r="A18" s="68">
        <v>15</v>
      </c>
      <c r="B18" s="19">
        <v>511</v>
      </c>
      <c r="C18" s="20" t="s">
        <v>86</v>
      </c>
      <c r="D18" s="20" t="s">
        <v>45</v>
      </c>
      <c r="E18" s="20" t="s">
        <v>49</v>
      </c>
      <c r="F18" s="21">
        <v>7329.00647619048</v>
      </c>
      <c r="G18" s="22">
        <v>0.301792950770642</v>
      </c>
      <c r="H18" s="21">
        <v>2211.84249066667</v>
      </c>
      <c r="I18" s="21">
        <v>8794.80777142857</v>
      </c>
      <c r="J18" s="22">
        <v>0.29141983108787</v>
      </c>
      <c r="K18" s="21">
        <v>2562.9813952</v>
      </c>
      <c r="L18" s="21">
        <v>9206.99</v>
      </c>
      <c r="M18" s="21">
        <v>2161.48</v>
      </c>
      <c r="N18" s="22">
        <f t="shared" si="0"/>
        <v>0.234765107814823</v>
      </c>
      <c r="O18" s="34">
        <f t="shared" si="1"/>
        <v>1.25623985050504</v>
      </c>
      <c r="P18" s="35">
        <f t="shared" si="2"/>
        <v>1.04686654208753</v>
      </c>
      <c r="Q18" s="73">
        <f t="shared" si="3"/>
        <v>0.843345957972251</v>
      </c>
    </row>
    <row r="19" s="4" customFormat="1" spans="1:18">
      <c r="A19" s="68">
        <v>16</v>
      </c>
      <c r="B19" s="19">
        <v>584</v>
      </c>
      <c r="C19" s="20" t="s">
        <v>51</v>
      </c>
      <c r="D19" s="20" t="s">
        <v>35</v>
      </c>
      <c r="E19" s="20" t="s">
        <v>52</v>
      </c>
      <c r="F19" s="21">
        <v>5879</v>
      </c>
      <c r="G19" s="22">
        <v>0.30422698571939</v>
      </c>
      <c r="H19" s="21">
        <v>1788.5504490443</v>
      </c>
      <c r="I19" s="21">
        <v>7054.8</v>
      </c>
      <c r="J19" s="22">
        <v>0.293770204255351</v>
      </c>
      <c r="K19" s="21">
        <v>2072.49003698065</v>
      </c>
      <c r="L19" s="21">
        <v>7249.17</v>
      </c>
      <c r="M19" s="21">
        <v>1920.27</v>
      </c>
      <c r="N19" s="22">
        <f t="shared" si="0"/>
        <v>0.264895153514126</v>
      </c>
      <c r="O19" s="34">
        <f t="shared" si="1"/>
        <v>1.23306174519476</v>
      </c>
      <c r="P19" s="35">
        <f t="shared" si="2"/>
        <v>1.02755145432897</v>
      </c>
      <c r="Q19" s="73">
        <f t="shared" si="3"/>
        <v>0.926552101933182</v>
      </c>
      <c r="R19" s="13"/>
    </row>
    <row r="20" spans="1:17">
      <c r="A20" s="68">
        <v>17</v>
      </c>
      <c r="B20" s="19">
        <v>103198</v>
      </c>
      <c r="C20" s="20" t="s">
        <v>108</v>
      </c>
      <c r="D20" s="20" t="s">
        <v>38</v>
      </c>
      <c r="E20" s="20" t="s">
        <v>49</v>
      </c>
      <c r="F20" s="21">
        <v>5957.78721428572</v>
      </c>
      <c r="G20" s="22">
        <v>0.276850760176059</v>
      </c>
      <c r="H20" s="21">
        <v>1649.4179192422</v>
      </c>
      <c r="I20" s="21">
        <v>7149.34465714286</v>
      </c>
      <c r="J20" s="22">
        <v>0.267334944573874</v>
      </c>
      <c r="K20" s="21">
        <v>1911.26965765681</v>
      </c>
      <c r="L20" s="21">
        <v>7180.51</v>
      </c>
      <c r="M20" s="21">
        <v>1937.67</v>
      </c>
      <c r="N20" s="22">
        <f t="shared" si="0"/>
        <v>0.269851305826466</v>
      </c>
      <c r="O20" s="34">
        <f t="shared" si="1"/>
        <v>1.20523102650971</v>
      </c>
      <c r="P20" s="35">
        <f t="shared" si="2"/>
        <v>1.00435918875809</v>
      </c>
      <c r="Q20" s="34">
        <f t="shared" si="3"/>
        <v>1.01381298669051</v>
      </c>
    </row>
    <row r="21" spans="1:17">
      <c r="A21" s="68">
        <v>18</v>
      </c>
      <c r="B21" s="19">
        <v>545</v>
      </c>
      <c r="C21" s="20" t="s">
        <v>102</v>
      </c>
      <c r="D21" s="20" t="s">
        <v>35</v>
      </c>
      <c r="E21" s="20" t="s">
        <v>52</v>
      </c>
      <c r="F21" s="23">
        <v>4093</v>
      </c>
      <c r="G21" s="22">
        <v>0.289652958230018</v>
      </c>
      <c r="H21" s="21">
        <v>1185.54955803547</v>
      </c>
      <c r="I21" s="21">
        <v>4911.6</v>
      </c>
      <c r="J21" s="22">
        <v>0.279697110041661</v>
      </c>
      <c r="K21" s="21">
        <v>1373.76032568062</v>
      </c>
      <c r="L21" s="21">
        <v>4929.94</v>
      </c>
      <c r="M21" s="21">
        <v>1231.64</v>
      </c>
      <c r="N21" s="22">
        <f t="shared" si="0"/>
        <v>0.249828598319655</v>
      </c>
      <c r="O21" s="34">
        <f t="shared" si="1"/>
        <v>1.20448082091376</v>
      </c>
      <c r="P21" s="35">
        <f t="shared" si="2"/>
        <v>1.00373401742813</v>
      </c>
      <c r="Q21" s="73">
        <f t="shared" si="3"/>
        <v>0.896546491390187</v>
      </c>
    </row>
    <row r="22" spans="1:17">
      <c r="A22" s="68">
        <v>19</v>
      </c>
      <c r="B22" s="19">
        <v>709</v>
      </c>
      <c r="C22" s="20" t="s">
        <v>89</v>
      </c>
      <c r="D22" s="20" t="s">
        <v>38</v>
      </c>
      <c r="E22" s="20" t="s">
        <v>49</v>
      </c>
      <c r="F22" s="23">
        <v>8968.912</v>
      </c>
      <c r="G22" s="22">
        <v>0.311806782361116</v>
      </c>
      <c r="H22" s="21">
        <v>2796.567592</v>
      </c>
      <c r="I22" s="21">
        <v>10762.6944</v>
      </c>
      <c r="J22" s="22">
        <v>0.301089470829907</v>
      </c>
      <c r="K22" s="21">
        <v>3240.5339616</v>
      </c>
      <c r="L22" s="21">
        <v>10454.18</v>
      </c>
      <c r="M22" s="21">
        <v>3169.74</v>
      </c>
      <c r="N22" s="22">
        <f t="shared" si="0"/>
        <v>0.303203120665609</v>
      </c>
      <c r="O22" s="34">
        <f t="shared" si="1"/>
        <v>1.16560180320645</v>
      </c>
      <c r="P22" s="28">
        <f t="shared" si="2"/>
        <v>0.971334836005378</v>
      </c>
      <c r="Q22" s="73">
        <f t="shared" si="3"/>
        <v>0.978153612201291</v>
      </c>
    </row>
    <row r="23" spans="1:17">
      <c r="A23" s="68">
        <v>20</v>
      </c>
      <c r="B23" s="19">
        <v>570</v>
      </c>
      <c r="C23" s="20" t="s">
        <v>148</v>
      </c>
      <c r="D23" s="20" t="s">
        <v>38</v>
      </c>
      <c r="E23" s="20" t="s">
        <v>52</v>
      </c>
      <c r="F23" s="21">
        <v>6167.72397857143</v>
      </c>
      <c r="G23" s="22">
        <v>0.307743075602553</v>
      </c>
      <c r="H23" s="21">
        <v>1898.07434663319</v>
      </c>
      <c r="I23" s="21">
        <v>7401.26877428572</v>
      </c>
      <c r="J23" s="22">
        <v>0.297165440350908</v>
      </c>
      <c r="K23" s="21">
        <v>2199.40129446604</v>
      </c>
      <c r="L23" s="21">
        <v>7128.59</v>
      </c>
      <c r="M23" s="21">
        <v>2100.97</v>
      </c>
      <c r="N23" s="22">
        <f t="shared" si="0"/>
        <v>0.294724482681708</v>
      </c>
      <c r="O23" s="34">
        <f t="shared" si="1"/>
        <v>1.15578940055796</v>
      </c>
      <c r="P23" s="28">
        <f t="shared" si="2"/>
        <v>0.963157833798296</v>
      </c>
      <c r="Q23" s="73">
        <f t="shared" si="3"/>
        <v>0.955246323300025</v>
      </c>
    </row>
    <row r="24" spans="1:17">
      <c r="A24" s="68">
        <v>21</v>
      </c>
      <c r="B24" s="19">
        <v>746</v>
      </c>
      <c r="C24" s="20" t="s">
        <v>91</v>
      </c>
      <c r="D24" s="20" t="s">
        <v>57</v>
      </c>
      <c r="E24" s="20" t="s">
        <v>49</v>
      </c>
      <c r="F24" s="21">
        <v>7574</v>
      </c>
      <c r="G24" s="22">
        <v>0.311700811945997</v>
      </c>
      <c r="H24" s="21">
        <v>2360.82194967898</v>
      </c>
      <c r="I24" s="21">
        <v>9088.8</v>
      </c>
      <c r="J24" s="22">
        <v>0.300987142792107</v>
      </c>
      <c r="K24" s="21">
        <v>2735.6119434089</v>
      </c>
      <c r="L24" s="21">
        <v>8528.42</v>
      </c>
      <c r="M24" s="21">
        <v>2127.72</v>
      </c>
      <c r="N24" s="22">
        <f t="shared" si="0"/>
        <v>0.249485836766951</v>
      </c>
      <c r="O24" s="34">
        <f t="shared" si="1"/>
        <v>1.12601267494059</v>
      </c>
      <c r="P24" s="28">
        <f t="shared" si="2"/>
        <v>0.938343895783822</v>
      </c>
      <c r="Q24" s="73">
        <f t="shared" si="3"/>
        <v>0.777785754710738</v>
      </c>
    </row>
    <row r="25" spans="1:17">
      <c r="A25" s="68">
        <v>22</v>
      </c>
      <c r="B25" s="19">
        <v>377</v>
      </c>
      <c r="C25" s="20" t="s">
        <v>109</v>
      </c>
      <c r="D25" s="20" t="s">
        <v>35</v>
      </c>
      <c r="E25" s="20" t="s">
        <v>49</v>
      </c>
      <c r="F25" s="23">
        <v>8923.788</v>
      </c>
      <c r="G25" s="22">
        <v>0.32236393909552</v>
      </c>
      <c r="H25" s="21">
        <v>2876.70745133333</v>
      </c>
      <c r="I25" s="21">
        <v>10708.5456</v>
      </c>
      <c r="J25" s="22">
        <v>0.311283760737779</v>
      </c>
      <c r="K25" s="21">
        <v>3333.3963464</v>
      </c>
      <c r="L25" s="21">
        <v>10033.23</v>
      </c>
      <c r="M25" s="21">
        <v>1998.18</v>
      </c>
      <c r="N25" s="22">
        <f t="shared" si="0"/>
        <v>0.199156203934326</v>
      </c>
      <c r="O25" s="34">
        <f t="shared" si="1"/>
        <v>1.12432410989593</v>
      </c>
      <c r="P25" s="28">
        <f t="shared" si="2"/>
        <v>0.93693675824661</v>
      </c>
      <c r="Q25" s="73">
        <f t="shared" si="3"/>
        <v>0.599442668183756</v>
      </c>
    </row>
    <row r="26" spans="1:17">
      <c r="A26" s="68">
        <v>23</v>
      </c>
      <c r="B26" s="19">
        <v>747</v>
      </c>
      <c r="C26" s="20" t="s">
        <v>117</v>
      </c>
      <c r="D26" s="20" t="s">
        <v>45</v>
      </c>
      <c r="E26" s="20" t="s">
        <v>52</v>
      </c>
      <c r="F26" s="23">
        <v>7439.32071428571</v>
      </c>
      <c r="G26" s="22">
        <v>0.299921378670422</v>
      </c>
      <c r="H26" s="21">
        <v>2231.211325</v>
      </c>
      <c r="I26" s="21">
        <v>8927.18485714286</v>
      </c>
      <c r="J26" s="22">
        <v>0.289612587996465</v>
      </c>
      <c r="K26" s="21">
        <v>2585.42511</v>
      </c>
      <c r="L26" s="21">
        <v>8336.67</v>
      </c>
      <c r="M26" s="21">
        <v>2023.1</v>
      </c>
      <c r="N26" s="22">
        <f t="shared" si="0"/>
        <v>0.242674832996868</v>
      </c>
      <c r="O26" s="34">
        <f t="shared" si="1"/>
        <v>1.12062247618806</v>
      </c>
      <c r="P26" s="28">
        <f t="shared" si="2"/>
        <v>0.933852063490051</v>
      </c>
      <c r="Q26" s="73">
        <f t="shared" si="3"/>
        <v>0.782501876451567</v>
      </c>
    </row>
    <row r="27" spans="1:17">
      <c r="A27" s="68">
        <v>24</v>
      </c>
      <c r="B27" s="19">
        <v>514</v>
      </c>
      <c r="C27" s="20" t="s">
        <v>56</v>
      </c>
      <c r="D27" s="20" t="s">
        <v>57</v>
      </c>
      <c r="E27" s="20" t="s">
        <v>36</v>
      </c>
      <c r="F27" s="23">
        <v>10547.9257142857</v>
      </c>
      <c r="G27" s="22">
        <v>0.315777612605755</v>
      </c>
      <c r="H27" s="21">
        <v>3330.7988</v>
      </c>
      <c r="I27" s="21">
        <v>12657.5108571429</v>
      </c>
      <c r="J27" s="22">
        <v>0.304923817113399</v>
      </c>
      <c r="K27" s="21">
        <v>3859.57652571429</v>
      </c>
      <c r="L27" s="21">
        <v>11784.3</v>
      </c>
      <c r="M27" s="21">
        <v>3724.53</v>
      </c>
      <c r="N27" s="22">
        <f t="shared" si="0"/>
        <v>0.316058654311245</v>
      </c>
      <c r="O27" s="34">
        <f t="shared" si="1"/>
        <v>1.1172149216068</v>
      </c>
      <c r="P27" s="28">
        <f t="shared" si="2"/>
        <v>0.931012434672325</v>
      </c>
      <c r="Q27" s="73">
        <f t="shared" si="3"/>
        <v>0.965010014747849</v>
      </c>
    </row>
    <row r="28" spans="1:17">
      <c r="A28" s="68">
        <v>25</v>
      </c>
      <c r="B28" s="19">
        <v>102935</v>
      </c>
      <c r="C28" s="20" t="s">
        <v>68</v>
      </c>
      <c r="D28" s="20" t="s">
        <v>45</v>
      </c>
      <c r="E28" s="20" t="s">
        <v>49</v>
      </c>
      <c r="F28" s="23">
        <v>3413.70742857143</v>
      </c>
      <c r="G28" s="22">
        <v>0.302332412657709</v>
      </c>
      <c r="H28" s="21">
        <v>1032.07440298755</v>
      </c>
      <c r="I28" s="21">
        <v>4096.44891428572</v>
      </c>
      <c r="J28" s="22">
        <v>0.29194075078333</v>
      </c>
      <c r="K28" s="21">
        <v>1195.92037158213</v>
      </c>
      <c r="L28" s="21">
        <v>3790.17</v>
      </c>
      <c r="M28" s="21">
        <v>887.24</v>
      </c>
      <c r="N28" s="22">
        <f t="shared" si="0"/>
        <v>0.234089763783683</v>
      </c>
      <c r="O28" s="34">
        <f t="shared" si="1"/>
        <v>1.11027968251694</v>
      </c>
      <c r="P28" s="28">
        <f t="shared" si="2"/>
        <v>0.925233068764114</v>
      </c>
      <c r="Q28" s="73">
        <f t="shared" si="3"/>
        <v>0.74188885906027</v>
      </c>
    </row>
    <row r="29" spans="1:17">
      <c r="A29" s="68">
        <v>26</v>
      </c>
      <c r="B29" s="19">
        <v>753</v>
      </c>
      <c r="C29" s="20" t="s">
        <v>103</v>
      </c>
      <c r="D29" s="20" t="s">
        <v>35</v>
      </c>
      <c r="E29" s="20" t="s">
        <v>52</v>
      </c>
      <c r="F29" s="23">
        <v>3942</v>
      </c>
      <c r="G29" s="22">
        <v>0.28230617093668</v>
      </c>
      <c r="H29" s="21">
        <v>1112.85092583239</v>
      </c>
      <c r="I29" s="21">
        <v>4730.4</v>
      </c>
      <c r="J29" s="22">
        <v>0.272602843901263</v>
      </c>
      <c r="K29" s="21">
        <v>1289.52049279053</v>
      </c>
      <c r="L29" s="21">
        <v>4372.99</v>
      </c>
      <c r="M29" s="21">
        <v>1833.92</v>
      </c>
      <c r="N29" s="22">
        <f t="shared" si="0"/>
        <v>0.419374386861164</v>
      </c>
      <c r="O29" s="34">
        <f t="shared" si="1"/>
        <v>1.10933282597666</v>
      </c>
      <c r="P29" s="28">
        <f t="shared" si="2"/>
        <v>0.924444021647218</v>
      </c>
      <c r="Q29" s="73">
        <f t="shared" si="3"/>
        <v>1.42217204786826</v>
      </c>
    </row>
    <row r="30" spans="1:17">
      <c r="A30" s="68">
        <v>27</v>
      </c>
      <c r="B30" s="25">
        <v>103199</v>
      </c>
      <c r="C30" s="26" t="s">
        <v>70</v>
      </c>
      <c r="D30" s="20" t="s">
        <v>38</v>
      </c>
      <c r="E30" s="27" t="s">
        <v>49</v>
      </c>
      <c r="F30" s="23">
        <v>3457.98466666667</v>
      </c>
      <c r="G30" s="22">
        <v>0.308345623664805</v>
      </c>
      <c r="H30" s="21">
        <v>1066.25443866667</v>
      </c>
      <c r="I30" s="21">
        <v>4149.5816</v>
      </c>
      <c r="J30" s="22">
        <v>0.297747277846036</v>
      </c>
      <c r="K30" s="21">
        <v>1235.5266256</v>
      </c>
      <c r="L30" s="21">
        <v>3782.54</v>
      </c>
      <c r="M30" s="21">
        <v>1138.52</v>
      </c>
      <c r="N30" s="22">
        <f t="shared" si="0"/>
        <v>0.30099351229597</v>
      </c>
      <c r="O30" s="34">
        <f t="shared" si="1"/>
        <v>1.09385678787471</v>
      </c>
      <c r="P30" s="28">
        <f t="shared" si="2"/>
        <v>0.911547323228925</v>
      </c>
      <c r="Q30" s="73">
        <f t="shared" si="3"/>
        <v>0.921485604931507</v>
      </c>
    </row>
    <row r="31" spans="1:17">
      <c r="A31" s="68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12611.33</v>
      </c>
      <c r="M31" s="21">
        <v>2738.35</v>
      </c>
      <c r="N31" s="22">
        <f t="shared" si="0"/>
        <v>0.217134116702996</v>
      </c>
      <c r="O31" s="34">
        <f t="shared" si="1"/>
        <v>1.08357817001545</v>
      </c>
      <c r="P31" s="28">
        <f t="shared" si="2"/>
        <v>0.902981808346206</v>
      </c>
      <c r="Q31" s="73">
        <f t="shared" si="3"/>
        <v>0.707824420296946</v>
      </c>
    </row>
    <row r="32" spans="1:17">
      <c r="A32" s="68">
        <v>29</v>
      </c>
      <c r="B32" s="19">
        <v>103639</v>
      </c>
      <c r="C32" s="20" t="s">
        <v>78</v>
      </c>
      <c r="D32" s="20" t="s">
        <v>35</v>
      </c>
      <c r="E32" s="20" t="s">
        <v>52</v>
      </c>
      <c r="F32" s="23">
        <v>3384.18742857143</v>
      </c>
      <c r="G32" s="22">
        <v>0.337885236008543</v>
      </c>
      <c r="H32" s="21">
        <v>1143.466968</v>
      </c>
      <c r="I32" s="21">
        <v>4061.02491428571</v>
      </c>
      <c r="J32" s="22">
        <v>0.326271565168292</v>
      </c>
      <c r="K32" s="21">
        <v>1324.99695497143</v>
      </c>
      <c r="L32" s="21">
        <v>3666.4</v>
      </c>
      <c r="M32" s="21">
        <v>1034.39</v>
      </c>
      <c r="N32" s="22">
        <f t="shared" si="0"/>
        <v>0.282126881955051</v>
      </c>
      <c r="O32" s="34">
        <f t="shared" si="1"/>
        <v>1.08339153116815</v>
      </c>
      <c r="P32" s="28">
        <f t="shared" si="2"/>
        <v>0.902826275973458</v>
      </c>
      <c r="Q32" s="73">
        <f t="shared" si="3"/>
        <v>0.780673492206104</v>
      </c>
    </row>
    <row r="33" spans="1:17">
      <c r="A33" s="68">
        <v>30</v>
      </c>
      <c r="B33" s="19">
        <v>546</v>
      </c>
      <c r="C33" s="20" t="s">
        <v>124</v>
      </c>
      <c r="D33" s="20" t="s">
        <v>35</v>
      </c>
      <c r="E33" s="20" t="s">
        <v>36</v>
      </c>
      <c r="F33" s="21">
        <v>11008</v>
      </c>
      <c r="G33" s="22">
        <v>0.347338070250883</v>
      </c>
      <c r="H33" s="21">
        <v>3823.49747732173</v>
      </c>
      <c r="I33" s="21">
        <v>13209.6</v>
      </c>
      <c r="J33" s="22">
        <v>0.335399489962991</v>
      </c>
      <c r="K33" s="21">
        <v>4430.49310261512</v>
      </c>
      <c r="L33" s="21">
        <v>11886.4</v>
      </c>
      <c r="M33" s="21">
        <v>2909.59</v>
      </c>
      <c r="N33" s="22">
        <f t="shared" si="0"/>
        <v>0.244783113474223</v>
      </c>
      <c r="O33" s="34">
        <f t="shared" si="1"/>
        <v>1.07979651162791</v>
      </c>
      <c r="P33" s="28">
        <f t="shared" si="2"/>
        <v>0.899830426356589</v>
      </c>
      <c r="Q33" s="73">
        <f t="shared" si="3"/>
        <v>0.656719225740945</v>
      </c>
    </row>
    <row r="34" spans="1:17">
      <c r="A34" s="68">
        <v>31</v>
      </c>
      <c r="B34" s="19">
        <v>513</v>
      </c>
      <c r="C34" s="20" t="s">
        <v>107</v>
      </c>
      <c r="D34" s="20" t="s">
        <v>38</v>
      </c>
      <c r="E34" s="20" t="s">
        <v>49</v>
      </c>
      <c r="F34" s="23">
        <v>11311.3146666667</v>
      </c>
      <c r="G34" s="22">
        <v>0.296150398020342</v>
      </c>
      <c r="H34" s="21">
        <v>3349.85034066667</v>
      </c>
      <c r="I34" s="21">
        <v>13573.5776</v>
      </c>
      <c r="J34" s="22">
        <v>0.285971222148537</v>
      </c>
      <c r="K34" s="21">
        <v>3881.6525752</v>
      </c>
      <c r="L34" s="21">
        <v>12149.28</v>
      </c>
      <c r="M34" s="21">
        <v>3429.55</v>
      </c>
      <c r="N34" s="22">
        <f t="shared" si="0"/>
        <v>0.282284217665574</v>
      </c>
      <c r="O34" s="34">
        <f t="shared" si="1"/>
        <v>1.07408204598911</v>
      </c>
      <c r="P34" s="28">
        <f t="shared" si="2"/>
        <v>0.895068371657595</v>
      </c>
      <c r="Q34" s="73">
        <f t="shared" si="3"/>
        <v>0.883528325515659</v>
      </c>
    </row>
    <row r="35" s="4" customFormat="1" spans="1:18">
      <c r="A35" s="68">
        <v>32</v>
      </c>
      <c r="B35" s="19">
        <v>710</v>
      </c>
      <c r="C35" s="20" t="s">
        <v>60</v>
      </c>
      <c r="D35" s="20" t="s">
        <v>48</v>
      </c>
      <c r="E35" s="20" t="s">
        <v>52</v>
      </c>
      <c r="F35" s="23">
        <v>4111.59850714285</v>
      </c>
      <c r="G35" s="22">
        <v>0.307878055233251</v>
      </c>
      <c r="H35" s="21">
        <v>1265.87095227908</v>
      </c>
      <c r="I35" s="21">
        <v>4933.91820857142</v>
      </c>
      <c r="J35" s="22">
        <v>0.297295780509874</v>
      </c>
      <c r="K35" s="21">
        <v>1466.83306478912</v>
      </c>
      <c r="L35" s="21">
        <v>4392.2</v>
      </c>
      <c r="M35" s="21">
        <v>1082.78</v>
      </c>
      <c r="N35" s="22">
        <f t="shared" si="0"/>
        <v>0.246523382359638</v>
      </c>
      <c r="O35" s="34">
        <f t="shared" si="1"/>
        <v>1.06824632618425</v>
      </c>
      <c r="P35" s="28">
        <f t="shared" si="2"/>
        <v>0.890205271820209</v>
      </c>
      <c r="Q35" s="73">
        <f t="shared" si="3"/>
        <v>0.738175342506113</v>
      </c>
      <c r="R35" s="13"/>
    </row>
    <row r="36" spans="1:17">
      <c r="A36" s="68">
        <v>33</v>
      </c>
      <c r="B36" s="19">
        <v>742</v>
      </c>
      <c r="C36" s="20" t="s">
        <v>163</v>
      </c>
      <c r="D36" s="20" t="s">
        <v>45</v>
      </c>
      <c r="E36" s="20" t="s">
        <v>36</v>
      </c>
      <c r="F36" s="21">
        <v>11431.7345142857</v>
      </c>
      <c r="G36" s="22">
        <v>0.27196681553756</v>
      </c>
      <c r="H36" s="21">
        <v>3109.0524319211</v>
      </c>
      <c r="I36" s="21">
        <v>13718.0814171428</v>
      </c>
      <c r="J36" s="22">
        <v>0.262618869138847</v>
      </c>
      <c r="K36" s="21">
        <v>3602.62702852469</v>
      </c>
      <c r="L36" s="21">
        <v>12178.59</v>
      </c>
      <c r="M36" s="21">
        <v>3197.29</v>
      </c>
      <c r="N36" s="22">
        <f t="shared" si="0"/>
        <v>0.262533675901726</v>
      </c>
      <c r="O36" s="34">
        <f t="shared" si="1"/>
        <v>1.06533177312515</v>
      </c>
      <c r="P36" s="28">
        <f t="shared" si="2"/>
        <v>0.887776477604297</v>
      </c>
      <c r="Q36" s="73">
        <f t="shared" si="3"/>
        <v>0.887488484010325</v>
      </c>
    </row>
    <row r="37" spans="1:17">
      <c r="A37" s="68">
        <v>34</v>
      </c>
      <c r="B37" s="19">
        <v>308</v>
      </c>
      <c r="C37" s="20" t="s">
        <v>93</v>
      </c>
      <c r="D37" s="20" t="s">
        <v>45</v>
      </c>
      <c r="E37" s="20" t="s">
        <v>36</v>
      </c>
      <c r="F37" s="23">
        <v>10740.5178571429</v>
      </c>
      <c r="G37" s="22">
        <v>0.334050605633873</v>
      </c>
      <c r="H37" s="21">
        <v>3587.876495</v>
      </c>
      <c r="I37" s="21">
        <v>12888.6214285714</v>
      </c>
      <c r="J37" s="22">
        <v>0.322568737341409</v>
      </c>
      <c r="K37" s="21">
        <v>4157.46634028571</v>
      </c>
      <c r="L37" s="21">
        <v>11432.51</v>
      </c>
      <c r="M37" s="21">
        <v>3309.41</v>
      </c>
      <c r="N37" s="22">
        <f t="shared" si="0"/>
        <v>0.289473615155377</v>
      </c>
      <c r="O37" s="34">
        <f t="shared" si="1"/>
        <v>1.06442819164412</v>
      </c>
      <c r="P37" s="28">
        <f t="shared" si="2"/>
        <v>0.887023493036773</v>
      </c>
      <c r="Q37" s="73">
        <f t="shared" ref="Q37:Q68" si="4">M37/K37</f>
        <v>0.796016065826421</v>
      </c>
    </row>
    <row r="38" spans="1:17">
      <c r="A38" s="68">
        <v>35</v>
      </c>
      <c r="B38" s="19">
        <v>717</v>
      </c>
      <c r="C38" s="20" t="s">
        <v>133</v>
      </c>
      <c r="D38" s="20" t="s">
        <v>57</v>
      </c>
      <c r="E38" s="20" t="s">
        <v>52</v>
      </c>
      <c r="F38" s="21">
        <v>5703.2</v>
      </c>
      <c r="G38" s="22">
        <v>0.292070598484629</v>
      </c>
      <c r="H38" s="21">
        <v>1665.73703727754</v>
      </c>
      <c r="I38" s="21">
        <v>6843.84</v>
      </c>
      <c r="J38" s="22">
        <v>0.282031652027585</v>
      </c>
      <c r="K38" s="21">
        <v>1930.17950141247</v>
      </c>
      <c r="L38" s="21">
        <v>6041.13</v>
      </c>
      <c r="M38" s="21">
        <v>1255.72</v>
      </c>
      <c r="N38" s="22">
        <f t="shared" si="0"/>
        <v>0.207861774204495</v>
      </c>
      <c r="O38" s="34">
        <f t="shared" si="1"/>
        <v>1.05925270023846</v>
      </c>
      <c r="P38" s="28">
        <f t="shared" si="2"/>
        <v>0.882710583532052</v>
      </c>
      <c r="Q38" s="73">
        <f t="shared" si="4"/>
        <v>0.65057161734496</v>
      </c>
    </row>
    <row r="39" spans="1:17">
      <c r="A39" s="68">
        <v>36</v>
      </c>
      <c r="B39" s="19">
        <v>743</v>
      </c>
      <c r="C39" s="20" t="s">
        <v>69</v>
      </c>
      <c r="D39" s="20" t="s">
        <v>35</v>
      </c>
      <c r="E39" s="20" t="s">
        <v>52</v>
      </c>
      <c r="F39" s="21">
        <v>5168.5</v>
      </c>
      <c r="G39" s="22">
        <v>0.311970849831559</v>
      </c>
      <c r="H39" s="21">
        <v>1612.42133735441</v>
      </c>
      <c r="I39" s="21">
        <v>6202.2</v>
      </c>
      <c r="J39" s="22">
        <v>0.301247899031763</v>
      </c>
      <c r="K39" s="21">
        <v>1868.3997193748</v>
      </c>
      <c r="L39" s="21">
        <v>5455.65</v>
      </c>
      <c r="M39" s="21">
        <v>1435.4</v>
      </c>
      <c r="N39" s="22">
        <f t="shared" si="0"/>
        <v>0.26310338823055</v>
      </c>
      <c r="O39" s="34">
        <f t="shared" si="1"/>
        <v>1.05555770533037</v>
      </c>
      <c r="P39" s="28">
        <f t="shared" si="2"/>
        <v>0.879631421108639</v>
      </c>
      <c r="Q39" s="73">
        <f t="shared" si="4"/>
        <v>0.768251025257224</v>
      </c>
    </row>
    <row r="40" spans="1:17">
      <c r="A40" s="68">
        <v>37</v>
      </c>
      <c r="B40" s="19">
        <v>341</v>
      </c>
      <c r="C40" s="20" t="s">
        <v>63</v>
      </c>
      <c r="D40" s="20" t="s">
        <v>57</v>
      </c>
      <c r="E40" s="20" t="s">
        <v>36</v>
      </c>
      <c r="F40" s="21">
        <v>23453.6274285715</v>
      </c>
      <c r="G40" s="22">
        <v>0.304422429329363</v>
      </c>
      <c r="H40" s="21">
        <v>7139.81023839152</v>
      </c>
      <c r="I40" s="21">
        <v>28144.3529142858</v>
      </c>
      <c r="J40" s="22">
        <v>0.293958930147259</v>
      </c>
      <c r="K40" s="21">
        <v>8273.28387237032</v>
      </c>
      <c r="L40" s="21">
        <v>24547.9</v>
      </c>
      <c r="M40" s="21">
        <v>7263.91</v>
      </c>
      <c r="N40" s="22">
        <f t="shared" si="0"/>
        <v>0.295907592910188</v>
      </c>
      <c r="O40" s="34">
        <f t="shared" si="1"/>
        <v>1.04665685829457</v>
      </c>
      <c r="P40" s="28">
        <f t="shared" si="2"/>
        <v>0.872214048578808</v>
      </c>
      <c r="Q40" s="73">
        <f t="shared" si="4"/>
        <v>0.877995982255456</v>
      </c>
    </row>
    <row r="41" spans="1:17">
      <c r="A41" s="68">
        <v>38</v>
      </c>
      <c r="B41" s="19">
        <v>598</v>
      </c>
      <c r="C41" s="20" t="s">
        <v>111</v>
      </c>
      <c r="D41" s="20" t="s">
        <v>35</v>
      </c>
      <c r="E41" s="20" t="s">
        <v>49</v>
      </c>
      <c r="F41" s="21">
        <v>8002.204</v>
      </c>
      <c r="G41" s="22">
        <v>0.33784347645557</v>
      </c>
      <c r="H41" s="21">
        <v>2703.49241866667</v>
      </c>
      <c r="I41" s="21">
        <v>9602.6448</v>
      </c>
      <c r="J41" s="22">
        <v>0.326231240959782</v>
      </c>
      <c r="K41" s="21">
        <v>3132.6827296</v>
      </c>
      <c r="L41" s="21">
        <v>8361.07</v>
      </c>
      <c r="M41" s="21">
        <v>2652.45</v>
      </c>
      <c r="N41" s="22">
        <f t="shared" si="0"/>
        <v>0.317238104692342</v>
      </c>
      <c r="O41" s="34">
        <f t="shared" si="1"/>
        <v>1.04484589495594</v>
      </c>
      <c r="P41" s="28">
        <f t="shared" si="2"/>
        <v>0.870704912463283</v>
      </c>
      <c r="Q41" s="73">
        <f t="shared" si="4"/>
        <v>0.846702404599613</v>
      </c>
    </row>
    <row r="42" spans="1:17">
      <c r="A42" s="68">
        <v>39</v>
      </c>
      <c r="B42" s="19">
        <v>351</v>
      </c>
      <c r="C42" s="20" t="s">
        <v>55</v>
      </c>
      <c r="D42" s="20" t="s">
        <v>48</v>
      </c>
      <c r="E42" s="20" t="s">
        <v>49</v>
      </c>
      <c r="F42" s="21">
        <v>5688.37561904762</v>
      </c>
      <c r="G42" s="22">
        <v>0.311539128686566</v>
      </c>
      <c r="H42" s="21">
        <v>1772.151584</v>
      </c>
      <c r="I42" s="21">
        <v>6826.05074285714</v>
      </c>
      <c r="J42" s="22">
        <v>0.300831016852012</v>
      </c>
      <c r="K42" s="21">
        <v>2053.48778605714</v>
      </c>
      <c r="L42" s="21">
        <v>5895.05</v>
      </c>
      <c r="M42" s="21">
        <v>1499.47</v>
      </c>
      <c r="N42" s="22">
        <f t="shared" si="0"/>
        <v>0.254360862079202</v>
      </c>
      <c r="O42" s="34">
        <f t="shared" si="1"/>
        <v>1.03633275908509</v>
      </c>
      <c r="P42" s="28">
        <f t="shared" si="2"/>
        <v>0.863610632570912</v>
      </c>
      <c r="Q42" s="73">
        <f t="shared" si="4"/>
        <v>0.730206437155929</v>
      </c>
    </row>
    <row r="43" spans="1:17">
      <c r="A43" s="68">
        <v>40</v>
      </c>
      <c r="B43" s="19">
        <v>581</v>
      </c>
      <c r="C43" s="20" t="s">
        <v>42</v>
      </c>
      <c r="D43" s="20" t="s">
        <v>38</v>
      </c>
      <c r="E43" s="20" t="s">
        <v>36</v>
      </c>
      <c r="F43" s="21">
        <v>11109.7603428572</v>
      </c>
      <c r="G43" s="22">
        <v>0.31362631669469</v>
      </c>
      <c r="H43" s="21">
        <v>3484.31321569102</v>
      </c>
      <c r="I43" s="21">
        <v>13331.7124114286</v>
      </c>
      <c r="J43" s="22">
        <v>0.302846464778223</v>
      </c>
      <c r="K43" s="21">
        <v>4037.46197324111</v>
      </c>
      <c r="L43" s="21">
        <v>11482.56</v>
      </c>
      <c r="M43" s="21">
        <v>2899.9</v>
      </c>
      <c r="N43" s="22">
        <f t="shared" si="0"/>
        <v>0.252548212245353</v>
      </c>
      <c r="O43" s="34">
        <f t="shared" si="1"/>
        <v>1.03355604852291</v>
      </c>
      <c r="P43" s="28">
        <f t="shared" si="2"/>
        <v>0.861296707102426</v>
      </c>
      <c r="Q43" s="73">
        <f t="shared" si="4"/>
        <v>0.718248250811903</v>
      </c>
    </row>
    <row r="44" spans="1:17">
      <c r="A44" s="68">
        <v>41</v>
      </c>
      <c r="B44" s="19">
        <v>571</v>
      </c>
      <c r="C44" s="20" t="s">
        <v>88</v>
      </c>
      <c r="D44" s="20" t="s">
        <v>35</v>
      </c>
      <c r="E44" s="20" t="s">
        <v>36</v>
      </c>
      <c r="F44" s="21">
        <v>18777</v>
      </c>
      <c r="G44" s="22">
        <v>0.298520409315814</v>
      </c>
      <c r="H44" s="21">
        <v>5605.31772572303</v>
      </c>
      <c r="I44" s="21">
        <v>22532.4</v>
      </c>
      <c r="J44" s="22">
        <v>0.28825977226092</v>
      </c>
      <c r="K44" s="21">
        <v>6495.18449249195</v>
      </c>
      <c r="L44" s="21">
        <v>19085.12</v>
      </c>
      <c r="M44" s="21">
        <v>4599.7</v>
      </c>
      <c r="N44" s="22">
        <f t="shared" si="0"/>
        <v>0.241009750004192</v>
      </c>
      <c r="O44" s="34">
        <f t="shared" si="1"/>
        <v>1.01640943707728</v>
      </c>
      <c r="P44" s="28">
        <f t="shared" si="2"/>
        <v>0.847007864231063</v>
      </c>
      <c r="Q44" s="73">
        <f t="shared" si="4"/>
        <v>0.708170800277803</v>
      </c>
    </row>
    <row r="45" ht="16" customHeight="1" spans="1:17">
      <c r="A45" s="68">
        <v>42</v>
      </c>
      <c r="B45" s="19">
        <v>365</v>
      </c>
      <c r="C45" s="20" t="s">
        <v>164</v>
      </c>
      <c r="D45" s="20" t="s">
        <v>38</v>
      </c>
      <c r="E45" s="20" t="s">
        <v>36</v>
      </c>
      <c r="F45" s="23">
        <v>11495.144</v>
      </c>
      <c r="G45" s="22">
        <v>0.296244835442398</v>
      </c>
      <c r="H45" s="21">
        <v>3405.37704266667</v>
      </c>
      <c r="I45" s="21">
        <v>13794.1728</v>
      </c>
      <c r="J45" s="22">
        <v>0.286062413601198</v>
      </c>
      <c r="K45" s="21">
        <v>3945.9943648</v>
      </c>
      <c r="L45" s="21">
        <v>11618.44</v>
      </c>
      <c r="M45" s="21">
        <v>3065.54</v>
      </c>
      <c r="N45" s="22">
        <f t="shared" si="0"/>
        <v>0.263851257139513</v>
      </c>
      <c r="O45" s="34">
        <f t="shared" si="1"/>
        <v>1.01072592044084</v>
      </c>
      <c r="P45" s="28">
        <f t="shared" si="2"/>
        <v>0.842271600367367</v>
      </c>
      <c r="Q45" s="73">
        <f t="shared" si="4"/>
        <v>0.776873892001966</v>
      </c>
    </row>
    <row r="46" ht="16" customHeight="1" spans="1:17">
      <c r="A46" s="68">
        <v>43</v>
      </c>
      <c r="B46" s="19">
        <v>102565</v>
      </c>
      <c r="C46" s="20" t="s">
        <v>140</v>
      </c>
      <c r="D46" s="20" t="s">
        <v>38</v>
      </c>
      <c r="E46" s="20" t="s">
        <v>49</v>
      </c>
      <c r="F46" s="21">
        <v>5363.11337142857</v>
      </c>
      <c r="G46" s="22">
        <v>0.348611878121031</v>
      </c>
      <c r="H46" s="21">
        <v>1869.64502498973</v>
      </c>
      <c r="I46" s="21">
        <v>6435.73604571428</v>
      </c>
      <c r="J46" s="22">
        <v>0.336629514963272</v>
      </c>
      <c r="K46" s="21">
        <v>2166.45870350045</v>
      </c>
      <c r="L46" s="21">
        <v>5319.82</v>
      </c>
      <c r="M46" s="21">
        <v>1850.78</v>
      </c>
      <c r="N46" s="22">
        <f t="shared" si="0"/>
        <v>0.347902748589238</v>
      </c>
      <c r="O46" s="41">
        <f t="shared" si="1"/>
        <v>0.991927567360554</v>
      </c>
      <c r="P46" s="28">
        <f t="shared" si="2"/>
        <v>0.826606306133795</v>
      </c>
      <c r="Q46" s="73">
        <f t="shared" si="4"/>
        <v>0.854288150985572</v>
      </c>
    </row>
    <row r="47" spans="1:17">
      <c r="A47" s="68">
        <v>44</v>
      </c>
      <c r="B47" s="19">
        <v>343</v>
      </c>
      <c r="C47" s="20" t="s">
        <v>128</v>
      </c>
      <c r="D47" s="20" t="s">
        <v>38</v>
      </c>
      <c r="E47" s="20" t="s">
        <v>36</v>
      </c>
      <c r="F47" s="21">
        <v>23356.2553142857</v>
      </c>
      <c r="G47" s="22">
        <v>0.262163903386781</v>
      </c>
      <c r="H47" s="21">
        <v>6123.16706169139</v>
      </c>
      <c r="I47" s="21">
        <v>28027.5063771428</v>
      </c>
      <c r="J47" s="22">
        <v>0.253152899188739</v>
      </c>
      <c r="K47" s="21">
        <v>7095.24449640459</v>
      </c>
      <c r="L47" s="21">
        <v>23152.29</v>
      </c>
      <c r="M47" s="21">
        <v>6042.39</v>
      </c>
      <c r="N47" s="22">
        <f t="shared" si="0"/>
        <v>0.260984550556338</v>
      </c>
      <c r="O47" s="41">
        <f t="shared" si="1"/>
        <v>0.991267208225758</v>
      </c>
      <c r="P47" s="28">
        <f t="shared" si="2"/>
        <v>0.826056006854799</v>
      </c>
      <c r="Q47" s="73">
        <f t="shared" si="4"/>
        <v>0.851611245118035</v>
      </c>
    </row>
    <row r="48" spans="1:17">
      <c r="A48" s="68">
        <v>45</v>
      </c>
      <c r="B48" s="19">
        <v>582</v>
      </c>
      <c r="C48" s="20" t="s">
        <v>37</v>
      </c>
      <c r="D48" s="20" t="s">
        <v>38</v>
      </c>
      <c r="E48" s="20" t="s">
        <v>36</v>
      </c>
      <c r="F48" s="21">
        <v>27815.3779</v>
      </c>
      <c r="G48" s="22">
        <v>0.250712739034604</v>
      </c>
      <c r="H48" s="21">
        <v>6973.6695805916</v>
      </c>
      <c r="I48" s="21">
        <v>33378.45348</v>
      </c>
      <c r="J48" s="22">
        <v>0.242095330174124</v>
      </c>
      <c r="K48" s="21">
        <v>8080.76771594223</v>
      </c>
      <c r="L48" s="21">
        <v>27558.21</v>
      </c>
      <c r="M48" s="21">
        <v>6376.1</v>
      </c>
      <c r="N48" s="22">
        <f t="shared" si="0"/>
        <v>0.231368437935555</v>
      </c>
      <c r="O48" s="41">
        <f t="shared" si="1"/>
        <v>0.990754470389561</v>
      </c>
      <c r="P48" s="28">
        <f t="shared" si="2"/>
        <v>0.825628725324634</v>
      </c>
      <c r="Q48" s="73">
        <f t="shared" si="4"/>
        <v>0.789046316406403</v>
      </c>
    </row>
    <row r="49" spans="1:17">
      <c r="A49" s="68">
        <v>46</v>
      </c>
      <c r="B49" s="19">
        <v>754</v>
      </c>
      <c r="C49" s="20" t="s">
        <v>67</v>
      </c>
      <c r="D49" s="20" t="s">
        <v>48</v>
      </c>
      <c r="E49" s="20" t="s">
        <v>52</v>
      </c>
      <c r="F49" s="23">
        <v>9061.6</v>
      </c>
      <c r="G49" s="22">
        <v>0.28259164349444</v>
      </c>
      <c r="H49" s="21">
        <v>2560.73243668922</v>
      </c>
      <c r="I49" s="21">
        <v>10873.92</v>
      </c>
      <c r="J49" s="22">
        <v>0.272878504298068</v>
      </c>
      <c r="K49" s="21">
        <v>2967.25902545685</v>
      </c>
      <c r="L49" s="21">
        <v>8956.88</v>
      </c>
      <c r="M49" s="21">
        <v>2469.31</v>
      </c>
      <c r="N49" s="22">
        <f t="shared" si="0"/>
        <v>0.275688632648869</v>
      </c>
      <c r="O49" s="41">
        <f t="shared" si="1"/>
        <v>0.988443541979341</v>
      </c>
      <c r="P49" s="28">
        <f t="shared" si="2"/>
        <v>0.823702951649451</v>
      </c>
      <c r="Q49" s="73">
        <f t="shared" si="4"/>
        <v>0.832185521659949</v>
      </c>
    </row>
    <row r="50" spans="1:17">
      <c r="A50" s="68">
        <v>47</v>
      </c>
      <c r="B50" s="19">
        <v>578</v>
      </c>
      <c r="C50" s="20" t="s">
        <v>53</v>
      </c>
      <c r="D50" s="20" t="s">
        <v>45</v>
      </c>
      <c r="E50" s="20" t="s">
        <v>49</v>
      </c>
      <c r="F50" s="21">
        <v>9256.27881785716</v>
      </c>
      <c r="G50" s="22">
        <v>0.293766995579534</v>
      </c>
      <c r="H50" s="21">
        <v>2719.18921856838</v>
      </c>
      <c r="I50" s="21">
        <v>11107.5345814286</v>
      </c>
      <c r="J50" s="22">
        <v>0.283669741166489</v>
      </c>
      <c r="K50" s="21">
        <v>3150.87145971168</v>
      </c>
      <c r="L50" s="21">
        <v>9111.91</v>
      </c>
      <c r="M50" s="21">
        <v>2866.2</v>
      </c>
      <c r="N50" s="22">
        <f t="shared" si="0"/>
        <v>0.314555345695908</v>
      </c>
      <c r="O50" s="41">
        <f t="shared" si="1"/>
        <v>0.984403147236809</v>
      </c>
      <c r="P50" s="28">
        <f t="shared" si="2"/>
        <v>0.820335956030674</v>
      </c>
      <c r="Q50" s="73">
        <f t="shared" si="4"/>
        <v>0.909653102847385</v>
      </c>
    </row>
    <row r="51" spans="1:17">
      <c r="A51" s="68">
        <v>48</v>
      </c>
      <c r="B51" s="19">
        <v>339</v>
      </c>
      <c r="C51" s="20" t="s">
        <v>158</v>
      </c>
      <c r="D51" s="20" t="s">
        <v>38</v>
      </c>
      <c r="E51" s="20" t="s">
        <v>49</v>
      </c>
      <c r="F51" s="21">
        <v>5893.28350714285</v>
      </c>
      <c r="G51" s="22">
        <v>0.262428645487203</v>
      </c>
      <c r="H51" s="21">
        <v>1546.56640825157</v>
      </c>
      <c r="I51" s="21">
        <v>7071.94020857142</v>
      </c>
      <c r="J51" s="22">
        <v>0.253408541668094</v>
      </c>
      <c r="K51" s="21">
        <v>1792.09005501804</v>
      </c>
      <c r="L51" s="21">
        <v>5322.68</v>
      </c>
      <c r="M51" s="21">
        <v>1669.58</v>
      </c>
      <c r="N51" s="22">
        <f t="shared" si="0"/>
        <v>0.313672811440853</v>
      </c>
      <c r="O51" s="41">
        <f t="shared" si="1"/>
        <v>0.903177319324404</v>
      </c>
      <c r="P51" s="28">
        <f t="shared" si="2"/>
        <v>0.75264776610367</v>
      </c>
      <c r="Q51" s="73">
        <f t="shared" si="4"/>
        <v>0.93163844937647</v>
      </c>
    </row>
    <row r="52" spans="1:17">
      <c r="A52" s="68">
        <v>49</v>
      </c>
      <c r="B52" s="19">
        <v>716</v>
      </c>
      <c r="C52" s="20" t="s">
        <v>112</v>
      </c>
      <c r="D52" s="20" t="s">
        <v>57</v>
      </c>
      <c r="E52" s="20" t="s">
        <v>52</v>
      </c>
      <c r="F52" s="21">
        <v>5186.72792857143</v>
      </c>
      <c r="G52" s="22">
        <v>0.304264591566232</v>
      </c>
      <c r="H52" s="21">
        <v>1578.13765475196</v>
      </c>
      <c r="I52" s="21">
        <v>6224.07351428572</v>
      </c>
      <c r="J52" s="22">
        <v>0.293806517527436</v>
      </c>
      <c r="K52" s="21">
        <v>1828.67336406703</v>
      </c>
      <c r="L52" s="21">
        <v>4672.26</v>
      </c>
      <c r="M52" s="21">
        <v>1022.62</v>
      </c>
      <c r="N52" s="22">
        <f t="shared" si="0"/>
        <v>0.218870525184814</v>
      </c>
      <c r="O52" s="41">
        <f t="shared" si="1"/>
        <v>0.900810696906339</v>
      </c>
      <c r="P52" s="28">
        <f t="shared" si="2"/>
        <v>0.750675580755282</v>
      </c>
      <c r="Q52" s="73">
        <f t="shared" si="4"/>
        <v>0.559214138563083</v>
      </c>
    </row>
    <row r="53" spans="1:17">
      <c r="A53" s="68">
        <v>50</v>
      </c>
      <c r="B53" s="19">
        <v>329</v>
      </c>
      <c r="C53" s="20" t="s">
        <v>105</v>
      </c>
      <c r="D53" s="20" t="s">
        <v>48</v>
      </c>
      <c r="E53" s="20" t="s">
        <v>49</v>
      </c>
      <c r="F53" s="21">
        <v>7846.05866666667</v>
      </c>
      <c r="G53" s="22">
        <v>0.310651469425668</v>
      </c>
      <c r="H53" s="21">
        <v>2437.389654</v>
      </c>
      <c r="I53" s="21">
        <v>9415.2704</v>
      </c>
      <c r="J53" s="22">
        <v>0.299973867898685</v>
      </c>
      <c r="K53" s="21">
        <v>2824.3350792</v>
      </c>
      <c r="L53" s="21">
        <v>6956.77</v>
      </c>
      <c r="M53" s="21">
        <v>2286.83</v>
      </c>
      <c r="N53" s="22">
        <f t="shared" si="0"/>
        <v>0.328720081302099</v>
      </c>
      <c r="O53" s="41">
        <f t="shared" si="1"/>
        <v>0.886657912660692</v>
      </c>
      <c r="P53" s="28">
        <f t="shared" si="2"/>
        <v>0.73888159388391</v>
      </c>
      <c r="Q53" s="73">
        <f t="shared" si="4"/>
        <v>0.809687921536474</v>
      </c>
    </row>
    <row r="54" spans="1:17">
      <c r="A54" s="68">
        <v>51</v>
      </c>
      <c r="B54" s="19">
        <v>752</v>
      </c>
      <c r="C54" s="20" t="s">
        <v>150</v>
      </c>
      <c r="D54" s="20" t="s">
        <v>38</v>
      </c>
      <c r="E54" s="20" t="s">
        <v>52</v>
      </c>
      <c r="F54" s="21">
        <v>4929.18011428572</v>
      </c>
      <c r="G54" s="22">
        <v>0.247020873848182</v>
      </c>
      <c r="H54" s="21">
        <v>1217.61037918594</v>
      </c>
      <c r="I54" s="21">
        <v>5915.01613714286</v>
      </c>
      <c r="J54" s="22">
        <v>0.238530360461349</v>
      </c>
      <c r="K54" s="21">
        <v>1410.91093132738</v>
      </c>
      <c r="L54" s="21">
        <v>4366.61</v>
      </c>
      <c r="M54" s="21">
        <v>720.57</v>
      </c>
      <c r="N54" s="22">
        <f t="shared" si="0"/>
        <v>0.165018171991545</v>
      </c>
      <c r="O54" s="41">
        <f t="shared" si="1"/>
        <v>0.885869434420689</v>
      </c>
      <c r="P54" s="28">
        <f t="shared" si="2"/>
        <v>0.738224528683908</v>
      </c>
      <c r="Q54" s="73">
        <f t="shared" si="4"/>
        <v>0.510712607012046</v>
      </c>
    </row>
    <row r="55" spans="1:17">
      <c r="A55" s="68">
        <v>52</v>
      </c>
      <c r="B55" s="19">
        <v>587</v>
      </c>
      <c r="C55" s="20" t="s">
        <v>62</v>
      </c>
      <c r="D55" s="20" t="s">
        <v>48</v>
      </c>
      <c r="E55" s="20" t="s">
        <v>49</v>
      </c>
      <c r="F55" s="21">
        <v>7285.67847619048</v>
      </c>
      <c r="G55" s="22">
        <v>0.273415866096283</v>
      </c>
      <c r="H55" s="21">
        <v>1992.02009066667</v>
      </c>
      <c r="I55" s="21">
        <v>8742.81417142857</v>
      </c>
      <c r="J55" s="22">
        <v>0.264018113448505</v>
      </c>
      <c r="K55" s="21">
        <v>2308.26130377143</v>
      </c>
      <c r="L55" s="21">
        <v>6367.32</v>
      </c>
      <c r="M55" s="21">
        <v>2077.77</v>
      </c>
      <c r="N55" s="22">
        <f t="shared" si="0"/>
        <v>0.326317822883097</v>
      </c>
      <c r="O55" s="41">
        <f t="shared" si="1"/>
        <v>0.873950177846625</v>
      </c>
      <c r="P55" s="28">
        <f t="shared" si="2"/>
        <v>0.728291814872188</v>
      </c>
      <c r="Q55" s="73">
        <f t="shared" si="4"/>
        <v>0.900145055763473</v>
      </c>
    </row>
    <row r="56" spans="1:17">
      <c r="A56" s="68">
        <v>53</v>
      </c>
      <c r="B56" s="19">
        <v>379</v>
      </c>
      <c r="C56" s="20" t="s">
        <v>81</v>
      </c>
      <c r="D56" s="20" t="s">
        <v>38</v>
      </c>
      <c r="E56" s="20" t="s">
        <v>49</v>
      </c>
      <c r="F56" s="23">
        <v>8075.09866071428</v>
      </c>
      <c r="G56" s="22">
        <v>0.258680651260622</v>
      </c>
      <c r="H56" s="21">
        <v>2088.87178054735</v>
      </c>
      <c r="I56" s="21">
        <v>9690.11839285714</v>
      </c>
      <c r="J56" s="22">
        <v>0.249789372162512</v>
      </c>
      <c r="K56" s="21">
        <v>2420.4885895322</v>
      </c>
      <c r="L56" s="21">
        <v>7016.43</v>
      </c>
      <c r="M56" s="21">
        <v>1766.9</v>
      </c>
      <c r="N56" s="22">
        <f t="shared" si="0"/>
        <v>0.251823220640696</v>
      </c>
      <c r="O56" s="41">
        <f t="shared" si="1"/>
        <v>0.868897123713825</v>
      </c>
      <c r="P56" s="28">
        <f t="shared" si="2"/>
        <v>0.724080936428187</v>
      </c>
      <c r="Q56" s="73">
        <f t="shared" si="4"/>
        <v>0.729976587223443</v>
      </c>
    </row>
    <row r="57" spans="1:17">
      <c r="A57" s="68">
        <v>54</v>
      </c>
      <c r="B57" s="19">
        <v>573</v>
      </c>
      <c r="C57" s="20" t="s">
        <v>122</v>
      </c>
      <c r="D57" s="20" t="s">
        <v>35</v>
      </c>
      <c r="E57" s="20" t="s">
        <v>52</v>
      </c>
      <c r="F57" s="21">
        <v>5988.92571428571</v>
      </c>
      <c r="G57" s="22">
        <v>0.332297119318005</v>
      </c>
      <c r="H57" s="21">
        <v>1990.10276266667</v>
      </c>
      <c r="I57" s="21">
        <v>7186.71085714286</v>
      </c>
      <c r="J57" s="22">
        <v>0.320875521231886</v>
      </c>
      <c r="K57" s="21">
        <v>2306.03959222857</v>
      </c>
      <c r="L57" s="21">
        <v>5203.33</v>
      </c>
      <c r="M57" s="21">
        <v>1417.42</v>
      </c>
      <c r="N57" s="22">
        <f t="shared" si="0"/>
        <v>0.272406324411483</v>
      </c>
      <c r="O57" s="41">
        <f t="shared" si="1"/>
        <v>0.868825269879073</v>
      </c>
      <c r="P57" s="28">
        <f t="shared" si="2"/>
        <v>0.72402105823256</v>
      </c>
      <c r="Q57" s="73">
        <f t="shared" si="4"/>
        <v>0.614655535306832</v>
      </c>
    </row>
    <row r="58" spans="1:17">
      <c r="A58" s="68">
        <v>55</v>
      </c>
      <c r="B58" s="19">
        <v>515</v>
      </c>
      <c r="C58" s="20" t="s">
        <v>154</v>
      </c>
      <c r="D58" s="20" t="s">
        <v>45</v>
      </c>
      <c r="E58" s="20" t="s">
        <v>49</v>
      </c>
      <c r="F58" s="23">
        <v>8080.93324285714</v>
      </c>
      <c r="G58" s="22">
        <v>0.300257128688321</v>
      </c>
      <c r="H58" s="21">
        <v>2426.35781262229</v>
      </c>
      <c r="I58" s="21">
        <v>9697.11989142857</v>
      </c>
      <c r="J58" s="22">
        <v>0.28993679773448</v>
      </c>
      <c r="K58" s="21">
        <v>2811.55188856813</v>
      </c>
      <c r="L58" s="21">
        <v>7010.4</v>
      </c>
      <c r="M58" s="21">
        <v>1830.02</v>
      </c>
      <c r="N58" s="22">
        <f t="shared" si="0"/>
        <v>0.26104359237704</v>
      </c>
      <c r="O58" s="41">
        <f t="shared" si="1"/>
        <v>0.867523563097938</v>
      </c>
      <c r="P58" s="28">
        <f t="shared" si="2"/>
        <v>0.722936302581615</v>
      </c>
      <c r="Q58" s="73">
        <f t="shared" si="4"/>
        <v>0.650893197966904</v>
      </c>
    </row>
    <row r="59" spans="1:17">
      <c r="A59" s="68">
        <v>56</v>
      </c>
      <c r="B59" s="19">
        <v>585</v>
      </c>
      <c r="C59" s="20" t="s">
        <v>82</v>
      </c>
      <c r="D59" s="20" t="s">
        <v>38</v>
      </c>
      <c r="E59" s="20" t="s">
        <v>36</v>
      </c>
      <c r="F59" s="21">
        <v>12376.8402857143</v>
      </c>
      <c r="G59" s="22">
        <v>0.306849717104839</v>
      </c>
      <c r="H59" s="21">
        <v>3797.82994032321</v>
      </c>
      <c r="I59" s="21">
        <v>14852.2083428572</v>
      </c>
      <c r="J59" s="22">
        <v>0.296302788052901</v>
      </c>
      <c r="K59" s="21">
        <v>4400.75074073113</v>
      </c>
      <c r="L59" s="21">
        <v>10695.88</v>
      </c>
      <c r="M59" s="21">
        <v>2954.73</v>
      </c>
      <c r="N59" s="22">
        <f t="shared" si="0"/>
        <v>0.276249359566487</v>
      </c>
      <c r="O59" s="41">
        <f t="shared" si="1"/>
        <v>0.864185022436258</v>
      </c>
      <c r="P59" s="28">
        <f t="shared" si="2"/>
        <v>0.720154185363547</v>
      </c>
      <c r="Q59" s="73">
        <f t="shared" si="4"/>
        <v>0.671414986686819</v>
      </c>
    </row>
    <row r="60" spans="1:17">
      <c r="A60" s="68">
        <v>57</v>
      </c>
      <c r="B60" s="19">
        <v>102567</v>
      </c>
      <c r="C60" s="20" t="s">
        <v>153</v>
      </c>
      <c r="D60" s="20" t="s">
        <v>57</v>
      </c>
      <c r="E60" s="20" t="s">
        <v>52</v>
      </c>
      <c r="F60" s="23">
        <v>3119.01333333333</v>
      </c>
      <c r="G60" s="22">
        <v>0.311958645041594</v>
      </c>
      <c r="H60" s="21">
        <v>973.003173333333</v>
      </c>
      <c r="I60" s="21">
        <v>3742.816</v>
      </c>
      <c r="J60" s="22">
        <v>0.301236113740487</v>
      </c>
      <c r="K60" s="21">
        <v>1127.47134628571</v>
      </c>
      <c r="L60" s="21">
        <v>2688.84</v>
      </c>
      <c r="M60" s="21">
        <v>743.99</v>
      </c>
      <c r="N60" s="22">
        <f t="shared" si="0"/>
        <v>0.276695526695527</v>
      </c>
      <c r="O60" s="41">
        <f t="shared" si="1"/>
        <v>0.862080315997368</v>
      </c>
      <c r="P60" s="28">
        <f t="shared" si="2"/>
        <v>0.718400263331139</v>
      </c>
      <c r="Q60" s="73">
        <f t="shared" si="4"/>
        <v>0.659874862852139</v>
      </c>
    </row>
    <row r="61" spans="1:17">
      <c r="A61" s="68">
        <v>58</v>
      </c>
      <c r="B61" s="19">
        <v>349</v>
      </c>
      <c r="C61" s="20" t="s">
        <v>166</v>
      </c>
      <c r="D61" s="20" t="s">
        <v>45</v>
      </c>
      <c r="E61" s="20" t="s">
        <v>49</v>
      </c>
      <c r="F61" s="23">
        <v>8017.748675</v>
      </c>
      <c r="G61" s="22">
        <v>0.366597690635596</v>
      </c>
      <c r="H61" s="21">
        <v>2939.28814835161</v>
      </c>
      <c r="I61" s="21">
        <v>9621.29841</v>
      </c>
      <c r="J61" s="22">
        <v>0.353997125543932</v>
      </c>
      <c r="K61" s="21">
        <v>3405.9119811404</v>
      </c>
      <c r="L61" s="21">
        <v>6866.76</v>
      </c>
      <c r="M61" s="21">
        <v>2494.87</v>
      </c>
      <c r="N61" s="22">
        <f t="shared" si="0"/>
        <v>0.363325644117459</v>
      </c>
      <c r="O61" s="41">
        <f t="shared" si="1"/>
        <v>0.856444904716348</v>
      </c>
      <c r="P61" s="28">
        <f t="shared" si="2"/>
        <v>0.713704087263623</v>
      </c>
      <c r="Q61" s="73">
        <f t="shared" si="4"/>
        <v>0.732511589792947</v>
      </c>
    </row>
    <row r="62" spans="1:17">
      <c r="A62" s="68">
        <v>59</v>
      </c>
      <c r="B62" s="44">
        <v>706</v>
      </c>
      <c r="C62" s="45" t="s">
        <v>134</v>
      </c>
      <c r="D62" s="45" t="s">
        <v>48</v>
      </c>
      <c r="E62" s="45" t="s">
        <v>52</v>
      </c>
      <c r="F62" s="46">
        <v>4630.09219047619</v>
      </c>
      <c r="G62" s="35">
        <v>0.278139535388867</v>
      </c>
      <c r="H62" s="46">
        <v>1287.81169066667</v>
      </c>
      <c r="I62" s="46">
        <v>5556.11062857143</v>
      </c>
      <c r="J62" s="35">
        <v>0.268579422464652</v>
      </c>
      <c r="K62" s="46">
        <v>1492.25698377143</v>
      </c>
      <c r="L62" s="21">
        <v>3936.92</v>
      </c>
      <c r="M62" s="21">
        <v>1201.74</v>
      </c>
      <c r="N62" s="22">
        <f t="shared" si="0"/>
        <v>0.305248773152617</v>
      </c>
      <c r="O62" s="41">
        <f t="shared" si="1"/>
        <v>0.850289764877252</v>
      </c>
      <c r="P62" s="28">
        <f t="shared" si="2"/>
        <v>0.708574804064376</v>
      </c>
      <c r="Q62" s="73">
        <f t="shared" si="4"/>
        <v>0.805317055352492</v>
      </c>
    </row>
    <row r="63" spans="1:17">
      <c r="A63" s="68">
        <v>60</v>
      </c>
      <c r="B63" s="19">
        <v>56</v>
      </c>
      <c r="C63" s="20" t="s">
        <v>61</v>
      </c>
      <c r="D63" s="20" t="s">
        <v>48</v>
      </c>
      <c r="E63" s="20" t="s">
        <v>52</v>
      </c>
      <c r="F63" s="21">
        <v>5028.82895238095</v>
      </c>
      <c r="G63" s="22">
        <v>0.315998648402551</v>
      </c>
      <c r="H63" s="21">
        <v>1589.103152</v>
      </c>
      <c r="I63" s="21">
        <v>6034.59474285714</v>
      </c>
      <c r="J63" s="22">
        <v>0.30513725554661</v>
      </c>
      <c r="K63" s="21">
        <v>1841.37967817143</v>
      </c>
      <c r="L63" s="21">
        <v>4239.37</v>
      </c>
      <c r="M63" s="21">
        <v>1063.5</v>
      </c>
      <c r="N63" s="22">
        <f t="shared" si="0"/>
        <v>0.250862746115579</v>
      </c>
      <c r="O63" s="41">
        <f t="shared" si="1"/>
        <v>0.843013361588452</v>
      </c>
      <c r="P63" s="28">
        <f t="shared" si="2"/>
        <v>0.702511134657044</v>
      </c>
      <c r="Q63" s="73">
        <f t="shared" si="4"/>
        <v>0.57755606440498</v>
      </c>
    </row>
    <row r="64" spans="1:17">
      <c r="A64" s="68">
        <v>61</v>
      </c>
      <c r="B64" s="19">
        <v>748</v>
      </c>
      <c r="C64" s="20" t="s">
        <v>97</v>
      </c>
      <c r="D64" s="20" t="s">
        <v>57</v>
      </c>
      <c r="E64" s="20" t="s">
        <v>52</v>
      </c>
      <c r="F64" s="21">
        <v>5871</v>
      </c>
      <c r="G64" s="22">
        <v>0.29538247601601</v>
      </c>
      <c r="H64" s="21">
        <v>1734.19051669</v>
      </c>
      <c r="I64" s="21">
        <v>7045.2</v>
      </c>
      <c r="J64" s="22">
        <v>0.285229694885492</v>
      </c>
      <c r="K64" s="21">
        <v>2009.50024640727</v>
      </c>
      <c r="L64" s="21">
        <v>4939.89</v>
      </c>
      <c r="M64" s="21">
        <v>1138.93</v>
      </c>
      <c r="N64" s="22">
        <f t="shared" si="0"/>
        <v>0.230557765456316</v>
      </c>
      <c r="O64" s="41">
        <f t="shared" si="1"/>
        <v>0.841405212059274</v>
      </c>
      <c r="P64" s="28">
        <f t="shared" si="2"/>
        <v>0.701171010049395</v>
      </c>
      <c r="Q64" s="73">
        <f t="shared" si="4"/>
        <v>0.566772759563609</v>
      </c>
    </row>
    <row r="65" spans="1:17">
      <c r="A65" s="68">
        <v>62</v>
      </c>
      <c r="B65" s="19">
        <v>750</v>
      </c>
      <c r="C65" s="20" t="s">
        <v>94</v>
      </c>
      <c r="D65" s="20" t="s">
        <v>35</v>
      </c>
      <c r="E65" s="20" t="s">
        <v>49</v>
      </c>
      <c r="F65" s="21">
        <v>16402</v>
      </c>
      <c r="G65" s="22">
        <v>0.344939726749782</v>
      </c>
      <c r="H65" s="21">
        <v>5657.70139814992</v>
      </c>
      <c r="I65" s="21">
        <v>19682.4</v>
      </c>
      <c r="J65" s="22">
        <v>0.333083581469446</v>
      </c>
      <c r="K65" s="21">
        <v>6555.88428391422</v>
      </c>
      <c r="L65" s="21">
        <v>13676.08</v>
      </c>
      <c r="M65" s="21">
        <v>5125.68</v>
      </c>
      <c r="N65" s="22">
        <f t="shared" si="0"/>
        <v>0.3747916069517</v>
      </c>
      <c r="O65" s="41">
        <f t="shared" si="1"/>
        <v>0.833805633459334</v>
      </c>
      <c r="P65" s="28">
        <f t="shared" si="2"/>
        <v>0.694838027882778</v>
      </c>
      <c r="Q65" s="73">
        <f t="shared" si="4"/>
        <v>0.781844184250868</v>
      </c>
    </row>
    <row r="66" spans="1:17">
      <c r="A66" s="68">
        <v>63</v>
      </c>
      <c r="B66" s="19">
        <v>724</v>
      </c>
      <c r="C66" s="20" t="s">
        <v>90</v>
      </c>
      <c r="D66" s="20" t="s">
        <v>35</v>
      </c>
      <c r="E66" s="20" t="s">
        <v>49</v>
      </c>
      <c r="F66" s="23">
        <v>9607.68528571429</v>
      </c>
      <c r="G66" s="22">
        <v>0.296147858516697</v>
      </c>
      <c r="H66" s="21">
        <v>2845.29542266667</v>
      </c>
      <c r="I66" s="21">
        <v>11529.2223428571</v>
      </c>
      <c r="J66" s="22">
        <v>0.285968769931805</v>
      </c>
      <c r="K66" s="21">
        <v>3296.99753165714</v>
      </c>
      <c r="L66" s="21">
        <v>7880.2</v>
      </c>
      <c r="M66" s="21">
        <v>1667.13</v>
      </c>
      <c r="N66" s="22">
        <f t="shared" si="0"/>
        <v>0.2115593512855</v>
      </c>
      <c r="O66" s="41">
        <f t="shared" si="1"/>
        <v>0.820197557024178</v>
      </c>
      <c r="P66" s="28">
        <f t="shared" si="2"/>
        <v>0.683497964186818</v>
      </c>
      <c r="Q66" s="73">
        <f t="shared" si="4"/>
        <v>0.505650970009088</v>
      </c>
    </row>
    <row r="67" spans="1:17">
      <c r="A67" s="68">
        <v>64</v>
      </c>
      <c r="B67" s="19">
        <v>54</v>
      </c>
      <c r="C67" s="20" t="s">
        <v>121</v>
      </c>
      <c r="D67" s="20" t="s">
        <v>48</v>
      </c>
      <c r="E67" s="20" t="s">
        <v>49</v>
      </c>
      <c r="F67" s="21">
        <v>8084.38247619048</v>
      </c>
      <c r="G67" s="22">
        <v>0.32265988829067</v>
      </c>
      <c r="H67" s="21">
        <v>2608.50594666667</v>
      </c>
      <c r="I67" s="21">
        <v>9701.25897142857</v>
      </c>
      <c r="J67" s="22">
        <v>0.31156953767273</v>
      </c>
      <c r="K67" s="21">
        <v>3022.61677257143</v>
      </c>
      <c r="L67" s="21">
        <v>6607.83</v>
      </c>
      <c r="M67" s="21">
        <v>2274.94</v>
      </c>
      <c r="N67" s="22">
        <f t="shared" si="0"/>
        <v>0.344279438181672</v>
      </c>
      <c r="O67" s="41">
        <f t="shared" si="1"/>
        <v>0.817357419624923</v>
      </c>
      <c r="P67" s="28">
        <f t="shared" si="2"/>
        <v>0.68113118302077</v>
      </c>
      <c r="Q67" s="73">
        <f t="shared" si="4"/>
        <v>0.752639243136549</v>
      </c>
    </row>
    <row r="68" spans="1:17">
      <c r="A68" s="68">
        <v>65</v>
      </c>
      <c r="B68" s="19">
        <v>101453</v>
      </c>
      <c r="C68" s="20" t="s">
        <v>65</v>
      </c>
      <c r="D68" s="20" t="s">
        <v>48</v>
      </c>
      <c r="E68" s="20" t="s">
        <v>52</v>
      </c>
      <c r="F68" s="21">
        <v>5828.40385714286</v>
      </c>
      <c r="G68" s="22">
        <v>0.291546631056341</v>
      </c>
      <c r="H68" s="21">
        <v>1699.25150898578</v>
      </c>
      <c r="I68" s="21">
        <v>6994.08462857143</v>
      </c>
      <c r="J68" s="22">
        <v>0.281525694220892</v>
      </c>
      <c r="K68" s="21">
        <v>1969.01453049824</v>
      </c>
      <c r="L68" s="21">
        <v>4678.36</v>
      </c>
      <c r="M68" s="21">
        <v>1330.02</v>
      </c>
      <c r="N68" s="22">
        <f t="shared" ref="N68:N98" si="5">M68/L68</f>
        <v>0.284291931360562</v>
      </c>
      <c r="O68" s="41">
        <f t="shared" ref="O68:O100" si="6">L68/F68</f>
        <v>0.802682881054398</v>
      </c>
      <c r="P68" s="28">
        <f t="shared" ref="P68:P100" si="7">L68/I68</f>
        <v>0.668902400878666</v>
      </c>
      <c r="Q68" s="73">
        <f t="shared" si="4"/>
        <v>0.675474954297799</v>
      </c>
    </row>
    <row r="69" spans="1:17">
      <c r="A69" s="68">
        <v>66</v>
      </c>
      <c r="B69" s="25">
        <v>102934</v>
      </c>
      <c r="C69" s="26" t="s">
        <v>72</v>
      </c>
      <c r="D69" s="20" t="s">
        <v>38</v>
      </c>
      <c r="E69" s="27" t="s">
        <v>49</v>
      </c>
      <c r="F69" s="23">
        <v>9470.584</v>
      </c>
      <c r="G69" s="22">
        <v>0.258729622516767</v>
      </c>
      <c r="H69" s="21">
        <v>2450.32062333333</v>
      </c>
      <c r="I69" s="21">
        <v>11364.7008</v>
      </c>
      <c r="J69" s="22">
        <v>0.249836660196105</v>
      </c>
      <c r="K69" s="21">
        <v>2839.318892</v>
      </c>
      <c r="L69" s="21">
        <v>7596.13</v>
      </c>
      <c r="M69" s="21">
        <v>1800.99</v>
      </c>
      <c r="N69" s="22">
        <f t="shared" si="5"/>
        <v>0.237093098722639</v>
      </c>
      <c r="O69" s="41">
        <f t="shared" si="6"/>
        <v>0.802076197201778</v>
      </c>
      <c r="P69" s="28">
        <f t="shared" si="7"/>
        <v>0.668396831001481</v>
      </c>
      <c r="Q69" s="73">
        <f t="shared" ref="Q69:Q100" si="8">M69/K69</f>
        <v>0.634303531411857</v>
      </c>
    </row>
    <row r="70" spans="1:17">
      <c r="A70" s="68">
        <v>67</v>
      </c>
      <c r="B70" s="19">
        <v>307</v>
      </c>
      <c r="C70" s="20" t="s">
        <v>169</v>
      </c>
      <c r="D70" s="20" t="s">
        <v>170</v>
      </c>
      <c r="E70" s="20" t="s">
        <v>171</v>
      </c>
      <c r="F70" s="21">
        <v>76938.7136571429</v>
      </c>
      <c r="G70" s="22">
        <v>0.28934707649174</v>
      </c>
      <c r="H70" s="21">
        <v>22261.9918657294</v>
      </c>
      <c r="I70" s="21">
        <v>88479.5207057143</v>
      </c>
      <c r="J70" s="22">
        <v>0.279401741961412</v>
      </c>
      <c r="K70" s="21">
        <v>24721.3322130874</v>
      </c>
      <c r="L70" s="21">
        <v>60980.44</v>
      </c>
      <c r="M70" s="21">
        <v>16085.65</v>
      </c>
      <c r="N70" s="22">
        <f t="shared" si="5"/>
        <v>0.263783764105343</v>
      </c>
      <c r="O70" s="41">
        <f t="shared" si="6"/>
        <v>0.792584605348918</v>
      </c>
      <c r="P70" s="28">
        <f t="shared" si="7"/>
        <v>0.689204004651233</v>
      </c>
      <c r="Q70" s="73">
        <f t="shared" si="8"/>
        <v>0.650678930299893</v>
      </c>
    </row>
    <row r="71" spans="1:17">
      <c r="A71" s="68">
        <v>68</v>
      </c>
      <c r="B71" s="19">
        <v>738</v>
      </c>
      <c r="C71" s="20" t="s">
        <v>120</v>
      </c>
      <c r="D71" s="20" t="s">
        <v>48</v>
      </c>
      <c r="E71" s="20" t="s">
        <v>52</v>
      </c>
      <c r="F71" s="21">
        <v>5165.79485714285</v>
      </c>
      <c r="G71" s="22">
        <v>0.305846872401153</v>
      </c>
      <c r="H71" s="21">
        <v>1579.9422005231</v>
      </c>
      <c r="I71" s="21">
        <v>6198.95382857142</v>
      </c>
      <c r="J71" s="22">
        <v>0.295334412769749</v>
      </c>
      <c r="K71" s="21">
        <v>1830.76438874793</v>
      </c>
      <c r="L71" s="21">
        <v>4020.57</v>
      </c>
      <c r="M71" s="21">
        <v>940.43</v>
      </c>
      <c r="N71" s="22">
        <f t="shared" si="5"/>
        <v>0.23390464536123</v>
      </c>
      <c r="O71" s="41">
        <f t="shared" si="6"/>
        <v>0.778306168012204</v>
      </c>
      <c r="P71" s="28">
        <f t="shared" si="7"/>
        <v>0.648588473343503</v>
      </c>
      <c r="Q71" s="73">
        <f t="shared" si="8"/>
        <v>0.513681610686761</v>
      </c>
    </row>
    <row r="72" spans="1:17">
      <c r="A72" s="68">
        <v>69</v>
      </c>
      <c r="B72" s="19">
        <v>52</v>
      </c>
      <c r="C72" s="20" t="s">
        <v>125</v>
      </c>
      <c r="D72" s="20" t="s">
        <v>48</v>
      </c>
      <c r="E72" s="20" t="s">
        <v>49</v>
      </c>
      <c r="F72" s="21">
        <v>7612.47</v>
      </c>
      <c r="G72" s="22">
        <v>0.308194970270271</v>
      </c>
      <c r="H72" s="21">
        <v>2346.12496533333</v>
      </c>
      <c r="I72" s="21">
        <v>9134.964</v>
      </c>
      <c r="J72" s="22">
        <v>0.297601802656256</v>
      </c>
      <c r="K72" s="21">
        <v>2718.5817536</v>
      </c>
      <c r="L72" s="21">
        <v>5922.44</v>
      </c>
      <c r="M72" s="21">
        <v>1997.75</v>
      </c>
      <c r="N72" s="22">
        <f t="shared" si="5"/>
        <v>0.337318740248951</v>
      </c>
      <c r="O72" s="41">
        <f t="shared" si="6"/>
        <v>0.777991900132283</v>
      </c>
      <c r="P72" s="28">
        <f t="shared" si="7"/>
        <v>0.648326583443569</v>
      </c>
      <c r="Q72" s="73">
        <f t="shared" si="8"/>
        <v>0.734850072967105</v>
      </c>
    </row>
    <row r="73" spans="1:17">
      <c r="A73" s="68">
        <v>70</v>
      </c>
      <c r="B73" s="19">
        <v>744</v>
      </c>
      <c r="C73" s="20" t="s">
        <v>149</v>
      </c>
      <c r="D73" s="20" t="s">
        <v>45</v>
      </c>
      <c r="E73" s="20" t="s">
        <v>49</v>
      </c>
      <c r="F73" s="23">
        <v>10269.818</v>
      </c>
      <c r="G73" s="22">
        <v>0.240821250840732</v>
      </c>
      <c r="H73" s="21">
        <v>2473.19041666667</v>
      </c>
      <c r="I73" s="21">
        <v>12323.7816</v>
      </c>
      <c r="J73" s="22">
        <v>0.232543828685089</v>
      </c>
      <c r="K73" s="21">
        <v>2865.81935714286</v>
      </c>
      <c r="L73" s="21">
        <v>7823.01</v>
      </c>
      <c r="M73" s="21">
        <v>2017.84</v>
      </c>
      <c r="N73" s="22">
        <f t="shared" si="5"/>
        <v>0.257936523154131</v>
      </c>
      <c r="O73" s="41">
        <f t="shared" si="6"/>
        <v>0.761747676541103</v>
      </c>
      <c r="P73" s="28">
        <f t="shared" si="7"/>
        <v>0.634789730450919</v>
      </c>
      <c r="Q73" s="73">
        <f t="shared" si="8"/>
        <v>0.704105789142177</v>
      </c>
    </row>
    <row r="74" spans="1:17">
      <c r="A74" s="68">
        <v>71</v>
      </c>
      <c r="B74" s="19">
        <v>367</v>
      </c>
      <c r="C74" s="20" t="s">
        <v>132</v>
      </c>
      <c r="D74" s="20" t="s">
        <v>48</v>
      </c>
      <c r="E74" s="20" t="s">
        <v>49</v>
      </c>
      <c r="F74" s="21">
        <v>7336.45904285715</v>
      </c>
      <c r="G74" s="22">
        <v>0.281622833025385</v>
      </c>
      <c r="H74" s="21">
        <v>2066.11438002414</v>
      </c>
      <c r="I74" s="21">
        <v>8803.75085142857</v>
      </c>
      <c r="J74" s="22">
        <v>0.271942993436973</v>
      </c>
      <c r="K74" s="21">
        <v>2394.11836001078</v>
      </c>
      <c r="L74" s="21">
        <v>5575.4</v>
      </c>
      <c r="M74" s="21">
        <v>923.58</v>
      </c>
      <c r="N74" s="22">
        <f t="shared" si="5"/>
        <v>0.165652688596334</v>
      </c>
      <c r="O74" s="41">
        <f t="shared" si="6"/>
        <v>0.759957898957845</v>
      </c>
      <c r="P74" s="28">
        <f t="shared" si="7"/>
        <v>0.633298249131538</v>
      </c>
      <c r="Q74" s="73">
        <f t="shared" si="8"/>
        <v>0.385770401090714</v>
      </c>
    </row>
    <row r="75" spans="1:17">
      <c r="A75" s="68">
        <v>72</v>
      </c>
      <c r="B75" s="19">
        <v>740</v>
      </c>
      <c r="C75" s="20" t="s">
        <v>104</v>
      </c>
      <c r="D75" s="20" t="s">
        <v>35</v>
      </c>
      <c r="E75" s="20" t="s">
        <v>52</v>
      </c>
      <c r="F75" s="21">
        <v>4868.20870357143</v>
      </c>
      <c r="G75" s="22">
        <v>0.303823121118841</v>
      </c>
      <c r="H75" s="21">
        <v>1479.07436257698</v>
      </c>
      <c r="I75" s="21">
        <v>5841.85044428572</v>
      </c>
      <c r="J75" s="22">
        <v>0.293380221144832</v>
      </c>
      <c r="K75" s="21">
        <v>1713.88337523958</v>
      </c>
      <c r="L75" s="21">
        <v>3651.57</v>
      </c>
      <c r="M75" s="21">
        <v>1058.79</v>
      </c>
      <c r="N75" s="22">
        <f t="shared" si="5"/>
        <v>0.289954731800294</v>
      </c>
      <c r="O75" s="41">
        <f t="shared" si="6"/>
        <v>0.750084933154391</v>
      </c>
      <c r="P75" s="28">
        <f t="shared" si="7"/>
        <v>0.625070777628659</v>
      </c>
      <c r="Q75" s="73">
        <f t="shared" si="8"/>
        <v>0.61777248983</v>
      </c>
    </row>
    <row r="76" spans="1:17">
      <c r="A76" s="68">
        <v>73</v>
      </c>
      <c r="B76" s="19">
        <v>727</v>
      </c>
      <c r="C76" s="20" t="s">
        <v>113</v>
      </c>
      <c r="D76" s="20" t="s">
        <v>38</v>
      </c>
      <c r="E76" s="20" t="s">
        <v>52</v>
      </c>
      <c r="F76" s="21">
        <v>5661.22731428572</v>
      </c>
      <c r="G76" s="22">
        <v>0.309063037298556</v>
      </c>
      <c r="H76" s="21">
        <v>1749.67610859069</v>
      </c>
      <c r="I76" s="21">
        <v>6793.47277714286</v>
      </c>
      <c r="J76" s="22">
        <v>0.298440032794202</v>
      </c>
      <c r="K76" s="21">
        <v>2027.44423839703</v>
      </c>
      <c r="L76" s="21">
        <v>4231.1</v>
      </c>
      <c r="M76" s="21">
        <v>1186.89</v>
      </c>
      <c r="N76" s="22">
        <f t="shared" si="5"/>
        <v>0.28051570513578</v>
      </c>
      <c r="O76" s="41">
        <f t="shared" si="6"/>
        <v>0.747382107290253</v>
      </c>
      <c r="P76" s="28">
        <f t="shared" si="7"/>
        <v>0.622818422741878</v>
      </c>
      <c r="Q76" s="73">
        <f t="shared" si="8"/>
        <v>0.585411908017948</v>
      </c>
    </row>
    <row r="77" spans="1:17">
      <c r="A77" s="68">
        <v>74</v>
      </c>
      <c r="B77" s="19">
        <v>399</v>
      </c>
      <c r="C77" s="20" t="s">
        <v>100</v>
      </c>
      <c r="D77" s="20" t="s">
        <v>35</v>
      </c>
      <c r="E77" s="20" t="s">
        <v>49</v>
      </c>
      <c r="F77" s="23">
        <v>8362</v>
      </c>
      <c r="G77" s="22">
        <v>0.288089477394129</v>
      </c>
      <c r="H77" s="21">
        <v>2409.00420996971</v>
      </c>
      <c r="I77" s="21">
        <v>10034.4</v>
      </c>
      <c r="J77" s="22">
        <v>0.278187368611517</v>
      </c>
      <c r="K77" s="21">
        <v>2791.4433315954</v>
      </c>
      <c r="L77" s="21">
        <v>6181.7</v>
      </c>
      <c r="M77" s="21">
        <v>1504.74</v>
      </c>
      <c r="N77" s="22">
        <f t="shared" si="5"/>
        <v>0.243418477117945</v>
      </c>
      <c r="O77" s="41">
        <f t="shared" si="6"/>
        <v>0.739260942358287</v>
      </c>
      <c r="P77" s="28">
        <f t="shared" si="7"/>
        <v>0.616050785298573</v>
      </c>
      <c r="Q77" s="73">
        <f t="shared" si="8"/>
        <v>0.539054467976605</v>
      </c>
    </row>
    <row r="78" spans="1:17">
      <c r="A78" s="68">
        <v>75</v>
      </c>
      <c r="B78" s="19">
        <v>594</v>
      </c>
      <c r="C78" s="20" t="s">
        <v>145</v>
      </c>
      <c r="D78" s="20" t="s">
        <v>57</v>
      </c>
      <c r="E78" s="20" t="s">
        <v>52</v>
      </c>
      <c r="F78" s="23">
        <v>4714.91521071428</v>
      </c>
      <c r="G78" s="22">
        <v>0.285488569073596</v>
      </c>
      <c r="H78" s="21">
        <v>1346.05439681015</v>
      </c>
      <c r="I78" s="21">
        <v>5657.89825285714</v>
      </c>
      <c r="J78" s="22">
        <v>0.275675857784278</v>
      </c>
      <c r="K78" s="21">
        <v>1559.74595411256</v>
      </c>
      <c r="L78" s="21">
        <v>3314.73</v>
      </c>
      <c r="M78" s="21">
        <v>823.2</v>
      </c>
      <c r="N78" s="22">
        <f t="shared" si="5"/>
        <v>0.24834601913278</v>
      </c>
      <c r="O78" s="41">
        <f t="shared" si="6"/>
        <v>0.703030670088729</v>
      </c>
      <c r="P78" s="28">
        <f t="shared" si="7"/>
        <v>0.585858891740607</v>
      </c>
      <c r="Q78" s="73">
        <f t="shared" si="8"/>
        <v>0.527778256343272</v>
      </c>
    </row>
    <row r="79" spans="1:17">
      <c r="A79" s="68">
        <v>76</v>
      </c>
      <c r="B79" s="19">
        <v>745</v>
      </c>
      <c r="C79" s="20" t="s">
        <v>144</v>
      </c>
      <c r="D79" s="20" t="s">
        <v>38</v>
      </c>
      <c r="E79" s="20" t="s">
        <v>49</v>
      </c>
      <c r="F79" s="21">
        <v>6222.33186428571</v>
      </c>
      <c r="G79" s="22">
        <v>0.304445172378762</v>
      </c>
      <c r="H79" s="21">
        <v>1894.35889702033</v>
      </c>
      <c r="I79" s="21">
        <v>7466.79823714286</v>
      </c>
      <c r="J79" s="22">
        <v>0.293980891480674</v>
      </c>
      <c r="K79" s="21">
        <v>2195.09600226158</v>
      </c>
      <c r="L79" s="21">
        <v>4360.58</v>
      </c>
      <c r="M79" s="21">
        <v>1023.38</v>
      </c>
      <c r="N79" s="22">
        <f t="shared" si="5"/>
        <v>0.234688963394778</v>
      </c>
      <c r="O79" s="41">
        <f t="shared" si="6"/>
        <v>0.700795151256461</v>
      </c>
      <c r="P79" s="28">
        <f t="shared" si="7"/>
        <v>0.583995959380383</v>
      </c>
      <c r="Q79" s="73">
        <f t="shared" si="8"/>
        <v>0.46621195562546</v>
      </c>
    </row>
    <row r="80" spans="1:17">
      <c r="A80" s="68">
        <v>77</v>
      </c>
      <c r="B80" s="44">
        <v>730</v>
      </c>
      <c r="C80" s="45" t="s">
        <v>84</v>
      </c>
      <c r="D80" s="45" t="s">
        <v>38</v>
      </c>
      <c r="E80" s="45" t="s">
        <v>36</v>
      </c>
      <c r="F80" s="46">
        <v>8873.36978571427</v>
      </c>
      <c r="G80" s="35">
        <v>0.25243709006803</v>
      </c>
      <c r="H80" s="46">
        <v>2239.96764780329</v>
      </c>
      <c r="I80" s="46">
        <v>10648.0437428571</v>
      </c>
      <c r="J80" s="35">
        <v>0.243760412428743</v>
      </c>
      <c r="K80" s="46">
        <v>2595.57153431814</v>
      </c>
      <c r="L80" s="21">
        <v>6169.19</v>
      </c>
      <c r="M80" s="21">
        <v>1552.55</v>
      </c>
      <c r="N80" s="22">
        <f t="shared" si="5"/>
        <v>0.251661887541152</v>
      </c>
      <c r="O80" s="41">
        <f t="shared" si="6"/>
        <v>0.695247707351509</v>
      </c>
      <c r="P80" s="28">
        <f t="shared" si="7"/>
        <v>0.579373089459592</v>
      </c>
      <c r="Q80" s="73">
        <f t="shared" si="8"/>
        <v>0.598153423811475</v>
      </c>
    </row>
    <row r="81" spans="1:17">
      <c r="A81" s="68">
        <v>78</v>
      </c>
      <c r="B81" s="19">
        <v>517</v>
      </c>
      <c r="C81" s="20" t="s">
        <v>135</v>
      </c>
      <c r="D81" s="20" t="s">
        <v>45</v>
      </c>
      <c r="E81" s="20" t="s">
        <v>36</v>
      </c>
      <c r="F81" s="23">
        <v>25165.932</v>
      </c>
      <c r="G81" s="22">
        <v>0.236390632906519</v>
      </c>
      <c r="H81" s="21">
        <v>5948.99059316242</v>
      </c>
      <c r="I81" s="21">
        <v>30199.1184</v>
      </c>
      <c r="J81" s="22">
        <v>0.228265498370527</v>
      </c>
      <c r="K81" s="21">
        <v>6893.41681192655</v>
      </c>
      <c r="L81" s="21">
        <v>17444.6</v>
      </c>
      <c r="M81" s="21">
        <v>4641.08</v>
      </c>
      <c r="N81" s="22">
        <f t="shared" si="5"/>
        <v>0.266046799582679</v>
      </c>
      <c r="O81" s="41">
        <f t="shared" si="6"/>
        <v>0.693183149346505</v>
      </c>
      <c r="P81" s="28">
        <f t="shared" si="7"/>
        <v>0.577652624455421</v>
      </c>
      <c r="Q81" s="73">
        <f t="shared" si="8"/>
        <v>0.673262639794289</v>
      </c>
    </row>
    <row r="82" spans="1:17">
      <c r="A82" s="68">
        <v>79</v>
      </c>
      <c r="B82" s="19">
        <v>721</v>
      </c>
      <c r="C82" s="20" t="s">
        <v>152</v>
      </c>
      <c r="D82" s="20" t="s">
        <v>57</v>
      </c>
      <c r="E82" s="20" t="s">
        <v>49</v>
      </c>
      <c r="F82" s="21">
        <v>6653.4</v>
      </c>
      <c r="G82" s="22">
        <v>0.318219159154146</v>
      </c>
      <c r="H82" s="21">
        <v>2117.2393535162</v>
      </c>
      <c r="I82" s="21">
        <v>7984.08</v>
      </c>
      <c r="J82" s="22">
        <v>0.307281443694498</v>
      </c>
      <c r="K82" s="21">
        <v>2453.35962897237</v>
      </c>
      <c r="L82" s="21">
        <v>4539.99</v>
      </c>
      <c r="M82" s="21">
        <v>1261.77</v>
      </c>
      <c r="N82" s="22">
        <f t="shared" si="5"/>
        <v>0.27792351965533</v>
      </c>
      <c r="O82" s="41">
        <f t="shared" si="6"/>
        <v>0.682356389214537</v>
      </c>
      <c r="P82" s="28">
        <f t="shared" si="7"/>
        <v>0.568630324345447</v>
      </c>
      <c r="Q82" s="73">
        <f t="shared" si="8"/>
        <v>0.514302911444138</v>
      </c>
    </row>
    <row r="83" spans="1:17">
      <c r="A83" s="68">
        <v>80</v>
      </c>
      <c r="B83" s="19">
        <v>733</v>
      </c>
      <c r="C83" s="20" t="s">
        <v>146</v>
      </c>
      <c r="D83" s="20" t="s">
        <v>35</v>
      </c>
      <c r="E83" s="20" t="s">
        <v>52</v>
      </c>
      <c r="F83" s="21">
        <v>5154.46945714285</v>
      </c>
      <c r="G83" s="22">
        <v>0.299836304836022</v>
      </c>
      <c r="H83" s="21">
        <v>1545.49707541985</v>
      </c>
      <c r="I83" s="21">
        <v>6185.36334857142</v>
      </c>
      <c r="J83" s="22">
        <v>0.289530438289563</v>
      </c>
      <c r="K83" s="21">
        <v>1790.85096129209</v>
      </c>
      <c r="L83" s="21">
        <v>3506.97</v>
      </c>
      <c r="M83" s="21">
        <v>932.59</v>
      </c>
      <c r="N83" s="22">
        <f t="shared" si="5"/>
        <v>0.265924715637716</v>
      </c>
      <c r="O83" s="41">
        <f t="shared" si="6"/>
        <v>0.68037458154693</v>
      </c>
      <c r="P83" s="28">
        <f t="shared" si="7"/>
        <v>0.566978817955775</v>
      </c>
      <c r="Q83" s="73">
        <f t="shared" si="8"/>
        <v>0.520752435661726</v>
      </c>
    </row>
    <row r="84" spans="1:17">
      <c r="A84" s="68">
        <v>81</v>
      </c>
      <c r="B84" s="44">
        <v>541</v>
      </c>
      <c r="C84" s="45" t="s">
        <v>168</v>
      </c>
      <c r="D84" s="45" t="s">
        <v>35</v>
      </c>
      <c r="E84" s="45" t="s">
        <v>36</v>
      </c>
      <c r="F84" s="46">
        <v>12888.546</v>
      </c>
      <c r="G84" s="35">
        <v>0.289929781062969</v>
      </c>
      <c r="H84" s="46">
        <v>3736.77332</v>
      </c>
      <c r="I84" s="46">
        <v>15466.2552</v>
      </c>
      <c r="J84" s="35">
        <v>0.279964418018914</v>
      </c>
      <c r="K84" s="46">
        <v>4330.001136</v>
      </c>
      <c r="L84" s="21">
        <v>8688.84</v>
      </c>
      <c r="M84" s="21">
        <v>2716.63</v>
      </c>
      <c r="N84" s="22">
        <f t="shared" si="5"/>
        <v>0.312657385796033</v>
      </c>
      <c r="O84" s="41">
        <f t="shared" si="6"/>
        <v>0.674152072700831</v>
      </c>
      <c r="P84" s="28">
        <f t="shared" si="7"/>
        <v>0.561793393917359</v>
      </c>
      <c r="Q84" s="73">
        <f t="shared" si="8"/>
        <v>0.627397064036244</v>
      </c>
    </row>
    <row r="85" s="4" customFormat="1" spans="1:18">
      <c r="A85" s="68">
        <v>82</v>
      </c>
      <c r="B85" s="19">
        <v>102479</v>
      </c>
      <c r="C85" s="20" t="s">
        <v>139</v>
      </c>
      <c r="D85" s="20" t="s">
        <v>45</v>
      </c>
      <c r="E85" s="20" t="s">
        <v>52</v>
      </c>
      <c r="F85" s="23">
        <v>3805.776</v>
      </c>
      <c r="G85" s="22">
        <v>0.303639933967037</v>
      </c>
      <c r="H85" s="21">
        <v>1155.58557333333</v>
      </c>
      <c r="I85" s="21">
        <v>4566.9312</v>
      </c>
      <c r="J85" s="22">
        <v>0.293203330436483</v>
      </c>
      <c r="K85" s="21">
        <v>1339.03943771429</v>
      </c>
      <c r="L85" s="21">
        <v>2509.94</v>
      </c>
      <c r="M85" s="21">
        <v>908.65</v>
      </c>
      <c r="N85" s="22">
        <f t="shared" si="5"/>
        <v>0.362020606070265</v>
      </c>
      <c r="O85" s="41">
        <f t="shared" si="6"/>
        <v>0.659508074043244</v>
      </c>
      <c r="P85" s="28">
        <f t="shared" si="7"/>
        <v>0.549590061702703</v>
      </c>
      <c r="Q85" s="73">
        <f t="shared" si="8"/>
        <v>0.678583449006584</v>
      </c>
      <c r="R85" s="13"/>
    </row>
    <row r="86" spans="1:17">
      <c r="A86" s="68">
        <v>83</v>
      </c>
      <c r="B86" s="19">
        <v>591</v>
      </c>
      <c r="C86" s="20" t="s">
        <v>114</v>
      </c>
      <c r="D86" s="20" t="s">
        <v>57</v>
      </c>
      <c r="E86" s="20" t="s">
        <v>49</v>
      </c>
      <c r="F86" s="21">
        <v>5983.87614285715</v>
      </c>
      <c r="G86" s="22">
        <v>0.30951460879127</v>
      </c>
      <c r="H86" s="21">
        <v>1852.09708341184</v>
      </c>
      <c r="I86" s="21">
        <v>7180.65137142857</v>
      </c>
      <c r="J86" s="22">
        <v>0.298876083032601</v>
      </c>
      <c r="K86" s="21">
        <v>2146.12495551525</v>
      </c>
      <c r="L86" s="21">
        <v>3935.54</v>
      </c>
      <c r="M86" s="21">
        <v>1353.46</v>
      </c>
      <c r="N86" s="22">
        <f t="shared" si="5"/>
        <v>0.343907062309111</v>
      </c>
      <c r="O86" s="41">
        <f t="shared" si="6"/>
        <v>0.657690751954782</v>
      </c>
      <c r="P86" s="28">
        <f t="shared" si="7"/>
        <v>0.548075626628986</v>
      </c>
      <c r="Q86" s="73">
        <f t="shared" si="8"/>
        <v>0.630652934034335</v>
      </c>
    </row>
    <row r="87" spans="1:17">
      <c r="A87" s="68">
        <v>84</v>
      </c>
      <c r="B87" s="19">
        <v>355</v>
      </c>
      <c r="C87" s="20" t="s">
        <v>126</v>
      </c>
      <c r="D87" s="20" t="s">
        <v>45</v>
      </c>
      <c r="E87" s="20" t="s">
        <v>49</v>
      </c>
      <c r="F87" s="23">
        <v>9765.87714285714</v>
      </c>
      <c r="G87" s="22">
        <v>0.309152965047101</v>
      </c>
      <c r="H87" s="21">
        <v>3019.149875</v>
      </c>
      <c r="I87" s="21">
        <v>11719.0525714286</v>
      </c>
      <c r="J87" s="22">
        <v>0.298526869578243</v>
      </c>
      <c r="K87" s="21">
        <v>3498.45207857143</v>
      </c>
      <c r="L87" s="21">
        <v>6395.4</v>
      </c>
      <c r="M87" s="21">
        <v>1937.74</v>
      </c>
      <c r="N87" s="22">
        <f t="shared" si="5"/>
        <v>0.302989648810082</v>
      </c>
      <c r="O87" s="41">
        <f t="shared" si="6"/>
        <v>0.654872051577841</v>
      </c>
      <c r="P87" s="28">
        <f t="shared" si="7"/>
        <v>0.545726709648199</v>
      </c>
      <c r="Q87" s="73">
        <f t="shared" si="8"/>
        <v>0.553884962972328</v>
      </c>
    </row>
    <row r="88" spans="1:17">
      <c r="A88" s="68">
        <v>85</v>
      </c>
      <c r="B88" s="19">
        <v>371</v>
      </c>
      <c r="C88" s="20" t="s">
        <v>159</v>
      </c>
      <c r="D88" s="20" t="s">
        <v>57</v>
      </c>
      <c r="E88" s="20" t="s">
        <v>52</v>
      </c>
      <c r="F88" s="21">
        <v>4988.50438095238</v>
      </c>
      <c r="G88" s="22">
        <v>0.299950831565205</v>
      </c>
      <c r="H88" s="21">
        <v>1496.30603733333</v>
      </c>
      <c r="I88" s="21">
        <v>5986.20525714286</v>
      </c>
      <c r="J88" s="22">
        <v>0.289641028546852</v>
      </c>
      <c r="K88" s="21">
        <v>1733.85064777143</v>
      </c>
      <c r="L88" s="21">
        <v>3246.37</v>
      </c>
      <c r="M88" s="21">
        <v>1041.52</v>
      </c>
      <c r="N88" s="22">
        <f t="shared" si="5"/>
        <v>0.320826030304617</v>
      </c>
      <c r="O88" s="41">
        <f t="shared" si="6"/>
        <v>0.650770201264255</v>
      </c>
      <c r="P88" s="28">
        <f t="shared" si="7"/>
        <v>0.542308501053546</v>
      </c>
      <c r="Q88" s="73">
        <f t="shared" si="8"/>
        <v>0.600697644482065</v>
      </c>
    </row>
    <row r="89" spans="1:17">
      <c r="A89" s="68">
        <v>86</v>
      </c>
      <c r="B89" s="44">
        <v>572</v>
      </c>
      <c r="C89" s="45" t="s">
        <v>58</v>
      </c>
      <c r="D89" s="45" t="s">
        <v>45</v>
      </c>
      <c r="E89" s="45" t="s">
        <v>49</v>
      </c>
      <c r="F89" s="46">
        <v>7249.83533333333</v>
      </c>
      <c r="G89" s="35">
        <v>0.31032120508852</v>
      </c>
      <c r="H89" s="46">
        <v>2249.77763733333</v>
      </c>
      <c r="I89" s="46">
        <v>8699.8024</v>
      </c>
      <c r="J89" s="35">
        <v>0.299654955289559</v>
      </c>
      <c r="K89" s="46">
        <v>2606.9388992</v>
      </c>
      <c r="L89" s="21">
        <v>4580.18</v>
      </c>
      <c r="M89" s="21">
        <v>1591.89</v>
      </c>
      <c r="N89" s="35">
        <f t="shared" si="5"/>
        <v>0.347560576221895</v>
      </c>
      <c r="O89" s="41">
        <f t="shared" si="6"/>
        <v>0.631763314532294</v>
      </c>
      <c r="P89" s="28">
        <f t="shared" si="7"/>
        <v>0.526469428776911</v>
      </c>
      <c r="Q89" s="73">
        <f t="shared" si="8"/>
        <v>0.610635715508526</v>
      </c>
    </row>
    <row r="90" spans="1:17">
      <c r="A90" s="68">
        <v>87</v>
      </c>
      <c r="B90" s="19">
        <v>347</v>
      </c>
      <c r="C90" s="20" t="s">
        <v>160</v>
      </c>
      <c r="D90" s="20" t="s">
        <v>38</v>
      </c>
      <c r="E90" s="20" t="s">
        <v>49</v>
      </c>
      <c r="F90" s="21">
        <v>6746.57980714285</v>
      </c>
      <c r="G90" s="22">
        <v>0.303331192743842</v>
      </c>
      <c r="H90" s="21">
        <v>2046.44809984216</v>
      </c>
      <c r="I90" s="21">
        <v>8095.89576857142</v>
      </c>
      <c r="J90" s="22">
        <v>0.292905201156513</v>
      </c>
      <c r="K90" s="21">
        <v>2371.32997863558</v>
      </c>
      <c r="L90" s="21">
        <v>4106.34</v>
      </c>
      <c r="M90" s="21">
        <v>1016.84</v>
      </c>
      <c r="N90" s="22">
        <f t="shared" si="5"/>
        <v>0.247626840446724</v>
      </c>
      <c r="O90" s="41">
        <f t="shared" si="6"/>
        <v>0.60865506929192</v>
      </c>
      <c r="P90" s="28">
        <f t="shared" si="7"/>
        <v>0.507212557743267</v>
      </c>
      <c r="Q90" s="73">
        <f t="shared" si="8"/>
        <v>0.428805779525071</v>
      </c>
    </row>
    <row r="91" spans="1:17">
      <c r="A91" s="68">
        <v>88</v>
      </c>
      <c r="B91" s="19">
        <v>102564</v>
      </c>
      <c r="C91" s="20" t="s">
        <v>143</v>
      </c>
      <c r="D91" s="20" t="s">
        <v>57</v>
      </c>
      <c r="E91" s="20" t="s">
        <v>52</v>
      </c>
      <c r="F91" s="23">
        <v>2711.87466666667</v>
      </c>
      <c r="G91" s="22">
        <v>0.230723814178236</v>
      </c>
      <c r="H91" s="21">
        <v>625.694066666667</v>
      </c>
      <c r="I91" s="21">
        <v>3254.2496</v>
      </c>
      <c r="J91" s="22">
        <v>0.222793457514752</v>
      </c>
      <c r="K91" s="21">
        <v>725.02552</v>
      </c>
      <c r="L91" s="21">
        <v>1637.55</v>
      </c>
      <c r="M91" s="21">
        <v>569.72</v>
      </c>
      <c r="N91" s="22">
        <f t="shared" si="5"/>
        <v>0.347909987481298</v>
      </c>
      <c r="O91" s="41">
        <f t="shared" si="6"/>
        <v>0.603844277955814</v>
      </c>
      <c r="P91" s="28">
        <f t="shared" si="7"/>
        <v>0.503203564963179</v>
      </c>
      <c r="Q91" s="73">
        <f t="shared" si="8"/>
        <v>0.785793029740526</v>
      </c>
    </row>
    <row r="92" spans="1:17">
      <c r="A92" s="68">
        <v>89</v>
      </c>
      <c r="B92" s="19">
        <v>102478</v>
      </c>
      <c r="C92" s="20" t="s">
        <v>106</v>
      </c>
      <c r="D92" s="20" t="s">
        <v>45</v>
      </c>
      <c r="E92" s="20" t="s">
        <v>52</v>
      </c>
      <c r="F92" s="23">
        <v>2992.32914285714</v>
      </c>
      <c r="G92" s="22">
        <v>0.223585624907064</v>
      </c>
      <c r="H92" s="21">
        <v>669.041781333333</v>
      </c>
      <c r="I92" s="21">
        <v>3590.79497142857</v>
      </c>
      <c r="J92" s="22">
        <v>0.215900619539689</v>
      </c>
      <c r="K92" s="21">
        <v>775.254858971429</v>
      </c>
      <c r="L92" s="21">
        <v>1663.32</v>
      </c>
      <c r="M92" s="21">
        <v>576.99</v>
      </c>
      <c r="N92" s="22">
        <f t="shared" si="5"/>
        <v>0.346890556236924</v>
      </c>
      <c r="O92" s="41">
        <f t="shared" si="6"/>
        <v>0.555861310902392</v>
      </c>
      <c r="P92" s="28">
        <f t="shared" si="7"/>
        <v>0.463217759085326</v>
      </c>
      <c r="Q92" s="73">
        <f t="shared" si="8"/>
        <v>0.74425847619391</v>
      </c>
    </row>
    <row r="93" spans="1:17">
      <c r="A93" s="68">
        <v>90</v>
      </c>
      <c r="B93" s="19">
        <v>539</v>
      </c>
      <c r="C93" s="20" t="s">
        <v>142</v>
      </c>
      <c r="D93" s="20" t="s">
        <v>57</v>
      </c>
      <c r="E93" s="20" t="s">
        <v>52</v>
      </c>
      <c r="F93" s="21">
        <v>5079.59781428571</v>
      </c>
      <c r="G93" s="22">
        <v>0.293940759582165</v>
      </c>
      <c r="H93" s="21">
        <v>1493.10083990305</v>
      </c>
      <c r="I93" s="21">
        <v>6095.51737714286</v>
      </c>
      <c r="J93" s="22">
        <v>0.283837532614787</v>
      </c>
      <c r="K93" s="21">
        <v>1730.13661233878</v>
      </c>
      <c r="L93" s="21">
        <v>2800.22</v>
      </c>
      <c r="M93" s="21">
        <v>650.01</v>
      </c>
      <c r="N93" s="22">
        <f t="shared" si="5"/>
        <v>0.232128189927934</v>
      </c>
      <c r="O93" s="41">
        <f t="shared" si="6"/>
        <v>0.551268053570057</v>
      </c>
      <c r="P93" s="28">
        <f t="shared" si="7"/>
        <v>0.459390044641714</v>
      </c>
      <c r="Q93" s="73">
        <f t="shared" si="8"/>
        <v>0.375698656027701</v>
      </c>
    </row>
    <row r="94" spans="1:17">
      <c r="A94" s="68">
        <v>91</v>
      </c>
      <c r="B94" s="19">
        <v>732</v>
      </c>
      <c r="C94" s="20" t="s">
        <v>156</v>
      </c>
      <c r="D94" s="20" t="s">
        <v>57</v>
      </c>
      <c r="E94" s="20" t="s">
        <v>52</v>
      </c>
      <c r="F94" s="21">
        <v>4795.98019047619</v>
      </c>
      <c r="G94" s="22">
        <v>0.283851643376262</v>
      </c>
      <c r="H94" s="21">
        <v>1361.34685866667</v>
      </c>
      <c r="I94" s="21">
        <v>5755.17622857143</v>
      </c>
      <c r="J94" s="22">
        <v>0.274095195913276</v>
      </c>
      <c r="K94" s="21">
        <v>1577.46615588571</v>
      </c>
      <c r="L94" s="21">
        <v>2598.08</v>
      </c>
      <c r="M94" s="21">
        <v>880.11</v>
      </c>
      <c r="N94" s="22">
        <f t="shared" si="5"/>
        <v>0.338754002956029</v>
      </c>
      <c r="O94" s="41">
        <f t="shared" si="6"/>
        <v>0.541720335951187</v>
      </c>
      <c r="P94" s="28">
        <f t="shared" si="7"/>
        <v>0.451433613292656</v>
      </c>
      <c r="Q94" s="73">
        <f t="shared" si="8"/>
        <v>0.557926391457723</v>
      </c>
    </row>
    <row r="95" spans="1:17">
      <c r="A95" s="68">
        <v>92</v>
      </c>
      <c r="B95" s="19">
        <v>718</v>
      </c>
      <c r="C95" s="20" t="s">
        <v>157</v>
      </c>
      <c r="D95" s="20" t="s">
        <v>45</v>
      </c>
      <c r="E95" s="20" t="s">
        <v>52</v>
      </c>
      <c r="F95" s="23">
        <v>4506.11504761905</v>
      </c>
      <c r="G95" s="22">
        <v>0.269970316738685</v>
      </c>
      <c r="H95" s="21">
        <v>1216.51730666667</v>
      </c>
      <c r="I95" s="21">
        <v>5407.33805714286</v>
      </c>
      <c r="J95" s="22">
        <v>0.260690993284723</v>
      </c>
      <c r="K95" s="21">
        <v>1409.64432914286</v>
      </c>
      <c r="L95" s="21">
        <v>2387.15</v>
      </c>
      <c r="M95" s="21">
        <v>612.92</v>
      </c>
      <c r="N95" s="22">
        <f t="shared" si="5"/>
        <v>0.256758058773014</v>
      </c>
      <c r="O95" s="41">
        <f t="shared" si="6"/>
        <v>0.529757890061268</v>
      </c>
      <c r="P95" s="28">
        <f t="shared" si="7"/>
        <v>0.44146490838439</v>
      </c>
      <c r="Q95" s="73">
        <f t="shared" si="8"/>
        <v>0.434804714443599</v>
      </c>
    </row>
    <row r="96" spans="1:17">
      <c r="A96" s="68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1641.12</v>
      </c>
      <c r="M96" s="21">
        <v>523.19</v>
      </c>
      <c r="N96" s="22">
        <f t="shared" si="5"/>
        <v>0.318800575216925</v>
      </c>
      <c r="O96" s="41">
        <f t="shared" si="6"/>
        <v>0.449745182606604</v>
      </c>
      <c r="P96" s="28">
        <f t="shared" si="7"/>
        <v>0.37478765217217</v>
      </c>
      <c r="Q96" s="73">
        <f t="shared" si="8"/>
        <v>0.412179528945834</v>
      </c>
    </row>
    <row r="97" s="4" customFormat="1" spans="1:18">
      <c r="A97" s="68">
        <v>94</v>
      </c>
      <c r="B97" s="19">
        <v>357</v>
      </c>
      <c r="C97" s="20" t="s">
        <v>167</v>
      </c>
      <c r="D97" s="20" t="s">
        <v>38</v>
      </c>
      <c r="E97" s="20" t="s">
        <v>49</v>
      </c>
      <c r="F97" s="23">
        <v>9717.40652380952</v>
      </c>
      <c r="G97" s="22">
        <v>0.248287322145924</v>
      </c>
      <c r="H97" s="21">
        <v>2412.708844</v>
      </c>
      <c r="I97" s="21">
        <v>11660.8878285714</v>
      </c>
      <c r="J97" s="22">
        <v>0.239753278849824</v>
      </c>
      <c r="K97" s="21">
        <v>2795.7360912</v>
      </c>
      <c r="L97" s="21">
        <v>4083.62</v>
      </c>
      <c r="M97" s="21">
        <v>988.14</v>
      </c>
      <c r="N97" s="22">
        <f t="shared" si="5"/>
        <v>0.241976481651084</v>
      </c>
      <c r="O97" s="41">
        <f t="shared" si="6"/>
        <v>0.420237641596484</v>
      </c>
      <c r="P97" s="28">
        <f t="shared" si="7"/>
        <v>0.350198034663737</v>
      </c>
      <c r="Q97" s="73">
        <f t="shared" si="8"/>
        <v>0.353445378163668</v>
      </c>
      <c r="R97" s="13"/>
    </row>
    <row r="98" s="4" customFormat="1" ht="14" customHeight="1" spans="1:18">
      <c r="A98" s="68">
        <v>95</v>
      </c>
      <c r="B98" s="19">
        <v>723</v>
      </c>
      <c r="C98" s="20" t="s">
        <v>162</v>
      </c>
      <c r="D98" s="20" t="s">
        <v>45</v>
      </c>
      <c r="E98" s="20" t="s">
        <v>52</v>
      </c>
      <c r="F98" s="21">
        <v>5776.43522142857</v>
      </c>
      <c r="G98" s="22">
        <v>0.294743690662071</v>
      </c>
      <c r="H98" s="21">
        <v>1702.56783603424</v>
      </c>
      <c r="I98" s="21">
        <v>6931.72226571428</v>
      </c>
      <c r="J98" s="22">
        <v>0.284612865633944</v>
      </c>
      <c r="K98" s="21">
        <v>1972.85733782356</v>
      </c>
      <c r="L98" s="21">
        <v>2136.1</v>
      </c>
      <c r="M98" s="21">
        <v>579.12</v>
      </c>
      <c r="N98" s="22">
        <f t="shared" si="5"/>
        <v>0.27111090304761</v>
      </c>
      <c r="O98" s="41">
        <f t="shared" si="6"/>
        <v>0.369795543119017</v>
      </c>
      <c r="P98" s="28">
        <f t="shared" si="7"/>
        <v>0.308162952599181</v>
      </c>
      <c r="Q98" s="73">
        <f t="shared" si="8"/>
        <v>0.293543779824891</v>
      </c>
      <c r="R98" s="13"/>
    </row>
    <row r="99" spans="1:17">
      <c r="A99" s="68">
        <v>96</v>
      </c>
      <c r="B99" s="44">
        <v>549</v>
      </c>
      <c r="C99" s="45" t="s">
        <v>161</v>
      </c>
      <c r="D99" s="45" t="s">
        <v>57</v>
      </c>
      <c r="E99" s="45" t="s">
        <v>52</v>
      </c>
      <c r="F99" s="46">
        <v>5545.47625714285</v>
      </c>
      <c r="G99" s="35">
        <v>0.263371010376036</v>
      </c>
      <c r="H99" s="46">
        <v>1460.51768486003</v>
      </c>
      <c r="I99" s="46">
        <v>6654.57150857142</v>
      </c>
      <c r="J99" s="35">
        <v>0.25431851592702</v>
      </c>
      <c r="K99" s="46">
        <v>1692.38075019012</v>
      </c>
      <c r="L99" s="21">
        <v>1409.35</v>
      </c>
      <c r="M99" s="21">
        <v>364.14</v>
      </c>
      <c r="N99" s="35">
        <v>0</v>
      </c>
      <c r="O99" s="41">
        <f t="shared" si="6"/>
        <v>0.25414408693657</v>
      </c>
      <c r="P99" s="28">
        <f t="shared" si="7"/>
        <v>0.211786739113809</v>
      </c>
      <c r="Q99" s="73">
        <f t="shared" si="8"/>
        <v>0.215164347596776</v>
      </c>
    </row>
    <row r="100" s="2" customFormat="1" spans="1:18">
      <c r="A100" s="48" t="s">
        <v>175</v>
      </c>
      <c r="B100" s="47"/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895087.82</v>
      </c>
      <c r="M100" s="17">
        <f>SUM(M4:M99)</f>
        <v>238986.85</v>
      </c>
      <c r="N100" s="18">
        <f>M100/L100</f>
        <v>0.266998214767351</v>
      </c>
      <c r="O100" s="49">
        <f t="shared" si="6"/>
        <v>1.02099273510311</v>
      </c>
      <c r="P100" s="50">
        <f t="shared" si="7"/>
        <v>0.853949927673946</v>
      </c>
      <c r="Q100" s="74">
        <f t="shared" si="8"/>
        <v>0.811077026451068</v>
      </c>
      <c r="R100" s="13"/>
    </row>
    <row r="103" spans="3:3">
      <c r="C103" s="6" t="s">
        <v>176</v>
      </c>
    </row>
  </sheetData>
  <sortState ref="A5:Q103">
    <sortCondition ref="O5" descending="1"/>
  </sortState>
  <mergeCells count="9">
    <mergeCell ref="A1:Q1"/>
    <mergeCell ref="F2:H2"/>
    <mergeCell ref="I2:K2"/>
    <mergeCell ref="L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2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8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ht="22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6"/>
    </row>
    <row r="2" s="2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43330</v>
      </c>
      <c r="M2" s="29"/>
      <c r="N2" s="29"/>
      <c r="O2" s="29"/>
      <c r="P2" s="29"/>
      <c r="Q2" s="29"/>
      <c r="R2" s="57"/>
    </row>
    <row r="3" s="1" customFormat="1" ht="29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s="2" customFormat="1" ht="19" customHeight="1" spans="1:18">
      <c r="A4" s="51">
        <v>1</v>
      </c>
      <c r="B4" s="19">
        <v>584</v>
      </c>
      <c r="C4" s="20" t="s">
        <v>51</v>
      </c>
      <c r="D4" s="20" t="s">
        <v>35</v>
      </c>
      <c r="E4" s="20" t="s">
        <v>52</v>
      </c>
      <c r="F4" s="21">
        <v>5879</v>
      </c>
      <c r="G4" s="22">
        <v>0.30422698571939</v>
      </c>
      <c r="H4" s="21">
        <v>1788.5504490443</v>
      </c>
      <c r="I4" s="21">
        <v>7054.8</v>
      </c>
      <c r="J4" s="22">
        <v>0.293770204255351</v>
      </c>
      <c r="K4" s="21">
        <v>2072.49003698065</v>
      </c>
      <c r="L4" s="21">
        <v>13353.2</v>
      </c>
      <c r="M4" s="21">
        <v>2720.14</v>
      </c>
      <c r="N4" s="53">
        <f t="shared" ref="N4:N67" si="0">M4/L4</f>
        <v>0.203706976604859</v>
      </c>
      <c r="O4" s="34">
        <f t="shared" ref="O4:O67" si="1">L4/F4</f>
        <v>2.27133866303793</v>
      </c>
      <c r="P4" s="36">
        <f t="shared" ref="P4:P67" si="2">L4/I4</f>
        <v>1.89278221919828</v>
      </c>
      <c r="Q4" s="34">
        <f t="shared" ref="Q4:Q67" si="3">M4/K4</f>
        <v>1.31249846873228</v>
      </c>
      <c r="R4" s="42">
        <v>188</v>
      </c>
    </row>
    <row r="5" s="1" customFormat="1" ht="15" customHeight="1" spans="1:18">
      <c r="A5" s="51">
        <v>2</v>
      </c>
      <c r="B5" s="19">
        <v>572</v>
      </c>
      <c r="C5" s="20" t="s">
        <v>58</v>
      </c>
      <c r="D5" s="20" t="s">
        <v>45</v>
      </c>
      <c r="E5" s="20" t="s">
        <v>49</v>
      </c>
      <c r="F5" s="23">
        <v>7249.83533333333</v>
      </c>
      <c r="G5" s="28">
        <v>0.31032120508852</v>
      </c>
      <c r="H5" s="23">
        <v>2249.77763733333</v>
      </c>
      <c r="I5" s="23">
        <v>8699.8024</v>
      </c>
      <c r="J5" s="28">
        <v>0.299654955289559</v>
      </c>
      <c r="K5" s="23">
        <v>2606.9388992</v>
      </c>
      <c r="L5" s="21">
        <v>13831.34</v>
      </c>
      <c r="M5" s="21">
        <v>3317.63</v>
      </c>
      <c r="N5" s="54">
        <f t="shared" si="0"/>
        <v>0.239863238124433</v>
      </c>
      <c r="O5" s="34">
        <f t="shared" si="1"/>
        <v>1.90781436599066</v>
      </c>
      <c r="P5" s="36">
        <f t="shared" si="2"/>
        <v>1.58984530499221</v>
      </c>
      <c r="Q5" s="34">
        <f t="shared" si="3"/>
        <v>1.27261517368823</v>
      </c>
      <c r="R5" s="42">
        <v>188</v>
      </c>
    </row>
    <row r="6" s="1" customFormat="1" ht="15" customHeight="1" spans="1:18">
      <c r="A6" s="51">
        <v>3</v>
      </c>
      <c r="B6" s="19">
        <v>754</v>
      </c>
      <c r="C6" s="20" t="s">
        <v>67</v>
      </c>
      <c r="D6" s="20" t="s">
        <v>48</v>
      </c>
      <c r="E6" s="20" t="s">
        <v>52</v>
      </c>
      <c r="F6" s="23">
        <v>9061.6</v>
      </c>
      <c r="G6" s="22">
        <v>0.28259164349444</v>
      </c>
      <c r="H6" s="21">
        <v>2560.73243668922</v>
      </c>
      <c r="I6" s="21">
        <v>10873.92</v>
      </c>
      <c r="J6" s="22">
        <v>0.272878504298068</v>
      </c>
      <c r="K6" s="21">
        <v>2967.25902545685</v>
      </c>
      <c r="L6" s="21">
        <v>14468.56</v>
      </c>
      <c r="M6" s="21">
        <v>3490.11</v>
      </c>
      <c r="N6" s="22">
        <f t="shared" si="0"/>
        <v>0.241220273475729</v>
      </c>
      <c r="O6" s="34">
        <f t="shared" si="1"/>
        <v>1.59668932638828</v>
      </c>
      <c r="P6" s="36">
        <f t="shared" si="2"/>
        <v>1.3305744386569</v>
      </c>
      <c r="Q6" s="34">
        <f t="shared" si="3"/>
        <v>1.17620671807128</v>
      </c>
      <c r="R6" s="42">
        <v>188</v>
      </c>
    </row>
    <row r="7" s="1" customFormat="1" ht="17" customHeight="1" spans="1:18">
      <c r="A7" s="51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17591.54</v>
      </c>
      <c r="M7" s="21">
        <v>5214.19</v>
      </c>
      <c r="N7" s="22">
        <f t="shared" si="0"/>
        <v>0.296403271117821</v>
      </c>
      <c r="O7" s="34">
        <f t="shared" si="1"/>
        <v>1.58343109636115</v>
      </c>
      <c r="P7" s="36">
        <f t="shared" si="2"/>
        <v>1.3195259136343</v>
      </c>
      <c r="Q7" s="34">
        <f t="shared" si="3"/>
        <v>1.29145241108346</v>
      </c>
      <c r="R7" s="42">
        <v>188</v>
      </c>
    </row>
    <row r="8" s="1" customFormat="1" spans="1:18">
      <c r="A8" s="51">
        <v>5</v>
      </c>
      <c r="B8" s="24">
        <v>56</v>
      </c>
      <c r="C8" s="20" t="s">
        <v>61</v>
      </c>
      <c r="D8" s="20" t="s">
        <v>48</v>
      </c>
      <c r="E8" s="20" t="s">
        <v>52</v>
      </c>
      <c r="F8" s="21">
        <v>5028.82895238095</v>
      </c>
      <c r="G8" s="22">
        <v>0.315998648402551</v>
      </c>
      <c r="H8" s="21">
        <v>1589.103152</v>
      </c>
      <c r="I8" s="21">
        <v>6034.59474285714</v>
      </c>
      <c r="J8" s="22">
        <v>0.30513725554661</v>
      </c>
      <c r="K8" s="21">
        <v>1841.37967817143</v>
      </c>
      <c r="L8" s="21">
        <v>7812.12</v>
      </c>
      <c r="M8" s="21">
        <v>1988.97</v>
      </c>
      <c r="N8" s="22">
        <f t="shared" si="0"/>
        <v>0.254600543770449</v>
      </c>
      <c r="O8" s="34">
        <f t="shared" si="1"/>
        <v>1.55346703456702</v>
      </c>
      <c r="P8" s="36">
        <f t="shared" si="2"/>
        <v>1.29455586213918</v>
      </c>
      <c r="Q8" s="34">
        <f t="shared" si="3"/>
        <v>1.08015203142414</v>
      </c>
      <c r="R8" s="42">
        <v>88</v>
      </c>
    </row>
    <row r="9" s="1" customFormat="1" spans="1:18">
      <c r="A9" s="51">
        <v>6</v>
      </c>
      <c r="B9" s="52">
        <v>103199</v>
      </c>
      <c r="C9" s="26" t="s">
        <v>70</v>
      </c>
      <c r="D9" s="20" t="s">
        <v>38</v>
      </c>
      <c r="E9" s="27" t="s">
        <v>49</v>
      </c>
      <c r="F9" s="23">
        <v>3457.98466666667</v>
      </c>
      <c r="G9" s="22">
        <v>0.308345623664805</v>
      </c>
      <c r="H9" s="21">
        <v>1066.25443866667</v>
      </c>
      <c r="I9" s="21">
        <v>4149.5816</v>
      </c>
      <c r="J9" s="22">
        <v>0.297747277846036</v>
      </c>
      <c r="K9" s="21">
        <v>1235.5266256</v>
      </c>
      <c r="L9" s="21">
        <v>5333.08</v>
      </c>
      <c r="M9" s="21">
        <v>1441.63</v>
      </c>
      <c r="N9" s="22">
        <f t="shared" si="0"/>
        <v>0.270318465127094</v>
      </c>
      <c r="O9" s="34">
        <f t="shared" si="1"/>
        <v>1.54225091030864</v>
      </c>
      <c r="P9" s="36">
        <f t="shared" si="2"/>
        <v>1.28520909192387</v>
      </c>
      <c r="Q9" s="34">
        <f t="shared" si="3"/>
        <v>1.16681419091224</v>
      </c>
      <c r="R9" s="42">
        <v>88</v>
      </c>
    </row>
    <row r="10" s="1" customFormat="1" spans="1:18">
      <c r="A10" s="51">
        <v>7</v>
      </c>
      <c r="B10" s="19">
        <v>102478</v>
      </c>
      <c r="C10" s="20" t="s">
        <v>106</v>
      </c>
      <c r="D10" s="20" t="s">
        <v>45</v>
      </c>
      <c r="E10" s="20" t="s">
        <v>52</v>
      </c>
      <c r="F10" s="23">
        <v>2992.32914285714</v>
      </c>
      <c r="G10" s="22">
        <v>0.223585624907064</v>
      </c>
      <c r="H10" s="21">
        <v>669.041781333333</v>
      </c>
      <c r="I10" s="21">
        <v>3590.79497142857</v>
      </c>
      <c r="J10" s="22">
        <v>0.215900619539689</v>
      </c>
      <c r="K10" s="21">
        <v>775.254858971429</v>
      </c>
      <c r="L10" s="21">
        <v>4532.49</v>
      </c>
      <c r="M10" s="21">
        <v>950.49</v>
      </c>
      <c r="N10" s="22">
        <f t="shared" si="0"/>
        <v>0.209705923234249</v>
      </c>
      <c r="O10" s="34">
        <f t="shared" si="1"/>
        <v>1.51470302350238</v>
      </c>
      <c r="P10" s="35">
        <f t="shared" si="2"/>
        <v>1.26225251958532</v>
      </c>
      <c r="Q10" s="34">
        <f t="shared" si="3"/>
        <v>1.22603552754389</v>
      </c>
      <c r="R10" s="42">
        <v>88</v>
      </c>
    </row>
    <row r="11" s="1" customFormat="1" spans="1:18">
      <c r="A11" s="51">
        <v>8</v>
      </c>
      <c r="B11" s="19">
        <v>103639</v>
      </c>
      <c r="C11" s="20" t="s">
        <v>78</v>
      </c>
      <c r="D11" s="20" t="s">
        <v>35</v>
      </c>
      <c r="E11" s="20" t="s">
        <v>52</v>
      </c>
      <c r="F11" s="23">
        <v>3384.18742857143</v>
      </c>
      <c r="G11" s="22">
        <v>0.337885236008543</v>
      </c>
      <c r="H11" s="21">
        <v>1143.466968</v>
      </c>
      <c r="I11" s="21">
        <v>4061.02491428571</v>
      </c>
      <c r="J11" s="22">
        <v>0.326271565168292</v>
      </c>
      <c r="K11" s="21">
        <v>1324.99695497143</v>
      </c>
      <c r="L11" s="21">
        <v>4857.33</v>
      </c>
      <c r="M11" s="21">
        <v>1444.33</v>
      </c>
      <c r="N11" s="55">
        <f t="shared" si="0"/>
        <v>0.297350602079743</v>
      </c>
      <c r="O11" s="38">
        <f t="shared" si="1"/>
        <v>1.43530170905765</v>
      </c>
      <c r="P11" s="39">
        <f t="shared" si="2"/>
        <v>1.19608475754805</v>
      </c>
      <c r="Q11" s="38">
        <f t="shared" si="3"/>
        <v>1.0900628824699</v>
      </c>
      <c r="R11" s="42">
        <v>88</v>
      </c>
    </row>
    <row r="12" s="1" customFormat="1" spans="1:18">
      <c r="A12" s="51">
        <v>9</v>
      </c>
      <c r="B12" s="19">
        <v>582</v>
      </c>
      <c r="C12" s="20" t="s">
        <v>37</v>
      </c>
      <c r="D12" s="20" t="s">
        <v>38</v>
      </c>
      <c r="E12" s="20" t="s">
        <v>36</v>
      </c>
      <c r="F12" s="21">
        <v>27815.3779</v>
      </c>
      <c r="G12" s="22">
        <v>0.250712739034604</v>
      </c>
      <c r="H12" s="21">
        <v>6973.6695805916</v>
      </c>
      <c r="I12" s="21">
        <v>33378.45348</v>
      </c>
      <c r="J12" s="22">
        <v>0.242095330174124</v>
      </c>
      <c r="K12" s="21">
        <v>8080.76771594223</v>
      </c>
      <c r="L12" s="21">
        <v>38766.73</v>
      </c>
      <c r="M12" s="21">
        <v>8085.7</v>
      </c>
      <c r="N12" s="22">
        <f t="shared" si="0"/>
        <v>0.208573176019747</v>
      </c>
      <c r="O12" s="34">
        <f t="shared" si="1"/>
        <v>1.39371574024166</v>
      </c>
      <c r="P12" s="35">
        <f t="shared" si="2"/>
        <v>1.16142978353472</v>
      </c>
      <c r="Q12" s="34">
        <f t="shared" si="3"/>
        <v>1.00061037320106</v>
      </c>
      <c r="R12" s="42"/>
    </row>
    <row r="13" s="1" customFormat="1" spans="1:18">
      <c r="A13" s="51">
        <v>10</v>
      </c>
      <c r="B13" s="19">
        <v>337</v>
      </c>
      <c r="C13" s="20" t="s">
        <v>44</v>
      </c>
      <c r="D13" s="20" t="s">
        <v>45</v>
      </c>
      <c r="E13" s="20" t="s">
        <v>36</v>
      </c>
      <c r="F13" s="21">
        <v>27599.4145142857</v>
      </c>
      <c r="G13" s="22">
        <v>0.211845741164985</v>
      </c>
      <c r="H13" s="21">
        <v>5846.81842349849</v>
      </c>
      <c r="I13" s="21">
        <v>33119.2974171428</v>
      </c>
      <c r="J13" s="22">
        <v>0.204564254895082</v>
      </c>
      <c r="K13" s="21">
        <v>6775.02439878643</v>
      </c>
      <c r="L13" s="21">
        <v>38085.2</v>
      </c>
      <c r="M13" s="21">
        <v>6980.98</v>
      </c>
      <c r="N13" s="53">
        <f t="shared" si="0"/>
        <v>0.183299024292901</v>
      </c>
      <c r="O13" s="34">
        <f t="shared" si="1"/>
        <v>1.37992782347925</v>
      </c>
      <c r="P13" s="35">
        <f t="shared" si="2"/>
        <v>1.14993985289938</v>
      </c>
      <c r="Q13" s="34">
        <f t="shared" si="3"/>
        <v>1.03039924125594</v>
      </c>
      <c r="R13" s="42"/>
    </row>
    <row r="14" s="1" customFormat="1" spans="1:18">
      <c r="A14" s="51">
        <v>11</v>
      </c>
      <c r="B14" s="19">
        <v>578</v>
      </c>
      <c r="C14" s="20" t="s">
        <v>53</v>
      </c>
      <c r="D14" s="20" t="s">
        <v>45</v>
      </c>
      <c r="E14" s="20" t="s">
        <v>49</v>
      </c>
      <c r="F14" s="21">
        <v>9256.27881785716</v>
      </c>
      <c r="G14" s="22">
        <v>0.293766995579534</v>
      </c>
      <c r="H14" s="21">
        <v>2719.18921856838</v>
      </c>
      <c r="I14" s="21">
        <v>11107.5345814286</v>
      </c>
      <c r="J14" s="22">
        <v>0.283669741166489</v>
      </c>
      <c r="K14" s="21">
        <v>3150.87145971168</v>
      </c>
      <c r="L14" s="21">
        <v>12420.18</v>
      </c>
      <c r="M14" s="21">
        <v>3919.52</v>
      </c>
      <c r="N14" s="22">
        <f t="shared" si="0"/>
        <v>0.315576746874844</v>
      </c>
      <c r="O14" s="34">
        <f t="shared" si="1"/>
        <v>1.34181135253176</v>
      </c>
      <c r="P14" s="35">
        <f t="shared" si="2"/>
        <v>1.1181761271098</v>
      </c>
      <c r="Q14" s="34">
        <f t="shared" si="3"/>
        <v>1.24394792047742</v>
      </c>
      <c r="R14" s="42"/>
    </row>
    <row r="15" s="1" customFormat="1" spans="1:18">
      <c r="A15" s="51">
        <v>12</v>
      </c>
      <c r="B15" s="19">
        <v>707</v>
      </c>
      <c r="C15" s="20" t="s">
        <v>34</v>
      </c>
      <c r="D15" s="20" t="s">
        <v>35</v>
      </c>
      <c r="E15" s="20" t="s">
        <v>36</v>
      </c>
      <c r="F15" s="21">
        <v>12121</v>
      </c>
      <c r="G15" s="22">
        <v>0.31968409536954</v>
      </c>
      <c r="H15" s="21">
        <v>3874.8909199742</v>
      </c>
      <c r="I15" s="21">
        <v>14545.2</v>
      </c>
      <c r="J15" s="22">
        <v>0.308696027644701</v>
      </c>
      <c r="K15" s="21">
        <v>4490.0454612977</v>
      </c>
      <c r="L15" s="21">
        <v>15860.85</v>
      </c>
      <c r="M15" s="21">
        <v>3391.58</v>
      </c>
      <c r="N15" s="53">
        <f t="shared" si="0"/>
        <v>0.213833432634443</v>
      </c>
      <c r="O15" s="34">
        <f t="shared" si="1"/>
        <v>1.30854302450293</v>
      </c>
      <c r="P15" s="35">
        <f t="shared" si="2"/>
        <v>1.09045252041911</v>
      </c>
      <c r="Q15" s="41">
        <f t="shared" si="3"/>
        <v>0.755355380971972</v>
      </c>
      <c r="R15" s="42"/>
    </row>
    <row r="16" s="3" customFormat="1" spans="1:18">
      <c r="A16" s="51">
        <v>13</v>
      </c>
      <c r="B16" s="19">
        <v>730</v>
      </c>
      <c r="C16" s="20" t="s">
        <v>84</v>
      </c>
      <c r="D16" s="20" t="s">
        <v>38</v>
      </c>
      <c r="E16" s="20" t="s">
        <v>36</v>
      </c>
      <c r="F16" s="23">
        <v>8873.36978571427</v>
      </c>
      <c r="G16" s="28">
        <v>0.25243709006803</v>
      </c>
      <c r="H16" s="23">
        <v>2239.96764780329</v>
      </c>
      <c r="I16" s="23">
        <v>10648.0437428571</v>
      </c>
      <c r="J16" s="28">
        <v>0.243760412428743</v>
      </c>
      <c r="K16" s="23">
        <v>2595.57153431814</v>
      </c>
      <c r="L16" s="21">
        <v>11283.76</v>
      </c>
      <c r="M16" s="21">
        <v>2671.94</v>
      </c>
      <c r="N16" s="22">
        <f t="shared" si="0"/>
        <v>0.236795181747928</v>
      </c>
      <c r="O16" s="34">
        <f t="shared" si="1"/>
        <v>1.2716431606588</v>
      </c>
      <c r="P16" s="35">
        <f t="shared" si="2"/>
        <v>1.05970263388234</v>
      </c>
      <c r="Q16" s="34">
        <f t="shared" si="3"/>
        <v>1.02942260102337</v>
      </c>
      <c r="R16" s="42"/>
    </row>
    <row r="17" s="1" customFormat="1" spans="1:18">
      <c r="A17" s="51">
        <v>14</v>
      </c>
      <c r="B17" s="19">
        <v>101453</v>
      </c>
      <c r="C17" s="20" t="s">
        <v>65</v>
      </c>
      <c r="D17" s="20" t="s">
        <v>48</v>
      </c>
      <c r="E17" s="20" t="s">
        <v>52</v>
      </c>
      <c r="F17" s="21">
        <v>5828.40385714286</v>
      </c>
      <c r="G17" s="22">
        <v>0.291546631056341</v>
      </c>
      <c r="H17" s="21">
        <v>1699.25150898578</v>
      </c>
      <c r="I17" s="21">
        <v>6994.08462857143</v>
      </c>
      <c r="J17" s="22">
        <v>0.281525694220892</v>
      </c>
      <c r="K17" s="21">
        <v>1969.01453049824</v>
      </c>
      <c r="L17" s="21">
        <v>7276.81</v>
      </c>
      <c r="M17" s="21">
        <v>1722.91</v>
      </c>
      <c r="N17" s="53">
        <f t="shared" si="0"/>
        <v>0.236767209807594</v>
      </c>
      <c r="O17" s="34">
        <f t="shared" si="1"/>
        <v>1.24850819853228</v>
      </c>
      <c r="P17" s="35">
        <f t="shared" si="2"/>
        <v>1.0404234987769</v>
      </c>
      <c r="Q17" s="41">
        <f t="shared" si="3"/>
        <v>0.875011318257786</v>
      </c>
      <c r="R17" s="42"/>
    </row>
    <row r="18" s="1" customFormat="1" spans="1:18">
      <c r="A18" s="51">
        <v>15</v>
      </c>
      <c r="B18" s="19">
        <v>379</v>
      </c>
      <c r="C18" s="20" t="s">
        <v>81</v>
      </c>
      <c r="D18" s="20" t="s">
        <v>38</v>
      </c>
      <c r="E18" s="20" t="s">
        <v>49</v>
      </c>
      <c r="F18" s="23">
        <v>8075.09866071428</v>
      </c>
      <c r="G18" s="22">
        <v>0.258680651260622</v>
      </c>
      <c r="H18" s="21">
        <v>2088.87178054735</v>
      </c>
      <c r="I18" s="21">
        <v>9690.11839285714</v>
      </c>
      <c r="J18" s="22">
        <v>0.249789372162512</v>
      </c>
      <c r="K18" s="21">
        <v>2420.4885895322</v>
      </c>
      <c r="L18" s="21">
        <v>9945.16</v>
      </c>
      <c r="M18" s="21">
        <v>2566.26</v>
      </c>
      <c r="N18" s="22">
        <f t="shared" si="0"/>
        <v>0.258041097378021</v>
      </c>
      <c r="O18" s="34">
        <f t="shared" si="1"/>
        <v>1.23158371406453</v>
      </c>
      <c r="P18" s="35">
        <f t="shared" si="2"/>
        <v>1.02631976172044</v>
      </c>
      <c r="Q18" s="34">
        <f t="shared" si="3"/>
        <v>1.06022396102102</v>
      </c>
      <c r="R18" s="42"/>
    </row>
    <row r="19" s="1" customFormat="1" spans="1:18">
      <c r="A19" s="51">
        <v>16</v>
      </c>
      <c r="B19" s="19">
        <v>591</v>
      </c>
      <c r="C19" s="20" t="s">
        <v>114</v>
      </c>
      <c r="D19" s="20" t="s">
        <v>57</v>
      </c>
      <c r="E19" s="20" t="s">
        <v>49</v>
      </c>
      <c r="F19" s="21">
        <v>5983.87614285715</v>
      </c>
      <c r="G19" s="22">
        <v>0.30951460879127</v>
      </c>
      <c r="H19" s="21">
        <v>1852.09708341184</v>
      </c>
      <c r="I19" s="21">
        <v>7180.65137142857</v>
      </c>
      <c r="J19" s="22">
        <v>0.298876083032601</v>
      </c>
      <c r="K19" s="21">
        <v>2146.12495551525</v>
      </c>
      <c r="L19" s="21">
        <v>7291.31</v>
      </c>
      <c r="M19" s="21">
        <v>2121.09</v>
      </c>
      <c r="N19" s="22">
        <f t="shared" si="0"/>
        <v>0.290906572344339</v>
      </c>
      <c r="O19" s="34">
        <f t="shared" si="1"/>
        <v>1.21849280064119</v>
      </c>
      <c r="P19" s="35">
        <f t="shared" si="2"/>
        <v>1.01541066720099</v>
      </c>
      <c r="Q19" s="41">
        <f t="shared" si="3"/>
        <v>0.988334809932239</v>
      </c>
      <c r="R19" s="42"/>
    </row>
    <row r="20" s="1" customFormat="1" spans="1:18">
      <c r="A20" s="51">
        <v>17</v>
      </c>
      <c r="B20" s="19">
        <v>585</v>
      </c>
      <c r="C20" s="20" t="s">
        <v>82</v>
      </c>
      <c r="D20" s="20" t="s">
        <v>38</v>
      </c>
      <c r="E20" s="20" t="s">
        <v>36</v>
      </c>
      <c r="F20" s="21">
        <v>12376.8402857143</v>
      </c>
      <c r="G20" s="22">
        <v>0.306849717104839</v>
      </c>
      <c r="H20" s="21">
        <v>3797.82994032321</v>
      </c>
      <c r="I20" s="21">
        <v>14852.2083428572</v>
      </c>
      <c r="J20" s="22">
        <v>0.296302788052901</v>
      </c>
      <c r="K20" s="21">
        <v>4400.75074073113</v>
      </c>
      <c r="L20" s="21">
        <v>15062.18</v>
      </c>
      <c r="M20" s="21">
        <v>3999.43</v>
      </c>
      <c r="N20" s="22">
        <f t="shared" si="0"/>
        <v>0.265527964743483</v>
      </c>
      <c r="O20" s="34">
        <f t="shared" si="1"/>
        <v>1.21696488379067</v>
      </c>
      <c r="P20" s="35">
        <f t="shared" si="2"/>
        <v>1.01413740315889</v>
      </c>
      <c r="Q20" s="41">
        <f t="shared" si="3"/>
        <v>0.908806300475801</v>
      </c>
      <c r="R20" s="13"/>
    </row>
    <row r="21" s="4" customFormat="1" spans="1:18">
      <c r="A21" s="51">
        <v>18</v>
      </c>
      <c r="B21" s="19">
        <v>399</v>
      </c>
      <c r="C21" s="20" t="s">
        <v>100</v>
      </c>
      <c r="D21" s="20" t="s">
        <v>35</v>
      </c>
      <c r="E21" s="20" t="s">
        <v>49</v>
      </c>
      <c r="F21" s="23">
        <v>8362</v>
      </c>
      <c r="G21" s="22">
        <v>0.288089477394129</v>
      </c>
      <c r="H21" s="21">
        <v>2409.00420996971</v>
      </c>
      <c r="I21" s="21">
        <v>10034.4</v>
      </c>
      <c r="J21" s="22">
        <v>0.278187368611517</v>
      </c>
      <c r="K21" s="21">
        <v>2791.4433315954</v>
      </c>
      <c r="L21" s="21">
        <v>9477.52</v>
      </c>
      <c r="M21" s="21">
        <v>2039.05</v>
      </c>
      <c r="N21" s="54">
        <f t="shared" si="0"/>
        <v>0.215145945352793</v>
      </c>
      <c r="O21" s="34">
        <f t="shared" si="1"/>
        <v>1.13340349198756</v>
      </c>
      <c r="P21" s="28">
        <f t="shared" si="2"/>
        <v>0.944502909989636</v>
      </c>
      <c r="Q21" s="41">
        <f t="shared" si="3"/>
        <v>0.73046440775662</v>
      </c>
      <c r="R21" s="13"/>
    </row>
    <row r="22" s="1" customFormat="1" spans="1:18">
      <c r="A22" s="51">
        <v>19</v>
      </c>
      <c r="B22" s="19">
        <v>710</v>
      </c>
      <c r="C22" s="20" t="s">
        <v>60</v>
      </c>
      <c r="D22" s="20" t="s">
        <v>48</v>
      </c>
      <c r="E22" s="20" t="s">
        <v>52</v>
      </c>
      <c r="F22" s="23">
        <v>4111.59850714285</v>
      </c>
      <c r="G22" s="22">
        <v>0.307878055233251</v>
      </c>
      <c r="H22" s="21">
        <v>1265.87095227908</v>
      </c>
      <c r="I22" s="21">
        <v>4933.91820857142</v>
      </c>
      <c r="J22" s="22">
        <v>0.297295780509874</v>
      </c>
      <c r="K22" s="21">
        <v>1466.83306478912</v>
      </c>
      <c r="L22" s="21">
        <v>4572.29</v>
      </c>
      <c r="M22" s="21">
        <v>1453.37</v>
      </c>
      <c r="N22" s="22">
        <f t="shared" si="0"/>
        <v>0.317864789853662</v>
      </c>
      <c r="O22" s="34">
        <f t="shared" si="1"/>
        <v>1.11204680905901</v>
      </c>
      <c r="P22" s="28">
        <f t="shared" si="2"/>
        <v>0.926705674215843</v>
      </c>
      <c r="Q22" s="41">
        <f t="shared" si="3"/>
        <v>0.990821678954274</v>
      </c>
      <c r="R22" s="13"/>
    </row>
    <row r="23" s="1" customFormat="1" spans="1:18">
      <c r="A23" s="51">
        <v>20</v>
      </c>
      <c r="B23" s="19">
        <v>724</v>
      </c>
      <c r="C23" s="20" t="s">
        <v>90</v>
      </c>
      <c r="D23" s="20" t="s">
        <v>35</v>
      </c>
      <c r="E23" s="20" t="s">
        <v>49</v>
      </c>
      <c r="F23" s="23">
        <v>9607.68528571429</v>
      </c>
      <c r="G23" s="22">
        <v>0.296147858516697</v>
      </c>
      <c r="H23" s="21">
        <v>2845.29542266667</v>
      </c>
      <c r="I23" s="21">
        <v>11529.2223428571</v>
      </c>
      <c r="J23" s="22">
        <v>0.285968769931805</v>
      </c>
      <c r="K23" s="21">
        <v>3296.99753165714</v>
      </c>
      <c r="L23" s="21">
        <v>10426.85</v>
      </c>
      <c r="M23" s="21">
        <v>1787.32</v>
      </c>
      <c r="N23" s="54">
        <f t="shared" si="0"/>
        <v>0.171415144554683</v>
      </c>
      <c r="O23" s="34">
        <f t="shared" si="1"/>
        <v>1.08526140167224</v>
      </c>
      <c r="P23" s="28">
        <f t="shared" si="2"/>
        <v>0.904384501393533</v>
      </c>
      <c r="Q23" s="41">
        <f t="shared" si="3"/>
        <v>0.542105349742757</v>
      </c>
      <c r="R23" s="13"/>
    </row>
    <row r="24" s="1" customFormat="1" spans="1:18">
      <c r="A24" s="51">
        <v>21</v>
      </c>
      <c r="B24" s="19">
        <v>750</v>
      </c>
      <c r="C24" s="20" t="s">
        <v>94</v>
      </c>
      <c r="D24" s="20" t="s">
        <v>35</v>
      </c>
      <c r="E24" s="20" t="s">
        <v>49</v>
      </c>
      <c r="F24" s="21">
        <v>16402</v>
      </c>
      <c r="G24" s="22">
        <v>0.344939726749782</v>
      </c>
      <c r="H24" s="21">
        <v>5657.70139814992</v>
      </c>
      <c r="I24" s="21">
        <v>19682.4</v>
      </c>
      <c r="J24" s="22">
        <v>0.333083581469446</v>
      </c>
      <c r="K24" s="21">
        <v>6555.88428391422</v>
      </c>
      <c r="L24" s="21">
        <v>17683.97</v>
      </c>
      <c r="M24" s="21">
        <v>4887.41</v>
      </c>
      <c r="N24" s="22">
        <f t="shared" si="0"/>
        <v>0.276375157840688</v>
      </c>
      <c r="O24" s="34">
        <f t="shared" si="1"/>
        <v>1.07815937080844</v>
      </c>
      <c r="P24" s="28">
        <f t="shared" si="2"/>
        <v>0.898466142340365</v>
      </c>
      <c r="Q24" s="41">
        <f t="shared" si="3"/>
        <v>0.745499735556948</v>
      </c>
      <c r="R24" s="13"/>
    </row>
    <row r="25" s="1" customFormat="1" spans="1:18">
      <c r="A25" s="51">
        <v>22</v>
      </c>
      <c r="B25" s="25">
        <v>102934</v>
      </c>
      <c r="C25" s="26" t="s">
        <v>72</v>
      </c>
      <c r="D25" s="20" t="s">
        <v>38</v>
      </c>
      <c r="E25" s="27" t="s">
        <v>49</v>
      </c>
      <c r="F25" s="23">
        <v>9470.584</v>
      </c>
      <c r="G25" s="22">
        <v>0.258729622516767</v>
      </c>
      <c r="H25" s="21">
        <v>2450.32062333333</v>
      </c>
      <c r="I25" s="21">
        <v>11364.7008</v>
      </c>
      <c r="J25" s="22">
        <v>0.249836660196105</v>
      </c>
      <c r="K25" s="21">
        <v>2839.318892</v>
      </c>
      <c r="L25" s="21">
        <v>10190.91</v>
      </c>
      <c r="M25" s="21">
        <v>3366</v>
      </c>
      <c r="N25" s="22">
        <f t="shared" si="0"/>
        <v>0.330294350553582</v>
      </c>
      <c r="O25" s="34">
        <f t="shared" si="1"/>
        <v>1.07605930109484</v>
      </c>
      <c r="P25" s="28">
        <f t="shared" si="2"/>
        <v>0.896716084245702</v>
      </c>
      <c r="Q25" s="41">
        <f t="shared" si="3"/>
        <v>1.18549558117053</v>
      </c>
      <c r="R25" s="13"/>
    </row>
    <row r="26" s="1" customFormat="1" spans="1:18">
      <c r="A26" s="51">
        <v>23</v>
      </c>
      <c r="B26" s="19">
        <v>743</v>
      </c>
      <c r="C26" s="20" t="s">
        <v>69</v>
      </c>
      <c r="D26" s="20" t="s">
        <v>35</v>
      </c>
      <c r="E26" s="20" t="s">
        <v>52</v>
      </c>
      <c r="F26" s="21">
        <v>5168.5</v>
      </c>
      <c r="G26" s="22">
        <v>0.311970849831559</v>
      </c>
      <c r="H26" s="21">
        <v>1612.42133735441</v>
      </c>
      <c r="I26" s="21">
        <v>6202.2</v>
      </c>
      <c r="J26" s="22">
        <v>0.301247899031763</v>
      </c>
      <c r="K26" s="21">
        <v>1868.3997193748</v>
      </c>
      <c r="L26" s="21">
        <v>5524.45</v>
      </c>
      <c r="M26" s="21">
        <v>1989.37</v>
      </c>
      <c r="N26" s="22">
        <f t="shared" si="0"/>
        <v>0.360102815664908</v>
      </c>
      <c r="O26" s="34">
        <f t="shared" si="1"/>
        <v>1.06886911096063</v>
      </c>
      <c r="P26" s="28">
        <f t="shared" si="2"/>
        <v>0.890724259133856</v>
      </c>
      <c r="Q26" s="41">
        <f t="shared" si="3"/>
        <v>1.06474539648597</v>
      </c>
      <c r="R26" s="13"/>
    </row>
    <row r="27" s="1" customFormat="1" spans="1:18">
      <c r="A27" s="51">
        <v>24</v>
      </c>
      <c r="B27" s="19">
        <v>587</v>
      </c>
      <c r="C27" s="20" t="s">
        <v>62</v>
      </c>
      <c r="D27" s="20" t="s">
        <v>48</v>
      </c>
      <c r="E27" s="20" t="s">
        <v>49</v>
      </c>
      <c r="F27" s="21">
        <v>7285.67847619048</v>
      </c>
      <c r="G27" s="22">
        <v>0.273415866096283</v>
      </c>
      <c r="H27" s="21">
        <v>1992.02009066667</v>
      </c>
      <c r="I27" s="21">
        <v>8742.81417142857</v>
      </c>
      <c r="J27" s="22">
        <v>0.264018113448505</v>
      </c>
      <c r="K27" s="21">
        <v>2308.26130377143</v>
      </c>
      <c r="L27" s="21">
        <v>7571.11</v>
      </c>
      <c r="M27" s="21">
        <v>2354.41</v>
      </c>
      <c r="N27" s="22">
        <f t="shared" si="0"/>
        <v>0.310972895652025</v>
      </c>
      <c r="O27" s="34">
        <f t="shared" si="1"/>
        <v>1.03917706837356</v>
      </c>
      <c r="P27" s="28">
        <f t="shared" si="2"/>
        <v>0.865980890311304</v>
      </c>
      <c r="Q27" s="41">
        <f t="shared" si="3"/>
        <v>1.01999283883205</v>
      </c>
      <c r="R27" s="13"/>
    </row>
    <row r="28" s="1" customFormat="1" spans="1:18">
      <c r="A28" s="51">
        <v>25</v>
      </c>
      <c r="B28" s="19">
        <v>737</v>
      </c>
      <c r="C28" s="20" t="s">
        <v>74</v>
      </c>
      <c r="D28" s="20" t="s">
        <v>35</v>
      </c>
      <c r="E28" s="20" t="s">
        <v>49</v>
      </c>
      <c r="F28" s="23">
        <v>7590</v>
      </c>
      <c r="G28" s="22">
        <v>0.335444406287584</v>
      </c>
      <c r="H28" s="21">
        <v>2546.02304372276</v>
      </c>
      <c r="I28" s="21">
        <v>9108</v>
      </c>
      <c r="J28" s="22">
        <v>0.323914630776088</v>
      </c>
      <c r="K28" s="21">
        <v>2950.21445710861</v>
      </c>
      <c r="L28" s="21">
        <v>7878.06</v>
      </c>
      <c r="M28" s="21">
        <v>2245.16</v>
      </c>
      <c r="N28" s="22">
        <f t="shared" si="0"/>
        <v>0.284988943978594</v>
      </c>
      <c r="O28" s="34">
        <f t="shared" si="1"/>
        <v>1.03795256916996</v>
      </c>
      <c r="P28" s="28">
        <f t="shared" si="2"/>
        <v>0.8649604743083</v>
      </c>
      <c r="Q28" s="41">
        <f t="shared" si="3"/>
        <v>0.761015862623219</v>
      </c>
      <c r="R28" s="13"/>
    </row>
    <row r="29" s="1" customFormat="1" spans="1:18">
      <c r="A29" s="51">
        <v>26</v>
      </c>
      <c r="B29" s="19">
        <v>721</v>
      </c>
      <c r="C29" s="20" t="s">
        <v>152</v>
      </c>
      <c r="D29" s="20" t="s">
        <v>57</v>
      </c>
      <c r="E29" s="20" t="s">
        <v>49</v>
      </c>
      <c r="F29" s="21">
        <v>6653.4</v>
      </c>
      <c r="G29" s="22">
        <v>0.318219159154146</v>
      </c>
      <c r="H29" s="21">
        <v>2117.2393535162</v>
      </c>
      <c r="I29" s="21">
        <v>7984.08</v>
      </c>
      <c r="J29" s="22">
        <v>0.307281443694498</v>
      </c>
      <c r="K29" s="21">
        <v>2453.35962897237</v>
      </c>
      <c r="L29" s="21">
        <v>6893.74</v>
      </c>
      <c r="M29" s="21">
        <v>2509.8</v>
      </c>
      <c r="N29" s="22">
        <f t="shared" si="0"/>
        <v>0.364069431107062</v>
      </c>
      <c r="O29" s="34">
        <f t="shared" si="1"/>
        <v>1.03612288454024</v>
      </c>
      <c r="P29" s="28">
        <f t="shared" si="2"/>
        <v>0.863435737116863</v>
      </c>
      <c r="Q29" s="41">
        <f t="shared" si="3"/>
        <v>1.02300533943785</v>
      </c>
      <c r="R29" s="13"/>
    </row>
    <row r="30" s="1" customFormat="1" spans="1:18">
      <c r="A30" s="51">
        <v>27</v>
      </c>
      <c r="B30" s="19">
        <v>351</v>
      </c>
      <c r="C30" s="20" t="s">
        <v>55</v>
      </c>
      <c r="D30" s="20" t="s">
        <v>48</v>
      </c>
      <c r="E30" s="20" t="s">
        <v>49</v>
      </c>
      <c r="F30" s="21">
        <v>5688.37561904762</v>
      </c>
      <c r="G30" s="22">
        <v>0.311539128686566</v>
      </c>
      <c r="H30" s="21">
        <v>1772.151584</v>
      </c>
      <c r="I30" s="21">
        <v>6826.05074285714</v>
      </c>
      <c r="J30" s="22">
        <v>0.300831016852012</v>
      </c>
      <c r="K30" s="21">
        <v>2053.48778605714</v>
      </c>
      <c r="L30" s="21">
        <v>5852.13</v>
      </c>
      <c r="M30" s="21">
        <v>2068.19</v>
      </c>
      <c r="N30" s="22">
        <f t="shared" si="0"/>
        <v>0.353408075350343</v>
      </c>
      <c r="O30" s="34">
        <f t="shared" si="1"/>
        <v>1.02878754708181</v>
      </c>
      <c r="P30" s="28">
        <f t="shared" si="2"/>
        <v>0.857322955901513</v>
      </c>
      <c r="Q30" s="41">
        <f t="shared" si="3"/>
        <v>1.00715963057715</v>
      </c>
      <c r="R30" s="13"/>
    </row>
    <row r="31" s="1" customFormat="1" spans="1:18">
      <c r="A31" s="51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11917.46</v>
      </c>
      <c r="M31" s="21">
        <v>3101.67</v>
      </c>
      <c r="N31" s="22">
        <f t="shared" si="0"/>
        <v>0.260262673422021</v>
      </c>
      <c r="O31" s="34">
        <f t="shared" si="1"/>
        <v>1.02396016106409</v>
      </c>
      <c r="P31" s="28">
        <f t="shared" si="2"/>
        <v>0.853300134220069</v>
      </c>
      <c r="Q31" s="41">
        <f t="shared" si="3"/>
        <v>0.801737458579958</v>
      </c>
      <c r="R31" s="13"/>
    </row>
    <row r="32" s="3" customFormat="1" spans="1:18">
      <c r="A32" s="51">
        <v>29</v>
      </c>
      <c r="B32" s="19">
        <v>598</v>
      </c>
      <c r="C32" s="20" t="s">
        <v>111</v>
      </c>
      <c r="D32" s="20" t="s">
        <v>35</v>
      </c>
      <c r="E32" s="20" t="s">
        <v>49</v>
      </c>
      <c r="F32" s="21">
        <v>8002.204</v>
      </c>
      <c r="G32" s="22">
        <v>0.33784347645557</v>
      </c>
      <c r="H32" s="21">
        <v>2703.49241866667</v>
      </c>
      <c r="I32" s="21">
        <v>9602.6448</v>
      </c>
      <c r="J32" s="22">
        <v>0.326231240959782</v>
      </c>
      <c r="K32" s="21">
        <v>3132.6827296</v>
      </c>
      <c r="L32" s="21">
        <v>8056.66</v>
      </c>
      <c r="M32" s="21">
        <v>2597.08</v>
      </c>
      <c r="N32" s="22">
        <f t="shared" si="0"/>
        <v>0.322351942368177</v>
      </c>
      <c r="O32" s="34">
        <f t="shared" si="1"/>
        <v>1.00680512518801</v>
      </c>
      <c r="P32" s="28">
        <f t="shared" si="2"/>
        <v>0.839004270990009</v>
      </c>
      <c r="Q32" s="41">
        <f t="shared" si="3"/>
        <v>0.829027457986979</v>
      </c>
      <c r="R32" s="13"/>
    </row>
    <row r="33" s="1" customFormat="1" spans="1:18">
      <c r="A33" s="51">
        <v>30</v>
      </c>
      <c r="B33" s="19">
        <v>102935</v>
      </c>
      <c r="C33" s="20" t="s">
        <v>68</v>
      </c>
      <c r="D33" s="20" t="s">
        <v>45</v>
      </c>
      <c r="E33" s="20" t="s">
        <v>49</v>
      </c>
      <c r="F33" s="23">
        <v>3413.70742857143</v>
      </c>
      <c r="G33" s="22">
        <v>0.302332412657709</v>
      </c>
      <c r="H33" s="21">
        <v>1032.07440298755</v>
      </c>
      <c r="I33" s="21">
        <v>4096.44891428572</v>
      </c>
      <c r="J33" s="22">
        <v>0.29194075078333</v>
      </c>
      <c r="K33" s="21">
        <v>1195.92037158213</v>
      </c>
      <c r="L33" s="21">
        <v>3395.81</v>
      </c>
      <c r="M33" s="21">
        <v>924.17</v>
      </c>
      <c r="N33" s="22">
        <f t="shared" si="0"/>
        <v>0.27215009084725</v>
      </c>
      <c r="O33" s="41">
        <f t="shared" si="1"/>
        <v>0.994757187326121</v>
      </c>
      <c r="P33" s="28">
        <f t="shared" si="2"/>
        <v>0.828964322771766</v>
      </c>
      <c r="Q33" s="41">
        <f t="shared" si="3"/>
        <v>0.772768841438313</v>
      </c>
      <c r="R33" s="13"/>
    </row>
    <row r="34" s="1" customFormat="1" spans="1:18">
      <c r="A34" s="51">
        <v>31</v>
      </c>
      <c r="B34" s="19">
        <v>740</v>
      </c>
      <c r="C34" s="20" t="s">
        <v>104</v>
      </c>
      <c r="D34" s="20" t="s">
        <v>35</v>
      </c>
      <c r="E34" s="20" t="s">
        <v>52</v>
      </c>
      <c r="F34" s="21">
        <v>4868.20870357143</v>
      </c>
      <c r="G34" s="22">
        <v>0.303823121118841</v>
      </c>
      <c r="H34" s="21">
        <v>1479.07436257698</v>
      </c>
      <c r="I34" s="21">
        <v>5841.85044428572</v>
      </c>
      <c r="J34" s="22">
        <v>0.293380221144832</v>
      </c>
      <c r="K34" s="21">
        <v>1713.88337523958</v>
      </c>
      <c r="L34" s="21">
        <v>4828.4</v>
      </c>
      <c r="M34" s="21">
        <v>1464.39</v>
      </c>
      <c r="N34" s="22">
        <f t="shared" si="0"/>
        <v>0.303286803081766</v>
      </c>
      <c r="O34" s="41">
        <f t="shared" si="1"/>
        <v>0.991822720430571</v>
      </c>
      <c r="P34" s="28">
        <f t="shared" si="2"/>
        <v>0.826518933692142</v>
      </c>
      <c r="Q34" s="41">
        <f t="shared" si="3"/>
        <v>0.854428032359726</v>
      </c>
      <c r="R34" s="13"/>
    </row>
    <row r="35" s="1" customFormat="1" spans="1:18">
      <c r="A35" s="51">
        <v>32</v>
      </c>
      <c r="B35" s="19">
        <v>716</v>
      </c>
      <c r="C35" s="20" t="s">
        <v>112</v>
      </c>
      <c r="D35" s="20" t="s">
        <v>57</v>
      </c>
      <c r="E35" s="20" t="s">
        <v>52</v>
      </c>
      <c r="F35" s="21">
        <v>5186.72792857143</v>
      </c>
      <c r="G35" s="22">
        <v>0.304264591566232</v>
      </c>
      <c r="H35" s="21">
        <v>1578.13765475196</v>
      </c>
      <c r="I35" s="21">
        <v>6224.07351428572</v>
      </c>
      <c r="J35" s="22">
        <v>0.293806517527436</v>
      </c>
      <c r="K35" s="21">
        <v>1828.67336406703</v>
      </c>
      <c r="L35" s="21">
        <v>5105.17</v>
      </c>
      <c r="M35" s="21">
        <v>1446.17</v>
      </c>
      <c r="N35" s="22">
        <f t="shared" si="0"/>
        <v>0.283275581420403</v>
      </c>
      <c r="O35" s="41">
        <f t="shared" si="1"/>
        <v>0.984275649369969</v>
      </c>
      <c r="P35" s="28">
        <f t="shared" si="2"/>
        <v>0.820229707808307</v>
      </c>
      <c r="Q35" s="41">
        <f t="shared" si="3"/>
        <v>0.790830133153835</v>
      </c>
      <c r="R35" s="13"/>
    </row>
    <row r="36" s="1" customFormat="1" spans="1:18">
      <c r="A36" s="51">
        <v>33</v>
      </c>
      <c r="B36" s="19">
        <v>514</v>
      </c>
      <c r="C36" s="20" t="s">
        <v>56</v>
      </c>
      <c r="D36" s="20" t="s">
        <v>57</v>
      </c>
      <c r="E36" s="20" t="s">
        <v>36</v>
      </c>
      <c r="F36" s="23">
        <v>10547.9257142857</v>
      </c>
      <c r="G36" s="22">
        <v>0.315777612605755</v>
      </c>
      <c r="H36" s="21">
        <v>3330.7988</v>
      </c>
      <c r="I36" s="21">
        <v>12657.5108571429</v>
      </c>
      <c r="J36" s="22">
        <v>0.304923817113399</v>
      </c>
      <c r="K36" s="21">
        <v>3859.57652571429</v>
      </c>
      <c r="L36" s="21">
        <v>10372.14</v>
      </c>
      <c r="M36" s="21">
        <v>2362.01</v>
      </c>
      <c r="N36" s="54">
        <f t="shared" si="0"/>
        <v>0.227726390118143</v>
      </c>
      <c r="O36" s="41">
        <f t="shared" si="1"/>
        <v>0.983334570317686</v>
      </c>
      <c r="P36" s="28">
        <f t="shared" si="2"/>
        <v>0.819445475264734</v>
      </c>
      <c r="Q36" s="41">
        <f t="shared" si="3"/>
        <v>0.611986829193098</v>
      </c>
      <c r="R36" s="13"/>
    </row>
    <row r="37" s="4" customFormat="1" spans="1:18">
      <c r="A37" s="51">
        <v>34</v>
      </c>
      <c r="B37" s="19">
        <v>539</v>
      </c>
      <c r="C37" s="20" t="s">
        <v>142</v>
      </c>
      <c r="D37" s="20" t="s">
        <v>57</v>
      </c>
      <c r="E37" s="20" t="s">
        <v>52</v>
      </c>
      <c r="F37" s="21">
        <v>5079.59781428571</v>
      </c>
      <c r="G37" s="22">
        <v>0.293940759582165</v>
      </c>
      <c r="H37" s="21">
        <v>1493.10083990305</v>
      </c>
      <c r="I37" s="21">
        <v>6095.51737714286</v>
      </c>
      <c r="J37" s="22">
        <v>0.283837532614787</v>
      </c>
      <c r="K37" s="21">
        <v>1730.13661233878</v>
      </c>
      <c r="L37" s="21">
        <v>4962.19</v>
      </c>
      <c r="M37" s="21">
        <v>1411.63</v>
      </c>
      <c r="N37" s="22">
        <f t="shared" si="0"/>
        <v>0.284477216712782</v>
      </c>
      <c r="O37" s="41">
        <f t="shared" si="1"/>
        <v>0.97688639562063</v>
      </c>
      <c r="P37" s="28">
        <f t="shared" si="2"/>
        <v>0.814071996350524</v>
      </c>
      <c r="Q37" s="41">
        <f t="shared" si="3"/>
        <v>0.815906668833378</v>
      </c>
      <c r="R37" s="13"/>
    </row>
    <row r="38" s="1" customFormat="1" spans="1:18">
      <c r="A38" s="51">
        <v>35</v>
      </c>
      <c r="B38" s="19">
        <v>712</v>
      </c>
      <c r="C38" s="20" t="s">
        <v>76</v>
      </c>
      <c r="D38" s="20" t="s">
        <v>35</v>
      </c>
      <c r="E38" s="20" t="s">
        <v>36</v>
      </c>
      <c r="F38" s="21">
        <v>15181.4216</v>
      </c>
      <c r="G38" s="22">
        <v>0.327235181555949</v>
      </c>
      <c r="H38" s="21">
        <v>4967.8952535534</v>
      </c>
      <c r="I38" s="21">
        <v>18217.70592</v>
      </c>
      <c r="J38" s="22">
        <v>0.315987570589472</v>
      </c>
      <c r="K38" s="21">
        <v>5756.56863537423</v>
      </c>
      <c r="L38" s="21">
        <v>14619.45</v>
      </c>
      <c r="M38" s="21">
        <v>4393.8</v>
      </c>
      <c r="N38" s="22">
        <f t="shared" si="0"/>
        <v>0.300544822137632</v>
      </c>
      <c r="O38" s="41">
        <f t="shared" si="1"/>
        <v>0.962982939621412</v>
      </c>
      <c r="P38" s="28">
        <f t="shared" si="2"/>
        <v>0.802485783017843</v>
      </c>
      <c r="Q38" s="41">
        <f t="shared" si="3"/>
        <v>0.763267195843025</v>
      </c>
      <c r="R38" s="13"/>
    </row>
    <row r="39" s="1" customFormat="1" spans="1:18">
      <c r="A39" s="51">
        <v>36</v>
      </c>
      <c r="B39" s="19">
        <v>748</v>
      </c>
      <c r="C39" s="20" t="s">
        <v>97</v>
      </c>
      <c r="D39" s="20" t="s">
        <v>57</v>
      </c>
      <c r="E39" s="20" t="s">
        <v>52</v>
      </c>
      <c r="F39" s="21">
        <v>5871</v>
      </c>
      <c r="G39" s="22">
        <v>0.29538247601601</v>
      </c>
      <c r="H39" s="21">
        <v>1734.19051669</v>
      </c>
      <c r="I39" s="21">
        <v>7045.2</v>
      </c>
      <c r="J39" s="22">
        <v>0.285229694885492</v>
      </c>
      <c r="K39" s="21">
        <v>2009.50024640727</v>
      </c>
      <c r="L39" s="21">
        <v>5609.58</v>
      </c>
      <c r="M39" s="21">
        <v>1406.89</v>
      </c>
      <c r="N39" s="53">
        <f t="shared" si="0"/>
        <v>0.250801307762792</v>
      </c>
      <c r="O39" s="41">
        <f t="shared" si="1"/>
        <v>0.95547266223812</v>
      </c>
      <c r="P39" s="28">
        <f t="shared" si="2"/>
        <v>0.796227218531766</v>
      </c>
      <c r="Q39" s="41">
        <f t="shared" si="3"/>
        <v>0.700119346845237</v>
      </c>
      <c r="R39" s="13"/>
    </row>
    <row r="40" s="1" customFormat="1" spans="1:18">
      <c r="A40" s="51">
        <v>37</v>
      </c>
      <c r="B40" s="19">
        <v>52</v>
      </c>
      <c r="C40" s="20" t="s">
        <v>125</v>
      </c>
      <c r="D40" s="20" t="s">
        <v>48</v>
      </c>
      <c r="E40" s="20" t="s">
        <v>49</v>
      </c>
      <c r="F40" s="21">
        <v>7612.47</v>
      </c>
      <c r="G40" s="22">
        <v>0.308194970270271</v>
      </c>
      <c r="H40" s="21">
        <v>2346.12496533333</v>
      </c>
      <c r="I40" s="21">
        <v>9134.964</v>
      </c>
      <c r="J40" s="22">
        <v>0.297601802656256</v>
      </c>
      <c r="K40" s="21">
        <v>2718.5817536</v>
      </c>
      <c r="L40" s="21">
        <v>7111.12</v>
      </c>
      <c r="M40" s="21">
        <v>1929.12</v>
      </c>
      <c r="N40" s="22">
        <f t="shared" si="0"/>
        <v>0.271282160897299</v>
      </c>
      <c r="O40" s="41">
        <f t="shared" si="1"/>
        <v>0.9341409555637</v>
      </c>
      <c r="P40" s="28">
        <f t="shared" si="2"/>
        <v>0.778450796303083</v>
      </c>
      <c r="Q40" s="41">
        <f t="shared" si="3"/>
        <v>0.709605292335028</v>
      </c>
      <c r="R40" s="13"/>
    </row>
    <row r="41" s="1" customFormat="1" spans="1:18">
      <c r="A41" s="51">
        <v>38</v>
      </c>
      <c r="B41" s="19">
        <v>329</v>
      </c>
      <c r="C41" s="20" t="s">
        <v>105</v>
      </c>
      <c r="D41" s="20" t="s">
        <v>48</v>
      </c>
      <c r="E41" s="20" t="s">
        <v>49</v>
      </c>
      <c r="F41" s="21">
        <v>7846.05866666667</v>
      </c>
      <c r="G41" s="22">
        <v>0.310651469425668</v>
      </c>
      <c r="H41" s="21">
        <v>2437.389654</v>
      </c>
      <c r="I41" s="21">
        <v>9415.2704</v>
      </c>
      <c r="J41" s="22">
        <v>0.299973867898685</v>
      </c>
      <c r="K41" s="21">
        <v>2824.3350792</v>
      </c>
      <c r="L41" s="21">
        <v>7281.31</v>
      </c>
      <c r="M41" s="21">
        <v>1933.57</v>
      </c>
      <c r="N41" s="33">
        <f t="shared" si="0"/>
        <v>0.265552489867895</v>
      </c>
      <c r="O41" s="41">
        <f t="shared" si="1"/>
        <v>0.928021355605464</v>
      </c>
      <c r="P41" s="28">
        <f t="shared" si="2"/>
        <v>0.77335112967122</v>
      </c>
      <c r="Q41" s="41">
        <f t="shared" si="3"/>
        <v>0.684610694474569</v>
      </c>
      <c r="R41" s="13"/>
    </row>
    <row r="42" s="1" customFormat="1" spans="1:18">
      <c r="A42" s="51">
        <v>39</v>
      </c>
      <c r="B42" s="19">
        <v>746</v>
      </c>
      <c r="C42" s="20" t="s">
        <v>91</v>
      </c>
      <c r="D42" s="20" t="s">
        <v>57</v>
      </c>
      <c r="E42" s="20" t="s">
        <v>49</v>
      </c>
      <c r="F42" s="21">
        <v>7574</v>
      </c>
      <c r="G42" s="22">
        <v>0.311700811945997</v>
      </c>
      <c r="H42" s="21">
        <v>2360.82194967898</v>
      </c>
      <c r="I42" s="21">
        <v>9088.8</v>
      </c>
      <c r="J42" s="22">
        <v>0.300987142792107</v>
      </c>
      <c r="K42" s="21">
        <v>2735.6119434089</v>
      </c>
      <c r="L42" s="21">
        <v>6835.54</v>
      </c>
      <c r="M42" s="21">
        <v>1966.28</v>
      </c>
      <c r="N42" s="22">
        <f t="shared" si="0"/>
        <v>0.287655401036348</v>
      </c>
      <c r="O42" s="41">
        <f t="shared" si="1"/>
        <v>0.902500660153156</v>
      </c>
      <c r="P42" s="28">
        <f t="shared" si="2"/>
        <v>0.752083883460963</v>
      </c>
      <c r="Q42" s="41">
        <f t="shared" si="3"/>
        <v>0.718771536561498</v>
      </c>
      <c r="R42" s="13"/>
    </row>
    <row r="43" s="1" customFormat="1" spans="1:18">
      <c r="A43" s="51">
        <v>40</v>
      </c>
      <c r="B43" s="19">
        <v>573</v>
      </c>
      <c r="C43" s="20" t="s">
        <v>122</v>
      </c>
      <c r="D43" s="20" t="s">
        <v>35</v>
      </c>
      <c r="E43" s="20" t="s">
        <v>52</v>
      </c>
      <c r="F43" s="21">
        <v>5988.92571428571</v>
      </c>
      <c r="G43" s="22">
        <v>0.332297119318005</v>
      </c>
      <c r="H43" s="21">
        <v>1990.10276266667</v>
      </c>
      <c r="I43" s="21">
        <v>7186.71085714286</v>
      </c>
      <c r="J43" s="22">
        <v>0.320875521231886</v>
      </c>
      <c r="K43" s="21">
        <v>2306.03959222857</v>
      </c>
      <c r="L43" s="21">
        <v>5396.27</v>
      </c>
      <c r="M43" s="21">
        <v>1348.35</v>
      </c>
      <c r="N43" s="54">
        <f t="shared" si="0"/>
        <v>0.249867037787212</v>
      </c>
      <c r="O43" s="41">
        <f t="shared" si="1"/>
        <v>0.901041398314223</v>
      </c>
      <c r="P43" s="28">
        <f t="shared" si="2"/>
        <v>0.750867831928518</v>
      </c>
      <c r="Q43" s="41">
        <f t="shared" si="3"/>
        <v>0.584703751203572</v>
      </c>
      <c r="R43" s="13"/>
    </row>
    <row r="44" s="1" customFormat="1" spans="1:18">
      <c r="A44" s="51">
        <v>41</v>
      </c>
      <c r="B44" s="19">
        <v>511</v>
      </c>
      <c r="C44" s="20" t="s">
        <v>86</v>
      </c>
      <c r="D44" s="20" t="s">
        <v>45</v>
      </c>
      <c r="E44" s="20" t="s">
        <v>49</v>
      </c>
      <c r="F44" s="21">
        <v>7329.00647619048</v>
      </c>
      <c r="G44" s="22">
        <v>0.301792950770642</v>
      </c>
      <c r="H44" s="21">
        <v>2211.84249066667</v>
      </c>
      <c r="I44" s="21">
        <v>8794.80777142857</v>
      </c>
      <c r="J44" s="22">
        <v>0.29141983108787</v>
      </c>
      <c r="K44" s="21">
        <v>2562.9813952</v>
      </c>
      <c r="L44" s="21">
        <v>6583.95</v>
      </c>
      <c r="M44" s="21">
        <v>2025.86</v>
      </c>
      <c r="N44" s="22">
        <f t="shared" si="0"/>
        <v>0.307696747393282</v>
      </c>
      <c r="O44" s="41">
        <f t="shared" si="1"/>
        <v>0.898341408400863</v>
      </c>
      <c r="P44" s="28">
        <f t="shared" si="2"/>
        <v>0.748617840334053</v>
      </c>
      <c r="Q44" s="41">
        <f t="shared" si="3"/>
        <v>0.790431020605171</v>
      </c>
      <c r="R44" s="13"/>
    </row>
    <row r="45" s="1" customFormat="1" ht="16" customHeight="1" spans="1:18">
      <c r="A45" s="51">
        <v>42</v>
      </c>
      <c r="B45" s="19">
        <v>744</v>
      </c>
      <c r="C45" s="20" t="s">
        <v>149</v>
      </c>
      <c r="D45" s="20" t="s">
        <v>45</v>
      </c>
      <c r="E45" s="20" t="s">
        <v>49</v>
      </c>
      <c r="F45" s="23">
        <v>10269.818</v>
      </c>
      <c r="G45" s="22">
        <v>0.240821250840732</v>
      </c>
      <c r="H45" s="21">
        <v>2473.19041666667</v>
      </c>
      <c r="I45" s="21">
        <v>12323.7816</v>
      </c>
      <c r="J45" s="22">
        <v>0.232543828685089</v>
      </c>
      <c r="K45" s="21">
        <v>2865.81935714286</v>
      </c>
      <c r="L45" s="21">
        <v>9196.2</v>
      </c>
      <c r="M45" s="21">
        <v>1993.37</v>
      </c>
      <c r="N45" s="54">
        <f t="shared" si="0"/>
        <v>0.216760183554077</v>
      </c>
      <c r="O45" s="41">
        <f t="shared" si="1"/>
        <v>0.895458906866704</v>
      </c>
      <c r="P45" s="28">
        <f t="shared" si="2"/>
        <v>0.746215755722253</v>
      </c>
      <c r="Q45" s="41">
        <f t="shared" si="3"/>
        <v>0.695567218858949</v>
      </c>
      <c r="R45" s="13"/>
    </row>
    <row r="46" s="1" customFormat="1" ht="16" customHeight="1" spans="1:18">
      <c r="A46" s="51">
        <v>43</v>
      </c>
      <c r="B46" s="19">
        <v>753</v>
      </c>
      <c r="C46" s="20" t="s">
        <v>103</v>
      </c>
      <c r="D46" s="20" t="s">
        <v>35</v>
      </c>
      <c r="E46" s="20" t="s">
        <v>52</v>
      </c>
      <c r="F46" s="23">
        <v>3942</v>
      </c>
      <c r="G46" s="22">
        <v>0.28230617093668</v>
      </c>
      <c r="H46" s="21">
        <v>1112.85092583239</v>
      </c>
      <c r="I46" s="21">
        <v>4730.4</v>
      </c>
      <c r="J46" s="22">
        <v>0.272602843901263</v>
      </c>
      <c r="K46" s="21">
        <v>1289.52049279053</v>
      </c>
      <c r="L46" s="21">
        <v>3512.07</v>
      </c>
      <c r="M46" s="21">
        <v>982.99</v>
      </c>
      <c r="N46" s="22">
        <f t="shared" si="0"/>
        <v>0.279889068270279</v>
      </c>
      <c r="O46" s="41">
        <f t="shared" si="1"/>
        <v>0.890936073059361</v>
      </c>
      <c r="P46" s="28">
        <f t="shared" si="2"/>
        <v>0.742446727549467</v>
      </c>
      <c r="Q46" s="41">
        <f t="shared" si="3"/>
        <v>0.762291103938026</v>
      </c>
      <c r="R46" s="13"/>
    </row>
    <row r="47" s="1" customFormat="1" spans="1:18">
      <c r="A47" s="51">
        <v>44</v>
      </c>
      <c r="B47" s="19">
        <v>341</v>
      </c>
      <c r="C47" s="20" t="s">
        <v>63</v>
      </c>
      <c r="D47" s="20" t="s">
        <v>57</v>
      </c>
      <c r="E47" s="20" t="s">
        <v>36</v>
      </c>
      <c r="F47" s="21">
        <v>23453.6274285715</v>
      </c>
      <c r="G47" s="22">
        <v>0.304422429329363</v>
      </c>
      <c r="H47" s="21">
        <v>7139.81023839152</v>
      </c>
      <c r="I47" s="21">
        <v>28144.3529142858</v>
      </c>
      <c r="J47" s="22">
        <v>0.293958930147259</v>
      </c>
      <c r="K47" s="21">
        <v>8273.28387237032</v>
      </c>
      <c r="L47" s="21">
        <v>20885.41</v>
      </c>
      <c r="M47" s="21">
        <v>6147.56</v>
      </c>
      <c r="N47" s="22">
        <f t="shared" si="0"/>
        <v>0.294347106425012</v>
      </c>
      <c r="O47" s="41">
        <f t="shared" si="1"/>
        <v>0.890498071720758</v>
      </c>
      <c r="P47" s="28">
        <f t="shared" si="2"/>
        <v>0.742081726433965</v>
      </c>
      <c r="Q47" s="41">
        <f t="shared" si="3"/>
        <v>0.743061654215753</v>
      </c>
      <c r="R47" s="13"/>
    </row>
    <row r="48" s="1" customFormat="1" spans="1:18">
      <c r="A48" s="51">
        <v>45</v>
      </c>
      <c r="B48" s="19">
        <v>709</v>
      </c>
      <c r="C48" s="20" t="s">
        <v>89</v>
      </c>
      <c r="D48" s="20" t="s">
        <v>38</v>
      </c>
      <c r="E48" s="20" t="s">
        <v>49</v>
      </c>
      <c r="F48" s="23">
        <v>8968.912</v>
      </c>
      <c r="G48" s="22">
        <v>0.311806782361116</v>
      </c>
      <c r="H48" s="21">
        <v>2796.567592</v>
      </c>
      <c r="I48" s="21">
        <v>10762.6944</v>
      </c>
      <c r="J48" s="22">
        <v>0.301089470829907</v>
      </c>
      <c r="K48" s="21">
        <v>3240.5339616</v>
      </c>
      <c r="L48" s="21">
        <v>7986.5</v>
      </c>
      <c r="M48" s="21">
        <v>2192.86</v>
      </c>
      <c r="N48" s="22">
        <f t="shared" si="0"/>
        <v>0.274570838289614</v>
      </c>
      <c r="O48" s="41">
        <f t="shared" si="1"/>
        <v>0.890464752023434</v>
      </c>
      <c r="P48" s="28">
        <f t="shared" si="2"/>
        <v>0.742053960019528</v>
      </c>
      <c r="Q48" s="41">
        <f t="shared" si="3"/>
        <v>0.676697120284857</v>
      </c>
      <c r="R48" s="13"/>
    </row>
    <row r="49" s="1" customFormat="1" spans="1:18">
      <c r="A49" s="51">
        <v>46</v>
      </c>
      <c r="B49" s="19">
        <v>515</v>
      </c>
      <c r="C49" s="20" t="s">
        <v>154</v>
      </c>
      <c r="D49" s="20" t="s">
        <v>45</v>
      </c>
      <c r="E49" s="20" t="s">
        <v>49</v>
      </c>
      <c r="F49" s="23">
        <v>8080.93324285714</v>
      </c>
      <c r="G49" s="22">
        <v>0.300257128688321</v>
      </c>
      <c r="H49" s="21">
        <v>2426.35781262229</v>
      </c>
      <c r="I49" s="21">
        <v>9697.11989142857</v>
      </c>
      <c r="J49" s="22">
        <v>0.28993679773448</v>
      </c>
      <c r="K49" s="21">
        <v>2811.55188856813</v>
      </c>
      <c r="L49" s="21">
        <v>7175.3</v>
      </c>
      <c r="M49" s="21">
        <v>2193.3</v>
      </c>
      <c r="N49" s="22">
        <f t="shared" si="0"/>
        <v>0.305673630370856</v>
      </c>
      <c r="O49" s="41">
        <f t="shared" si="1"/>
        <v>0.887929622032499</v>
      </c>
      <c r="P49" s="28">
        <f t="shared" si="2"/>
        <v>0.739941351693749</v>
      </c>
      <c r="Q49" s="41">
        <f t="shared" si="3"/>
        <v>0.780102977618174</v>
      </c>
      <c r="R49" s="13"/>
    </row>
    <row r="50" s="1" customFormat="1" spans="1:18">
      <c r="A50" s="51">
        <v>47</v>
      </c>
      <c r="B50" s="19">
        <v>391</v>
      </c>
      <c r="C50" s="20" t="s">
        <v>71</v>
      </c>
      <c r="D50" s="20" t="s">
        <v>45</v>
      </c>
      <c r="E50" s="20" t="s">
        <v>49</v>
      </c>
      <c r="F50" s="23">
        <v>9402.83933333333</v>
      </c>
      <c r="G50" s="22">
        <v>0.346218904587614</v>
      </c>
      <c r="H50" s="21">
        <v>3255.440734</v>
      </c>
      <c r="I50" s="21">
        <v>11283.4072</v>
      </c>
      <c r="J50" s="22">
        <v>0.334318791862798</v>
      </c>
      <c r="K50" s="21">
        <v>3772.2550632</v>
      </c>
      <c r="L50" s="21">
        <v>8345.42</v>
      </c>
      <c r="M50" s="21">
        <v>2498.15</v>
      </c>
      <c r="N50" s="22">
        <f t="shared" si="0"/>
        <v>0.299343831706493</v>
      </c>
      <c r="O50" s="41">
        <f t="shared" si="1"/>
        <v>0.887542550090721</v>
      </c>
      <c r="P50" s="28">
        <f t="shared" si="2"/>
        <v>0.739618791742267</v>
      </c>
      <c r="Q50" s="41">
        <f t="shared" si="3"/>
        <v>0.662243129943823</v>
      </c>
      <c r="R50" s="13"/>
    </row>
    <row r="51" s="1" customFormat="1" spans="1:18">
      <c r="A51" s="51">
        <v>48</v>
      </c>
      <c r="B51" s="19">
        <v>102565</v>
      </c>
      <c r="C51" s="20" t="s">
        <v>140</v>
      </c>
      <c r="D51" s="20" t="s">
        <v>38</v>
      </c>
      <c r="E51" s="20" t="s">
        <v>49</v>
      </c>
      <c r="F51" s="21">
        <v>5363.11337142857</v>
      </c>
      <c r="G51" s="22">
        <v>0.348611878121031</v>
      </c>
      <c r="H51" s="21">
        <v>1869.64502498973</v>
      </c>
      <c r="I51" s="21">
        <v>6435.73604571428</v>
      </c>
      <c r="J51" s="22">
        <v>0.336629514963272</v>
      </c>
      <c r="K51" s="21">
        <v>2166.45870350045</v>
      </c>
      <c r="L51" s="21">
        <v>4677.36</v>
      </c>
      <c r="M51" s="21">
        <v>1451.37</v>
      </c>
      <c r="N51" s="22">
        <f t="shared" si="0"/>
        <v>0.31029683411155</v>
      </c>
      <c r="O51" s="41">
        <f t="shared" si="1"/>
        <v>0.872135208798335</v>
      </c>
      <c r="P51" s="28">
        <f t="shared" si="2"/>
        <v>0.72677934066528</v>
      </c>
      <c r="Q51" s="41">
        <f t="shared" si="3"/>
        <v>0.669927378562514</v>
      </c>
      <c r="R51" s="13"/>
    </row>
    <row r="52" s="1" customFormat="1" spans="1:18">
      <c r="A52" s="51">
        <v>49</v>
      </c>
      <c r="B52" s="19">
        <v>359</v>
      </c>
      <c r="C52" s="20" t="s">
        <v>115</v>
      </c>
      <c r="D52" s="20" t="s">
        <v>38</v>
      </c>
      <c r="E52" s="20" t="s">
        <v>49</v>
      </c>
      <c r="F52" s="23">
        <v>10449.4627964285</v>
      </c>
      <c r="G52" s="22">
        <v>0.302282121834167</v>
      </c>
      <c r="H52" s="21">
        <v>3158.68578613161</v>
      </c>
      <c r="I52" s="21">
        <v>12539.3553557142</v>
      </c>
      <c r="J52" s="22">
        <v>0.291892188538041</v>
      </c>
      <c r="K52" s="21">
        <v>3660.13987763563</v>
      </c>
      <c r="L52" s="21">
        <v>9034.21</v>
      </c>
      <c r="M52" s="21">
        <v>2134.24</v>
      </c>
      <c r="N52" s="54">
        <f t="shared" si="0"/>
        <v>0.236239804033778</v>
      </c>
      <c r="O52" s="41">
        <f t="shared" si="1"/>
        <v>0.864562147930493</v>
      </c>
      <c r="P52" s="28">
        <f t="shared" si="2"/>
        <v>0.720468456608744</v>
      </c>
      <c r="Q52" s="41">
        <f t="shared" si="3"/>
        <v>0.583103398053375</v>
      </c>
      <c r="R52" s="13"/>
    </row>
    <row r="53" s="1" customFormat="1" spans="1:18">
      <c r="A53" s="51">
        <v>50</v>
      </c>
      <c r="B53" s="19">
        <v>571</v>
      </c>
      <c r="C53" s="20" t="s">
        <v>88</v>
      </c>
      <c r="D53" s="20" t="s">
        <v>35</v>
      </c>
      <c r="E53" s="20" t="s">
        <v>36</v>
      </c>
      <c r="F53" s="21">
        <v>18777</v>
      </c>
      <c r="G53" s="22">
        <v>0.298520409315814</v>
      </c>
      <c r="H53" s="21">
        <v>5605.31772572303</v>
      </c>
      <c r="I53" s="21">
        <v>22532.4</v>
      </c>
      <c r="J53" s="22">
        <v>0.28825977226092</v>
      </c>
      <c r="K53" s="21">
        <v>6495.18449249195</v>
      </c>
      <c r="L53" s="21">
        <v>16171.28</v>
      </c>
      <c r="M53" s="21">
        <v>4209.97</v>
      </c>
      <c r="N53" s="22">
        <f t="shared" si="0"/>
        <v>0.26033622570384</v>
      </c>
      <c r="O53" s="41">
        <f t="shared" si="1"/>
        <v>0.861228098205251</v>
      </c>
      <c r="P53" s="28">
        <f t="shared" si="2"/>
        <v>0.717690081837709</v>
      </c>
      <c r="Q53" s="41">
        <f t="shared" si="3"/>
        <v>0.648167885741579</v>
      </c>
      <c r="R53" s="13"/>
    </row>
    <row r="54" s="1" customFormat="1" spans="1:18">
      <c r="A54" s="51">
        <v>51</v>
      </c>
      <c r="B54" s="19">
        <v>727</v>
      </c>
      <c r="C54" s="20" t="s">
        <v>113</v>
      </c>
      <c r="D54" s="20" t="s">
        <v>38</v>
      </c>
      <c r="E54" s="20" t="s">
        <v>52</v>
      </c>
      <c r="F54" s="21">
        <v>5661.22731428572</v>
      </c>
      <c r="G54" s="22">
        <v>0.309063037298556</v>
      </c>
      <c r="H54" s="21">
        <v>1749.67610859069</v>
      </c>
      <c r="I54" s="21">
        <v>6793.47277714286</v>
      </c>
      <c r="J54" s="22">
        <v>0.298440032794202</v>
      </c>
      <c r="K54" s="21">
        <v>2027.44423839703</v>
      </c>
      <c r="L54" s="21">
        <v>4865.1</v>
      </c>
      <c r="M54" s="21">
        <v>1322.61</v>
      </c>
      <c r="N54" s="22">
        <f t="shared" si="0"/>
        <v>0.271856693593143</v>
      </c>
      <c r="O54" s="41">
        <f t="shared" si="1"/>
        <v>0.859371957688972</v>
      </c>
      <c r="P54" s="28">
        <f t="shared" si="2"/>
        <v>0.716143298074144</v>
      </c>
      <c r="Q54" s="41">
        <f t="shared" si="3"/>
        <v>0.652353329848274</v>
      </c>
      <c r="R54" s="13"/>
    </row>
    <row r="55" s="1" customFormat="1" spans="1:18">
      <c r="A55" s="51">
        <v>52</v>
      </c>
      <c r="B55" s="44">
        <v>706</v>
      </c>
      <c r="C55" s="45" t="s">
        <v>134</v>
      </c>
      <c r="D55" s="45" t="s">
        <v>48</v>
      </c>
      <c r="E55" s="45" t="s">
        <v>52</v>
      </c>
      <c r="F55" s="46">
        <v>4630.09219047619</v>
      </c>
      <c r="G55" s="35">
        <v>0.278139535388867</v>
      </c>
      <c r="H55" s="46">
        <v>1287.81169066667</v>
      </c>
      <c r="I55" s="46">
        <v>5556.11062857143</v>
      </c>
      <c r="J55" s="35">
        <v>0.268579422464652</v>
      </c>
      <c r="K55" s="46">
        <v>1492.25698377143</v>
      </c>
      <c r="L55" s="21">
        <v>3934.53</v>
      </c>
      <c r="M55" s="21">
        <v>1027.38</v>
      </c>
      <c r="N55" s="22">
        <f t="shared" si="0"/>
        <v>0.261118862989989</v>
      </c>
      <c r="O55" s="41">
        <f t="shared" si="1"/>
        <v>0.84977357645126</v>
      </c>
      <c r="P55" s="28">
        <f t="shared" si="2"/>
        <v>0.708144647042716</v>
      </c>
      <c r="Q55" s="41">
        <f t="shared" si="3"/>
        <v>0.688473909770869</v>
      </c>
      <c r="R55" s="13"/>
    </row>
    <row r="56" s="1" customFormat="1" spans="1:18">
      <c r="A56" s="51">
        <v>53</v>
      </c>
      <c r="B56" s="19">
        <v>307</v>
      </c>
      <c r="C56" s="20" t="s">
        <v>169</v>
      </c>
      <c r="D56" s="20" t="s">
        <v>170</v>
      </c>
      <c r="E56" s="20" t="s">
        <v>171</v>
      </c>
      <c r="F56" s="21">
        <v>76938.7136571429</v>
      </c>
      <c r="G56" s="22">
        <v>0.28934707649174</v>
      </c>
      <c r="H56" s="21">
        <v>22261.9918657294</v>
      </c>
      <c r="I56" s="21">
        <v>88479.5207057143</v>
      </c>
      <c r="J56" s="22">
        <v>0.279401741961412</v>
      </c>
      <c r="K56" s="21">
        <v>24721.3322130874</v>
      </c>
      <c r="L56" s="21">
        <v>65238.06</v>
      </c>
      <c r="M56" s="21">
        <v>16683.75</v>
      </c>
      <c r="N56" s="22">
        <f t="shared" si="0"/>
        <v>0.255736452003631</v>
      </c>
      <c r="O56" s="41">
        <f t="shared" si="1"/>
        <v>0.847922416414657</v>
      </c>
      <c r="P56" s="28">
        <f t="shared" si="2"/>
        <v>0.737323840360572</v>
      </c>
      <c r="Q56" s="41">
        <f t="shared" si="3"/>
        <v>0.674872610270076</v>
      </c>
      <c r="R56" s="58"/>
    </row>
    <row r="57" s="1" customFormat="1" spans="1:18">
      <c r="A57" s="51">
        <v>54</v>
      </c>
      <c r="B57" s="19">
        <v>738</v>
      </c>
      <c r="C57" s="20" t="s">
        <v>120</v>
      </c>
      <c r="D57" s="20" t="s">
        <v>48</v>
      </c>
      <c r="E57" s="20" t="s">
        <v>52</v>
      </c>
      <c r="F57" s="21">
        <v>5165.79485714285</v>
      </c>
      <c r="G57" s="22">
        <v>0.305846872401153</v>
      </c>
      <c r="H57" s="21">
        <v>1579.9422005231</v>
      </c>
      <c r="I57" s="21">
        <v>6198.95382857142</v>
      </c>
      <c r="J57" s="22">
        <v>0.295334412769749</v>
      </c>
      <c r="K57" s="21">
        <v>1830.76438874793</v>
      </c>
      <c r="L57" s="21">
        <v>4379.56</v>
      </c>
      <c r="M57" s="21">
        <v>1153.93</v>
      </c>
      <c r="N57" s="22">
        <f t="shared" si="0"/>
        <v>0.263480806291043</v>
      </c>
      <c r="O57" s="41">
        <f t="shared" si="1"/>
        <v>0.8477998296708</v>
      </c>
      <c r="P57" s="28">
        <f t="shared" si="2"/>
        <v>0.706499858059</v>
      </c>
      <c r="Q57" s="41">
        <f t="shared" si="3"/>
        <v>0.630299566176934</v>
      </c>
      <c r="R57" s="13"/>
    </row>
    <row r="58" s="1" customFormat="1" spans="1:18">
      <c r="A58" s="51">
        <v>55</v>
      </c>
      <c r="B58" s="19">
        <v>545</v>
      </c>
      <c r="C58" s="20" t="s">
        <v>102</v>
      </c>
      <c r="D58" s="20" t="s">
        <v>35</v>
      </c>
      <c r="E58" s="20" t="s">
        <v>52</v>
      </c>
      <c r="F58" s="23">
        <v>4093</v>
      </c>
      <c r="G58" s="22">
        <v>0.289652958230018</v>
      </c>
      <c r="H58" s="21">
        <v>1185.54955803547</v>
      </c>
      <c r="I58" s="21">
        <v>4911.6</v>
      </c>
      <c r="J58" s="22">
        <v>0.279697110041661</v>
      </c>
      <c r="K58" s="21">
        <v>1373.76032568062</v>
      </c>
      <c r="L58" s="21">
        <v>3449.17</v>
      </c>
      <c r="M58" s="21">
        <v>697.97</v>
      </c>
      <c r="N58" s="54">
        <f t="shared" si="0"/>
        <v>0.202358828355807</v>
      </c>
      <c r="O58" s="41">
        <f t="shared" si="1"/>
        <v>0.842699731248473</v>
      </c>
      <c r="P58" s="28">
        <f t="shared" si="2"/>
        <v>0.702249776040394</v>
      </c>
      <c r="Q58" s="41">
        <f t="shared" si="3"/>
        <v>0.508072614234361</v>
      </c>
      <c r="R58" s="13"/>
    </row>
    <row r="59" s="1" customFormat="1" spans="1:18">
      <c r="A59" s="51">
        <v>56</v>
      </c>
      <c r="B59" s="19">
        <v>741</v>
      </c>
      <c r="C59" s="20" t="s">
        <v>151</v>
      </c>
      <c r="D59" s="20" t="s">
        <v>38</v>
      </c>
      <c r="E59" s="20" t="s">
        <v>52</v>
      </c>
      <c r="F59" s="23">
        <v>3648.99961904762</v>
      </c>
      <c r="G59" s="22">
        <v>0.300198101313926</v>
      </c>
      <c r="H59" s="21">
        <v>1095.42275733333</v>
      </c>
      <c r="I59" s="21">
        <v>4378.79954285714</v>
      </c>
      <c r="J59" s="22">
        <v>0.289879799227948</v>
      </c>
      <c r="K59" s="21">
        <v>1269.32553234286</v>
      </c>
      <c r="L59" s="21">
        <v>3069.01</v>
      </c>
      <c r="M59" s="21">
        <v>738</v>
      </c>
      <c r="N59" s="22">
        <f t="shared" si="0"/>
        <v>0.240468424671148</v>
      </c>
      <c r="O59" s="41">
        <f t="shared" si="1"/>
        <v>0.841055171389962</v>
      </c>
      <c r="P59" s="28">
        <f t="shared" si="2"/>
        <v>0.700879309491635</v>
      </c>
      <c r="Q59" s="41">
        <f t="shared" si="3"/>
        <v>0.581411136225894</v>
      </c>
      <c r="R59" s="13"/>
    </row>
    <row r="60" s="1" customFormat="1" spans="1:18">
      <c r="A60" s="51">
        <v>57</v>
      </c>
      <c r="B60" s="19">
        <v>704</v>
      </c>
      <c r="C60" s="20" t="s">
        <v>47</v>
      </c>
      <c r="D60" s="20" t="s">
        <v>48</v>
      </c>
      <c r="E60" s="20" t="s">
        <v>49</v>
      </c>
      <c r="F60" s="21">
        <v>6987.1</v>
      </c>
      <c r="G60" s="22">
        <v>0.279639503149493</v>
      </c>
      <c r="H60" s="21">
        <v>1953.86917245582</v>
      </c>
      <c r="I60" s="21">
        <v>8384.52</v>
      </c>
      <c r="J60" s="22">
        <v>0.270027833868307</v>
      </c>
      <c r="K60" s="21">
        <v>2264.0537736255</v>
      </c>
      <c r="L60" s="21">
        <v>5846.94</v>
      </c>
      <c r="M60" s="21">
        <v>1445.67</v>
      </c>
      <c r="N60" s="53">
        <f t="shared" si="0"/>
        <v>0.247252408952375</v>
      </c>
      <c r="O60" s="41">
        <f t="shared" si="1"/>
        <v>0.836819281246869</v>
      </c>
      <c r="P60" s="28">
        <f t="shared" si="2"/>
        <v>0.697349401039058</v>
      </c>
      <c r="Q60" s="41">
        <f t="shared" si="3"/>
        <v>0.638531653638687</v>
      </c>
      <c r="R60" s="13"/>
    </row>
    <row r="61" s="1" customFormat="1" spans="1:18">
      <c r="A61" s="51">
        <v>58</v>
      </c>
      <c r="B61" s="19">
        <v>517</v>
      </c>
      <c r="C61" s="20" t="s">
        <v>135</v>
      </c>
      <c r="D61" s="20" t="s">
        <v>45</v>
      </c>
      <c r="E61" s="20" t="s">
        <v>36</v>
      </c>
      <c r="F61" s="23">
        <v>25165.932</v>
      </c>
      <c r="G61" s="22">
        <v>0.236390632906519</v>
      </c>
      <c r="H61" s="21">
        <v>5948.99059316242</v>
      </c>
      <c r="I61" s="21">
        <v>30199.1184</v>
      </c>
      <c r="J61" s="22">
        <v>0.228265498370527</v>
      </c>
      <c r="K61" s="21">
        <v>6893.41681192655</v>
      </c>
      <c r="L61" s="21">
        <v>21029.38</v>
      </c>
      <c r="M61" s="21">
        <v>5651.82</v>
      </c>
      <c r="N61" s="22">
        <f t="shared" si="0"/>
        <v>0.268758280082437</v>
      </c>
      <c r="O61" s="41">
        <f t="shared" si="1"/>
        <v>0.835628897034292</v>
      </c>
      <c r="P61" s="28">
        <f t="shared" si="2"/>
        <v>0.696357414195244</v>
      </c>
      <c r="Q61" s="41">
        <f t="shared" si="3"/>
        <v>0.819886589509803</v>
      </c>
      <c r="R61" s="13"/>
    </row>
    <row r="62" s="3" customFormat="1" spans="1:18">
      <c r="A62" s="51">
        <v>59</v>
      </c>
      <c r="B62" s="19">
        <v>385</v>
      </c>
      <c r="C62" s="20" t="s">
        <v>64</v>
      </c>
      <c r="D62" s="20" t="s">
        <v>57</v>
      </c>
      <c r="E62" s="20" t="s">
        <v>36</v>
      </c>
      <c r="F62" s="23">
        <v>12355</v>
      </c>
      <c r="G62" s="28">
        <v>0.244662174918659</v>
      </c>
      <c r="H62" s="23">
        <v>3022.80117112003</v>
      </c>
      <c r="I62" s="23">
        <v>14826</v>
      </c>
      <c r="J62" s="28">
        <v>0.236252733890305</v>
      </c>
      <c r="K62" s="23">
        <v>3502.68303265766</v>
      </c>
      <c r="L62" s="21">
        <v>10310.94</v>
      </c>
      <c r="M62" s="21">
        <v>2775.03</v>
      </c>
      <c r="N62" s="22">
        <f t="shared" si="0"/>
        <v>0.26913453089631</v>
      </c>
      <c r="O62" s="41">
        <f t="shared" si="1"/>
        <v>0.834556050182113</v>
      </c>
      <c r="P62" s="28">
        <f t="shared" si="2"/>
        <v>0.69546337515176</v>
      </c>
      <c r="Q62" s="41">
        <f t="shared" si="3"/>
        <v>0.792258384251928</v>
      </c>
      <c r="R62" s="13"/>
    </row>
    <row r="63" s="1" customFormat="1" spans="1:18">
      <c r="A63" s="51">
        <v>60</v>
      </c>
      <c r="B63" s="19">
        <v>546</v>
      </c>
      <c r="C63" s="20" t="s">
        <v>124</v>
      </c>
      <c r="D63" s="20" t="s">
        <v>35</v>
      </c>
      <c r="E63" s="20" t="s">
        <v>36</v>
      </c>
      <c r="F63" s="21">
        <v>11008</v>
      </c>
      <c r="G63" s="22">
        <v>0.347338070250883</v>
      </c>
      <c r="H63" s="21">
        <v>3823.49747732173</v>
      </c>
      <c r="I63" s="21">
        <v>13209.6</v>
      </c>
      <c r="J63" s="22">
        <v>0.335399489962991</v>
      </c>
      <c r="K63" s="21">
        <v>4430.49310261512</v>
      </c>
      <c r="L63" s="21">
        <v>8877.7</v>
      </c>
      <c r="M63" s="21">
        <v>2731.18</v>
      </c>
      <c r="N63" s="22">
        <f t="shared" si="0"/>
        <v>0.30764499814141</v>
      </c>
      <c r="O63" s="41">
        <f t="shared" si="1"/>
        <v>0.80647710755814</v>
      </c>
      <c r="P63" s="28">
        <f t="shared" si="2"/>
        <v>0.67206425629845</v>
      </c>
      <c r="Q63" s="41">
        <f t="shared" si="3"/>
        <v>0.616450570341235</v>
      </c>
      <c r="R63" s="13"/>
    </row>
    <row r="64" s="1" customFormat="1" spans="1:18">
      <c r="A64" s="51">
        <v>61</v>
      </c>
      <c r="B64" s="19">
        <v>732</v>
      </c>
      <c r="C64" s="20" t="s">
        <v>156</v>
      </c>
      <c r="D64" s="20" t="s">
        <v>57</v>
      </c>
      <c r="E64" s="20" t="s">
        <v>52</v>
      </c>
      <c r="F64" s="21">
        <v>4795.98019047619</v>
      </c>
      <c r="G64" s="22">
        <v>0.283851643376262</v>
      </c>
      <c r="H64" s="21">
        <v>1361.34685866667</v>
      </c>
      <c r="I64" s="21">
        <v>5755.17622857143</v>
      </c>
      <c r="J64" s="22">
        <v>0.274095195913276</v>
      </c>
      <c r="K64" s="21">
        <v>1577.46615588571</v>
      </c>
      <c r="L64" s="21">
        <v>3791.25</v>
      </c>
      <c r="M64" s="21">
        <v>943.53</v>
      </c>
      <c r="N64" s="53">
        <f t="shared" si="0"/>
        <v>0.248870425321464</v>
      </c>
      <c r="O64" s="41">
        <f t="shared" si="1"/>
        <v>0.790505767210763</v>
      </c>
      <c r="P64" s="28">
        <f t="shared" si="2"/>
        <v>0.658754806008969</v>
      </c>
      <c r="Q64" s="41">
        <f t="shared" si="3"/>
        <v>0.598130106614066</v>
      </c>
      <c r="R64" s="13"/>
    </row>
    <row r="65" s="1" customFormat="1" spans="1:18">
      <c r="A65" s="51">
        <v>62</v>
      </c>
      <c r="B65" s="19">
        <v>103198</v>
      </c>
      <c r="C65" s="20" t="s">
        <v>108</v>
      </c>
      <c r="D65" s="20" t="s">
        <v>38</v>
      </c>
      <c r="E65" s="20" t="s">
        <v>49</v>
      </c>
      <c r="F65" s="21">
        <v>5957.78721428572</v>
      </c>
      <c r="G65" s="22">
        <v>0.276850760176059</v>
      </c>
      <c r="H65" s="21">
        <v>1649.4179192422</v>
      </c>
      <c r="I65" s="21">
        <v>7149.34465714286</v>
      </c>
      <c r="J65" s="22">
        <v>0.267334944573874</v>
      </c>
      <c r="K65" s="21">
        <v>1911.26965765681</v>
      </c>
      <c r="L65" s="21">
        <v>4687.84</v>
      </c>
      <c r="M65" s="21">
        <v>1546.78</v>
      </c>
      <c r="N65" s="22">
        <f t="shared" si="0"/>
        <v>0.329955800539268</v>
      </c>
      <c r="O65" s="41">
        <f t="shared" si="1"/>
        <v>0.786842468754068</v>
      </c>
      <c r="P65" s="28">
        <f t="shared" si="2"/>
        <v>0.655702057295057</v>
      </c>
      <c r="Q65" s="41">
        <f t="shared" si="3"/>
        <v>0.80929448851102</v>
      </c>
      <c r="R65" s="13"/>
    </row>
    <row r="66" s="1" customFormat="1" spans="1:18">
      <c r="A66" s="51">
        <v>63</v>
      </c>
      <c r="B66" s="44">
        <v>541</v>
      </c>
      <c r="C66" s="45" t="s">
        <v>168</v>
      </c>
      <c r="D66" s="45" t="s">
        <v>35</v>
      </c>
      <c r="E66" s="45" t="s">
        <v>36</v>
      </c>
      <c r="F66" s="46">
        <v>12888.546</v>
      </c>
      <c r="G66" s="35">
        <v>0.289929781062969</v>
      </c>
      <c r="H66" s="46">
        <v>3736.77332</v>
      </c>
      <c r="I66" s="46">
        <v>15466.2552</v>
      </c>
      <c r="J66" s="35">
        <v>0.279964418018914</v>
      </c>
      <c r="K66" s="46">
        <v>4330.001136</v>
      </c>
      <c r="L66" s="21">
        <v>10111.04</v>
      </c>
      <c r="M66" s="21">
        <v>2959.68</v>
      </c>
      <c r="N66" s="22">
        <f t="shared" si="0"/>
        <v>0.292717663069279</v>
      </c>
      <c r="O66" s="41">
        <f t="shared" si="1"/>
        <v>0.784498111734248</v>
      </c>
      <c r="P66" s="28">
        <f t="shared" si="2"/>
        <v>0.653748426445207</v>
      </c>
      <c r="Q66" s="41">
        <f t="shared" si="3"/>
        <v>0.683528689032658</v>
      </c>
      <c r="R66" s="13"/>
    </row>
    <row r="67" s="1" customFormat="1" spans="1:18">
      <c r="A67" s="51">
        <v>64</v>
      </c>
      <c r="B67" s="19">
        <v>717</v>
      </c>
      <c r="C67" s="20" t="s">
        <v>133</v>
      </c>
      <c r="D67" s="20" t="s">
        <v>57</v>
      </c>
      <c r="E67" s="20" t="s">
        <v>52</v>
      </c>
      <c r="F67" s="21">
        <v>5703.2</v>
      </c>
      <c r="G67" s="22">
        <v>0.292070598484629</v>
      </c>
      <c r="H67" s="21">
        <v>1665.73703727754</v>
      </c>
      <c r="I67" s="21">
        <v>6843.84</v>
      </c>
      <c r="J67" s="22">
        <v>0.282031652027585</v>
      </c>
      <c r="K67" s="21">
        <v>1930.17950141247</v>
      </c>
      <c r="L67" s="21">
        <v>4460.3</v>
      </c>
      <c r="M67" s="21">
        <v>1367.25</v>
      </c>
      <c r="N67" s="22">
        <f t="shared" si="0"/>
        <v>0.306537676837881</v>
      </c>
      <c r="O67" s="41">
        <f t="shared" si="1"/>
        <v>0.78206971524758</v>
      </c>
      <c r="P67" s="28">
        <f t="shared" si="2"/>
        <v>0.651724762706317</v>
      </c>
      <c r="Q67" s="41">
        <f t="shared" si="3"/>
        <v>0.708353808026389</v>
      </c>
      <c r="R67" s="13"/>
    </row>
    <row r="68" s="1" customFormat="1" spans="1:18">
      <c r="A68" s="51">
        <v>65</v>
      </c>
      <c r="B68" s="19">
        <v>102479</v>
      </c>
      <c r="C68" s="20" t="s">
        <v>139</v>
      </c>
      <c r="D68" s="20" t="s">
        <v>45</v>
      </c>
      <c r="E68" s="20" t="s">
        <v>52</v>
      </c>
      <c r="F68" s="23">
        <v>3805.776</v>
      </c>
      <c r="G68" s="22">
        <v>0.303639933967037</v>
      </c>
      <c r="H68" s="21">
        <v>1155.58557333333</v>
      </c>
      <c r="I68" s="21">
        <v>4566.9312</v>
      </c>
      <c r="J68" s="22">
        <v>0.293203330436483</v>
      </c>
      <c r="K68" s="21">
        <v>1339.03943771429</v>
      </c>
      <c r="L68" s="21">
        <v>2961.62</v>
      </c>
      <c r="M68" s="21">
        <v>455.55</v>
      </c>
      <c r="N68" s="59">
        <f t="shared" ref="N68:N100" si="4">M68/L68</f>
        <v>0.153817842937311</v>
      </c>
      <c r="O68" s="41">
        <f t="shared" ref="O68:O100" si="5">L68/F68</f>
        <v>0.77819083414263</v>
      </c>
      <c r="P68" s="28">
        <f t="shared" ref="P68:P100" si="6">L68/I68</f>
        <v>0.648492361785525</v>
      </c>
      <c r="Q68" s="41">
        <f t="shared" ref="Q68:Q100" si="7">M68/K68</f>
        <v>0.340206559395751</v>
      </c>
      <c r="R68" s="13"/>
    </row>
    <row r="69" s="1" customFormat="1" spans="1:18">
      <c r="A69" s="51">
        <v>66</v>
      </c>
      <c r="B69" s="19">
        <v>513</v>
      </c>
      <c r="C69" s="20" t="s">
        <v>107</v>
      </c>
      <c r="D69" s="20" t="s">
        <v>38</v>
      </c>
      <c r="E69" s="20" t="s">
        <v>49</v>
      </c>
      <c r="F69" s="23">
        <v>11311.3146666667</v>
      </c>
      <c r="G69" s="22">
        <v>0.296150398020342</v>
      </c>
      <c r="H69" s="21">
        <v>3349.85034066667</v>
      </c>
      <c r="I69" s="21">
        <v>13573.5776</v>
      </c>
      <c r="J69" s="22">
        <v>0.285971222148537</v>
      </c>
      <c r="K69" s="21">
        <v>3881.6525752</v>
      </c>
      <c r="L69" s="21">
        <v>8750.63</v>
      </c>
      <c r="M69" s="21">
        <v>2341.19</v>
      </c>
      <c r="N69" s="22">
        <f t="shared" si="4"/>
        <v>0.267545308166383</v>
      </c>
      <c r="O69" s="41">
        <f t="shared" si="5"/>
        <v>0.773617413879151</v>
      </c>
      <c r="P69" s="28">
        <f t="shared" si="6"/>
        <v>0.644681178232627</v>
      </c>
      <c r="Q69" s="41">
        <f t="shared" si="7"/>
        <v>0.603142593172283</v>
      </c>
      <c r="R69" s="13"/>
    </row>
    <row r="70" s="1" customFormat="1" spans="1:18">
      <c r="A70" s="51">
        <v>67</v>
      </c>
      <c r="B70" s="19">
        <v>355</v>
      </c>
      <c r="C70" s="20" t="s">
        <v>126</v>
      </c>
      <c r="D70" s="20" t="s">
        <v>45</v>
      </c>
      <c r="E70" s="20" t="s">
        <v>49</v>
      </c>
      <c r="F70" s="23">
        <v>9765.87714285714</v>
      </c>
      <c r="G70" s="22">
        <v>0.309152965047101</v>
      </c>
      <c r="H70" s="21">
        <v>3019.149875</v>
      </c>
      <c r="I70" s="21">
        <v>11719.0525714286</v>
      </c>
      <c r="J70" s="22">
        <v>0.298526869578243</v>
      </c>
      <c r="K70" s="21">
        <v>3498.45207857143</v>
      </c>
      <c r="L70" s="21">
        <v>7480.29</v>
      </c>
      <c r="M70" s="21">
        <v>2032.74</v>
      </c>
      <c r="N70" s="22">
        <f t="shared" si="4"/>
        <v>0.271746148879255</v>
      </c>
      <c r="O70" s="41">
        <f t="shared" si="5"/>
        <v>0.765961919300936</v>
      </c>
      <c r="P70" s="28">
        <f t="shared" si="6"/>
        <v>0.638301599417445</v>
      </c>
      <c r="Q70" s="41">
        <f t="shared" si="7"/>
        <v>0.58103982971522</v>
      </c>
      <c r="R70" s="13"/>
    </row>
    <row r="71" s="1" customFormat="1" spans="1:18">
      <c r="A71" s="51">
        <v>68</v>
      </c>
      <c r="B71" s="19">
        <v>570</v>
      </c>
      <c r="C71" s="20" t="s">
        <v>148</v>
      </c>
      <c r="D71" s="20" t="s">
        <v>38</v>
      </c>
      <c r="E71" s="20" t="s">
        <v>52</v>
      </c>
      <c r="F71" s="21">
        <v>6167.72397857143</v>
      </c>
      <c r="G71" s="22">
        <v>0.307743075602553</v>
      </c>
      <c r="H71" s="21">
        <v>1898.07434663319</v>
      </c>
      <c r="I71" s="21">
        <v>7401.26877428572</v>
      </c>
      <c r="J71" s="22">
        <v>0.297165440350908</v>
      </c>
      <c r="K71" s="21">
        <v>2199.40129446604</v>
      </c>
      <c r="L71" s="21">
        <v>4600.69</v>
      </c>
      <c r="M71" s="21">
        <v>1413.78</v>
      </c>
      <c r="N71" s="22">
        <f t="shared" si="4"/>
        <v>0.307297383653322</v>
      </c>
      <c r="O71" s="41">
        <f t="shared" si="5"/>
        <v>0.745929943684933</v>
      </c>
      <c r="P71" s="28">
        <f t="shared" si="6"/>
        <v>0.621608286404111</v>
      </c>
      <c r="Q71" s="41">
        <f t="shared" si="7"/>
        <v>0.642802204198589</v>
      </c>
      <c r="R71" s="13"/>
    </row>
    <row r="72" s="1" customFormat="1" spans="1:18">
      <c r="A72" s="51">
        <v>69</v>
      </c>
      <c r="B72" s="19">
        <v>377</v>
      </c>
      <c r="C72" s="20" t="s">
        <v>109</v>
      </c>
      <c r="D72" s="20" t="s">
        <v>35</v>
      </c>
      <c r="E72" s="20" t="s">
        <v>49</v>
      </c>
      <c r="F72" s="23">
        <v>8923.788</v>
      </c>
      <c r="G72" s="22">
        <v>0.32236393909552</v>
      </c>
      <c r="H72" s="21">
        <v>2876.70745133333</v>
      </c>
      <c r="I72" s="21">
        <v>10708.5456</v>
      </c>
      <c r="J72" s="22">
        <v>0.311283760737779</v>
      </c>
      <c r="K72" s="21">
        <v>3333.3963464</v>
      </c>
      <c r="L72" s="21">
        <v>6519.69</v>
      </c>
      <c r="M72" s="21">
        <v>1561.2</v>
      </c>
      <c r="N72" s="53">
        <f t="shared" si="4"/>
        <v>0.239459238092609</v>
      </c>
      <c r="O72" s="41">
        <f t="shared" si="5"/>
        <v>0.730596692794585</v>
      </c>
      <c r="P72" s="28">
        <f t="shared" si="6"/>
        <v>0.60883057732882</v>
      </c>
      <c r="Q72" s="41">
        <f t="shared" si="7"/>
        <v>0.468351146327398</v>
      </c>
      <c r="R72" s="13"/>
    </row>
    <row r="73" s="1" customFormat="1" spans="1:18">
      <c r="A73" s="51">
        <v>70</v>
      </c>
      <c r="B73" s="19">
        <v>742</v>
      </c>
      <c r="C73" s="20" t="s">
        <v>163</v>
      </c>
      <c r="D73" s="20" t="s">
        <v>45</v>
      </c>
      <c r="E73" s="20" t="s">
        <v>36</v>
      </c>
      <c r="F73" s="21">
        <v>11431.7345142857</v>
      </c>
      <c r="G73" s="22">
        <v>0.27196681553756</v>
      </c>
      <c r="H73" s="21">
        <v>3109.0524319211</v>
      </c>
      <c r="I73" s="21">
        <v>13718.0814171428</v>
      </c>
      <c r="J73" s="22">
        <v>0.262618869138847</v>
      </c>
      <c r="K73" s="21">
        <v>3602.62702852469</v>
      </c>
      <c r="L73" s="21">
        <v>8241.73</v>
      </c>
      <c r="M73" s="21">
        <v>2519.16</v>
      </c>
      <c r="N73" s="22">
        <f t="shared" si="4"/>
        <v>0.305659127391943</v>
      </c>
      <c r="O73" s="41">
        <f t="shared" si="5"/>
        <v>0.72095183716003</v>
      </c>
      <c r="P73" s="28">
        <f t="shared" si="6"/>
        <v>0.60079319763336</v>
      </c>
      <c r="Q73" s="41">
        <f t="shared" si="7"/>
        <v>0.699256398193298</v>
      </c>
      <c r="R73" s="13"/>
    </row>
    <row r="74" s="1" customFormat="1" spans="1:18">
      <c r="A74" s="51">
        <v>71</v>
      </c>
      <c r="B74" s="19">
        <v>726</v>
      </c>
      <c r="C74" s="20" t="s">
        <v>136</v>
      </c>
      <c r="D74" s="20" t="s">
        <v>38</v>
      </c>
      <c r="E74" s="20" t="s">
        <v>36</v>
      </c>
      <c r="F74" s="23">
        <v>10654.6208</v>
      </c>
      <c r="G74" s="22">
        <v>0.302723956638675</v>
      </c>
      <c r="H74" s="21">
        <v>3225.40896506073</v>
      </c>
      <c r="I74" s="21">
        <v>12785.54496</v>
      </c>
      <c r="J74" s="22">
        <v>0.29231883675421</v>
      </c>
      <c r="K74" s="21">
        <v>3737.45562997585</v>
      </c>
      <c r="L74" s="21">
        <v>7472.98</v>
      </c>
      <c r="M74" s="21">
        <v>2367.69</v>
      </c>
      <c r="N74" s="22">
        <f t="shared" si="4"/>
        <v>0.31683344529224</v>
      </c>
      <c r="O74" s="41">
        <f t="shared" si="5"/>
        <v>0.701383947892355</v>
      </c>
      <c r="P74" s="28">
        <f t="shared" si="6"/>
        <v>0.584486623243629</v>
      </c>
      <c r="Q74" s="41">
        <f t="shared" si="7"/>
        <v>0.633503172856476</v>
      </c>
      <c r="R74" s="13"/>
    </row>
    <row r="75" s="1" customFormat="1" spans="1:18">
      <c r="A75" s="51">
        <v>72</v>
      </c>
      <c r="B75" s="19">
        <v>365</v>
      </c>
      <c r="C75" s="20" t="s">
        <v>164</v>
      </c>
      <c r="D75" s="20" t="s">
        <v>38</v>
      </c>
      <c r="E75" s="20" t="s">
        <v>36</v>
      </c>
      <c r="F75" s="23">
        <v>11495.144</v>
      </c>
      <c r="G75" s="22">
        <v>0.296244835442398</v>
      </c>
      <c r="H75" s="21">
        <v>3405.37704266667</v>
      </c>
      <c r="I75" s="21">
        <v>13794.1728</v>
      </c>
      <c r="J75" s="22">
        <v>0.286062413601198</v>
      </c>
      <c r="K75" s="21">
        <v>3945.9943648</v>
      </c>
      <c r="L75" s="21">
        <v>7885.95</v>
      </c>
      <c r="M75" s="21">
        <v>2809</v>
      </c>
      <c r="N75" s="22">
        <f t="shared" si="4"/>
        <v>0.35620312074005</v>
      </c>
      <c r="O75" s="41">
        <f t="shared" si="5"/>
        <v>0.686024463895363</v>
      </c>
      <c r="P75" s="28">
        <f t="shared" si="6"/>
        <v>0.571687053246136</v>
      </c>
      <c r="Q75" s="41">
        <f t="shared" si="7"/>
        <v>0.711861128099298</v>
      </c>
      <c r="R75" s="13"/>
    </row>
    <row r="76" s="1" customFormat="1" spans="1:18">
      <c r="A76" s="51">
        <v>73</v>
      </c>
      <c r="B76" s="19">
        <v>102564</v>
      </c>
      <c r="C76" s="20" t="s">
        <v>143</v>
      </c>
      <c r="D76" s="20" t="s">
        <v>57</v>
      </c>
      <c r="E76" s="20" t="s">
        <v>52</v>
      </c>
      <c r="F76" s="23">
        <v>2711.87466666667</v>
      </c>
      <c r="G76" s="22">
        <v>0.230723814178236</v>
      </c>
      <c r="H76" s="21">
        <v>625.694066666667</v>
      </c>
      <c r="I76" s="21">
        <v>3254.2496</v>
      </c>
      <c r="J76" s="22">
        <v>0.222793457514752</v>
      </c>
      <c r="K76" s="21">
        <v>725.02552</v>
      </c>
      <c r="L76" s="21">
        <v>1848.84</v>
      </c>
      <c r="M76" s="21">
        <v>475.11</v>
      </c>
      <c r="N76" s="22">
        <f t="shared" si="4"/>
        <v>0.25697734795872</v>
      </c>
      <c r="O76" s="41">
        <f t="shared" si="5"/>
        <v>0.68175717068537</v>
      </c>
      <c r="P76" s="28">
        <f t="shared" si="6"/>
        <v>0.568130975571142</v>
      </c>
      <c r="Q76" s="41">
        <f t="shared" si="7"/>
        <v>0.655301071333323</v>
      </c>
      <c r="R76" s="13"/>
    </row>
    <row r="77" s="1" customFormat="1" spans="1:18">
      <c r="A77" s="51">
        <v>74</v>
      </c>
      <c r="B77" s="19">
        <v>713</v>
      </c>
      <c r="C77" s="20" t="s">
        <v>87</v>
      </c>
      <c r="D77" s="20" t="s">
        <v>48</v>
      </c>
      <c r="E77" s="20" t="s">
        <v>52</v>
      </c>
      <c r="F77" s="23">
        <v>3180</v>
      </c>
      <c r="G77" s="22">
        <v>0.321105331088138</v>
      </c>
      <c r="H77" s="21">
        <v>1021.11495286028</v>
      </c>
      <c r="I77" s="21">
        <v>3816</v>
      </c>
      <c r="J77" s="22">
        <v>0.310068413156</v>
      </c>
      <c r="K77" s="21">
        <v>1183.2210646033</v>
      </c>
      <c r="L77" s="21">
        <v>2162.87</v>
      </c>
      <c r="M77" s="21">
        <v>729.4</v>
      </c>
      <c r="N77" s="22">
        <f t="shared" si="4"/>
        <v>0.337237097005368</v>
      </c>
      <c r="O77" s="41">
        <f t="shared" si="5"/>
        <v>0.680147798742138</v>
      </c>
      <c r="P77" s="28">
        <f t="shared" si="6"/>
        <v>0.566789832285115</v>
      </c>
      <c r="Q77" s="41">
        <f t="shared" si="7"/>
        <v>0.616452852151129</v>
      </c>
      <c r="R77" s="13"/>
    </row>
    <row r="78" s="1" customFormat="1" spans="1:18">
      <c r="A78" s="51">
        <v>75</v>
      </c>
      <c r="B78" s="19">
        <v>54</v>
      </c>
      <c r="C78" s="20" t="s">
        <v>121</v>
      </c>
      <c r="D78" s="20" t="s">
        <v>48</v>
      </c>
      <c r="E78" s="20" t="s">
        <v>49</v>
      </c>
      <c r="F78" s="21">
        <v>8084.38247619048</v>
      </c>
      <c r="G78" s="22">
        <v>0.32265988829067</v>
      </c>
      <c r="H78" s="21">
        <v>2608.50594666667</v>
      </c>
      <c r="I78" s="21">
        <v>9701.25897142857</v>
      </c>
      <c r="J78" s="22">
        <v>0.31156953767273</v>
      </c>
      <c r="K78" s="21">
        <v>3022.61677257143</v>
      </c>
      <c r="L78" s="21">
        <v>5489.13</v>
      </c>
      <c r="M78" s="21">
        <v>1328.06</v>
      </c>
      <c r="N78" s="53">
        <f t="shared" si="4"/>
        <v>0.241943623124247</v>
      </c>
      <c r="O78" s="41">
        <f t="shared" si="5"/>
        <v>0.678979503526234</v>
      </c>
      <c r="P78" s="28">
        <f t="shared" si="6"/>
        <v>0.565816252938529</v>
      </c>
      <c r="Q78" s="41">
        <f t="shared" si="7"/>
        <v>0.439374257448515</v>
      </c>
      <c r="R78" s="13"/>
    </row>
    <row r="79" s="1" customFormat="1" spans="1:18">
      <c r="A79" s="51">
        <v>76</v>
      </c>
      <c r="B79" s="19">
        <v>387</v>
      </c>
      <c r="C79" s="20" t="s">
        <v>79</v>
      </c>
      <c r="D79" s="20" t="s">
        <v>35</v>
      </c>
      <c r="E79" s="20" t="s">
        <v>36</v>
      </c>
      <c r="F79" s="21">
        <v>12164.3480571428</v>
      </c>
      <c r="G79" s="22">
        <v>0.273909086911107</v>
      </c>
      <c r="H79" s="21">
        <v>3331.92546920089</v>
      </c>
      <c r="I79" s="21">
        <v>14597.2176685714</v>
      </c>
      <c r="J79" s="22">
        <v>0.264494381453367</v>
      </c>
      <c r="K79" s="21">
        <v>3860.88205818896</v>
      </c>
      <c r="L79" s="21">
        <v>8150.77</v>
      </c>
      <c r="M79" s="21">
        <v>2507.33</v>
      </c>
      <c r="N79" s="22">
        <f t="shared" si="4"/>
        <v>0.30761878939045</v>
      </c>
      <c r="O79" s="41">
        <f t="shared" si="5"/>
        <v>0.670053993992217</v>
      </c>
      <c r="P79" s="28">
        <f t="shared" si="6"/>
        <v>0.558378328326846</v>
      </c>
      <c r="Q79" s="41">
        <f t="shared" si="7"/>
        <v>0.649418957173772</v>
      </c>
      <c r="R79" s="13"/>
    </row>
    <row r="80" s="1" customFormat="1" spans="1:18">
      <c r="A80" s="51">
        <v>77</v>
      </c>
      <c r="B80" s="19">
        <v>733</v>
      </c>
      <c r="C80" s="20" t="s">
        <v>146</v>
      </c>
      <c r="D80" s="20" t="s">
        <v>35</v>
      </c>
      <c r="E80" s="20" t="s">
        <v>52</v>
      </c>
      <c r="F80" s="21">
        <v>5154.46945714285</v>
      </c>
      <c r="G80" s="22">
        <v>0.299836304836022</v>
      </c>
      <c r="H80" s="21">
        <v>1545.49707541985</v>
      </c>
      <c r="I80" s="21">
        <v>6185.36334857142</v>
      </c>
      <c r="J80" s="22">
        <v>0.289530438289563</v>
      </c>
      <c r="K80" s="21">
        <v>1790.85096129209</v>
      </c>
      <c r="L80" s="21">
        <v>3407.83</v>
      </c>
      <c r="M80" s="21">
        <v>737.59</v>
      </c>
      <c r="N80" s="53">
        <f t="shared" si="4"/>
        <v>0.216439787195958</v>
      </c>
      <c r="O80" s="41">
        <f t="shared" si="5"/>
        <v>0.661140788268242</v>
      </c>
      <c r="P80" s="28">
        <f t="shared" si="6"/>
        <v>0.550950656890202</v>
      </c>
      <c r="Q80" s="41">
        <f t="shared" si="7"/>
        <v>0.411865652665944</v>
      </c>
      <c r="R80" s="13"/>
    </row>
    <row r="81" s="1" customFormat="1" spans="1:18">
      <c r="A81" s="51">
        <v>78</v>
      </c>
      <c r="B81" s="19">
        <v>594</v>
      </c>
      <c r="C81" s="20" t="s">
        <v>145</v>
      </c>
      <c r="D81" s="20" t="s">
        <v>57</v>
      </c>
      <c r="E81" s="20" t="s">
        <v>52</v>
      </c>
      <c r="F81" s="23">
        <v>4714.91521071428</v>
      </c>
      <c r="G81" s="22">
        <v>0.285488569073596</v>
      </c>
      <c r="H81" s="21">
        <v>1346.05439681015</v>
      </c>
      <c r="I81" s="21">
        <v>5657.89825285714</v>
      </c>
      <c r="J81" s="22">
        <v>0.275675857784278</v>
      </c>
      <c r="K81" s="21">
        <v>1559.74595411256</v>
      </c>
      <c r="L81" s="21">
        <v>3103.49</v>
      </c>
      <c r="M81" s="21">
        <v>716.37</v>
      </c>
      <c r="N81" s="53">
        <f t="shared" si="4"/>
        <v>0.230827229989464</v>
      </c>
      <c r="O81" s="41">
        <f t="shared" si="5"/>
        <v>0.658228167698023</v>
      </c>
      <c r="P81" s="28">
        <f t="shared" si="6"/>
        <v>0.548523473081686</v>
      </c>
      <c r="Q81" s="41">
        <f t="shared" si="7"/>
        <v>0.459286333207762</v>
      </c>
      <c r="R81" s="13"/>
    </row>
    <row r="82" s="1" customFormat="1" spans="1:18">
      <c r="A82" s="51">
        <v>79</v>
      </c>
      <c r="B82" s="19">
        <v>367</v>
      </c>
      <c r="C82" s="20" t="s">
        <v>132</v>
      </c>
      <c r="D82" s="20" t="s">
        <v>48</v>
      </c>
      <c r="E82" s="20" t="s">
        <v>49</v>
      </c>
      <c r="F82" s="21">
        <v>7336.45904285715</v>
      </c>
      <c r="G82" s="22">
        <v>0.281622833025385</v>
      </c>
      <c r="H82" s="21">
        <v>2066.11438002414</v>
      </c>
      <c r="I82" s="21">
        <v>8803.75085142857</v>
      </c>
      <c r="J82" s="22">
        <v>0.271942993436973</v>
      </c>
      <c r="K82" s="21">
        <v>2394.11836001078</v>
      </c>
      <c r="L82" s="21">
        <v>4818.54</v>
      </c>
      <c r="M82" s="21">
        <v>1317.48</v>
      </c>
      <c r="N82" s="22">
        <f t="shared" si="4"/>
        <v>0.273418919423726</v>
      </c>
      <c r="O82" s="41">
        <f t="shared" si="5"/>
        <v>0.656793689142363</v>
      </c>
      <c r="P82" s="28">
        <f t="shared" si="6"/>
        <v>0.547328074285304</v>
      </c>
      <c r="Q82" s="41">
        <f t="shared" si="7"/>
        <v>0.550298607623588</v>
      </c>
      <c r="R82" s="13"/>
    </row>
    <row r="83" s="1" customFormat="1" spans="1:18">
      <c r="A83" s="51">
        <v>80</v>
      </c>
      <c r="B83" s="19">
        <v>718</v>
      </c>
      <c r="C83" s="20" t="s">
        <v>157</v>
      </c>
      <c r="D83" s="20" t="s">
        <v>45</v>
      </c>
      <c r="E83" s="20" t="s">
        <v>52</v>
      </c>
      <c r="F83" s="23">
        <v>4506.11504761905</v>
      </c>
      <c r="G83" s="22">
        <v>0.269970316738685</v>
      </c>
      <c r="H83" s="21">
        <v>1216.51730666667</v>
      </c>
      <c r="I83" s="21">
        <v>5407.33805714286</v>
      </c>
      <c r="J83" s="22">
        <v>0.260690993284723</v>
      </c>
      <c r="K83" s="21">
        <v>1409.64432914286</v>
      </c>
      <c r="L83" s="21">
        <v>2911.92</v>
      </c>
      <c r="M83" s="21">
        <v>605.96</v>
      </c>
      <c r="N83" s="59">
        <f t="shared" si="4"/>
        <v>0.208096376274073</v>
      </c>
      <c r="O83" s="41">
        <f t="shared" si="5"/>
        <v>0.646215191851039</v>
      </c>
      <c r="P83" s="28">
        <f t="shared" si="6"/>
        <v>0.538512659875866</v>
      </c>
      <c r="Q83" s="41">
        <f t="shared" si="7"/>
        <v>0.429867298773483</v>
      </c>
      <c r="R83" s="13"/>
    </row>
    <row r="84" s="1" customFormat="1" spans="1:18">
      <c r="A84" s="51">
        <v>81</v>
      </c>
      <c r="B84" s="19">
        <v>349</v>
      </c>
      <c r="C84" s="20" t="s">
        <v>166</v>
      </c>
      <c r="D84" s="20" t="s">
        <v>45</v>
      </c>
      <c r="E84" s="20" t="s">
        <v>49</v>
      </c>
      <c r="F84" s="23">
        <v>8017.748675</v>
      </c>
      <c r="G84" s="22">
        <v>0.366597690635596</v>
      </c>
      <c r="H84" s="21">
        <v>2939.28814835161</v>
      </c>
      <c r="I84" s="21">
        <v>9621.29841</v>
      </c>
      <c r="J84" s="22">
        <v>0.353997125543932</v>
      </c>
      <c r="K84" s="21">
        <v>3405.9119811404</v>
      </c>
      <c r="L84" s="21">
        <v>5158.38</v>
      </c>
      <c r="M84" s="21">
        <v>1804.92</v>
      </c>
      <c r="N84" s="22">
        <f t="shared" si="4"/>
        <v>0.349900550172729</v>
      </c>
      <c r="O84" s="41">
        <f t="shared" si="5"/>
        <v>0.643370129084272</v>
      </c>
      <c r="P84" s="28">
        <f t="shared" si="6"/>
        <v>0.536141774236893</v>
      </c>
      <c r="Q84" s="41">
        <f t="shared" si="7"/>
        <v>0.529937358920138</v>
      </c>
      <c r="R84" s="13"/>
    </row>
    <row r="85" s="4" customFormat="1" spans="1:18">
      <c r="A85" s="51">
        <v>82</v>
      </c>
      <c r="B85" s="19">
        <v>347</v>
      </c>
      <c r="C85" s="20" t="s">
        <v>160</v>
      </c>
      <c r="D85" s="20" t="s">
        <v>38</v>
      </c>
      <c r="E85" s="20" t="s">
        <v>49</v>
      </c>
      <c r="F85" s="21">
        <v>6746.57980714285</v>
      </c>
      <c r="G85" s="22">
        <v>0.303331192743842</v>
      </c>
      <c r="H85" s="21">
        <v>2046.44809984216</v>
      </c>
      <c r="I85" s="21">
        <v>8095.89576857142</v>
      </c>
      <c r="J85" s="22">
        <v>0.292905201156513</v>
      </c>
      <c r="K85" s="21">
        <v>2371.32997863558</v>
      </c>
      <c r="L85" s="21">
        <v>4282.53</v>
      </c>
      <c r="M85" s="21">
        <v>1010.94</v>
      </c>
      <c r="N85" s="22">
        <f t="shared" si="4"/>
        <v>0.236061393615456</v>
      </c>
      <c r="O85" s="41">
        <f t="shared" si="5"/>
        <v>0.63477052409073</v>
      </c>
      <c r="P85" s="28">
        <f t="shared" si="6"/>
        <v>0.528975436742275</v>
      </c>
      <c r="Q85" s="41">
        <f t="shared" si="7"/>
        <v>0.426317724276263</v>
      </c>
      <c r="R85" s="13"/>
    </row>
    <row r="86" s="1" customFormat="1" spans="1:18">
      <c r="A86" s="51">
        <v>83</v>
      </c>
      <c r="B86" s="19">
        <v>549</v>
      </c>
      <c r="C86" s="20" t="s">
        <v>161</v>
      </c>
      <c r="D86" s="20" t="s">
        <v>57</v>
      </c>
      <c r="E86" s="20" t="s">
        <v>52</v>
      </c>
      <c r="F86" s="23">
        <v>5545.47625714285</v>
      </c>
      <c r="G86" s="28">
        <v>0.263371010376036</v>
      </c>
      <c r="H86" s="23">
        <v>1460.51768486003</v>
      </c>
      <c r="I86" s="23">
        <v>6654.57150857142</v>
      </c>
      <c r="J86" s="28">
        <v>0.25431851592702</v>
      </c>
      <c r="K86" s="23">
        <v>1692.38075019012</v>
      </c>
      <c r="L86" s="21">
        <v>3413.61</v>
      </c>
      <c r="M86" s="21">
        <v>920.34</v>
      </c>
      <c r="N86" s="22">
        <f t="shared" si="4"/>
        <v>0.269609006301247</v>
      </c>
      <c r="O86" s="41">
        <f t="shared" si="5"/>
        <v>0.615566606313227</v>
      </c>
      <c r="P86" s="28">
        <f t="shared" si="6"/>
        <v>0.512972171927689</v>
      </c>
      <c r="Q86" s="41">
        <f t="shared" si="7"/>
        <v>0.543813795977418</v>
      </c>
      <c r="R86" s="13"/>
    </row>
    <row r="87" s="1" customFormat="1" spans="1:18">
      <c r="A87" s="51">
        <v>84</v>
      </c>
      <c r="B87" s="19">
        <v>747</v>
      </c>
      <c r="C87" s="20" t="s">
        <v>117</v>
      </c>
      <c r="D87" s="20" t="s">
        <v>45</v>
      </c>
      <c r="E87" s="20" t="s">
        <v>52</v>
      </c>
      <c r="F87" s="23">
        <v>7439.32071428571</v>
      </c>
      <c r="G87" s="22">
        <v>0.299921378670422</v>
      </c>
      <c r="H87" s="21">
        <v>2231.211325</v>
      </c>
      <c r="I87" s="21">
        <v>8927.18485714286</v>
      </c>
      <c r="J87" s="22">
        <v>0.289612587996465</v>
      </c>
      <c r="K87" s="21">
        <v>2585.42511</v>
      </c>
      <c r="L87" s="21">
        <v>4391.44</v>
      </c>
      <c r="M87" s="21">
        <v>1297.78</v>
      </c>
      <c r="N87" s="22">
        <f t="shared" si="4"/>
        <v>0.295524930318984</v>
      </c>
      <c r="O87" s="41">
        <f t="shared" si="5"/>
        <v>0.590301207416307</v>
      </c>
      <c r="P87" s="28">
        <f t="shared" si="6"/>
        <v>0.491917672846922</v>
      </c>
      <c r="Q87" s="41">
        <f t="shared" si="7"/>
        <v>0.501960004558012</v>
      </c>
      <c r="R87" s="13"/>
    </row>
    <row r="88" s="1" customFormat="1" spans="1:18">
      <c r="A88" s="51">
        <v>85</v>
      </c>
      <c r="B88" s="19">
        <v>745</v>
      </c>
      <c r="C88" s="20" t="s">
        <v>144</v>
      </c>
      <c r="D88" s="20" t="s">
        <v>38</v>
      </c>
      <c r="E88" s="20" t="s">
        <v>49</v>
      </c>
      <c r="F88" s="21">
        <v>6222.33186428571</v>
      </c>
      <c r="G88" s="22">
        <v>0.304445172378762</v>
      </c>
      <c r="H88" s="21">
        <v>1894.35889702033</v>
      </c>
      <c r="I88" s="21">
        <v>7466.79823714286</v>
      </c>
      <c r="J88" s="22">
        <v>0.293980891480674</v>
      </c>
      <c r="K88" s="21">
        <v>2195.09600226158</v>
      </c>
      <c r="L88" s="21">
        <v>3448.56</v>
      </c>
      <c r="M88" s="21">
        <v>608.11</v>
      </c>
      <c r="N88" s="53">
        <f t="shared" si="4"/>
        <v>0.176337369800728</v>
      </c>
      <c r="O88" s="41">
        <f t="shared" si="5"/>
        <v>0.554223091152319</v>
      </c>
      <c r="P88" s="28">
        <f t="shared" si="6"/>
        <v>0.461852575960266</v>
      </c>
      <c r="Q88" s="41">
        <f t="shared" si="7"/>
        <v>0.277031163727451</v>
      </c>
      <c r="R88" s="13"/>
    </row>
    <row r="89" s="1" customFormat="1" spans="1:18">
      <c r="A89" s="51">
        <v>86</v>
      </c>
      <c r="B89" s="19">
        <v>357</v>
      </c>
      <c r="C89" s="20" t="s">
        <v>167</v>
      </c>
      <c r="D89" s="20" t="s">
        <v>38</v>
      </c>
      <c r="E89" s="20" t="s">
        <v>49</v>
      </c>
      <c r="F89" s="23">
        <v>9717.40652380952</v>
      </c>
      <c r="G89" s="22">
        <v>0.248287322145924</v>
      </c>
      <c r="H89" s="21">
        <v>2412.708844</v>
      </c>
      <c r="I89" s="21">
        <v>11660.8878285714</v>
      </c>
      <c r="J89" s="22">
        <v>0.239753278849824</v>
      </c>
      <c r="K89" s="21">
        <v>2795.7360912</v>
      </c>
      <c r="L89" s="21">
        <v>5285.06</v>
      </c>
      <c r="M89" s="21">
        <v>1637.14</v>
      </c>
      <c r="N89" s="22">
        <f t="shared" si="4"/>
        <v>0.309767533386565</v>
      </c>
      <c r="O89" s="41">
        <f t="shared" si="5"/>
        <v>0.54387556875907</v>
      </c>
      <c r="P89" s="28">
        <f t="shared" si="6"/>
        <v>0.453229640632559</v>
      </c>
      <c r="Q89" s="41">
        <f t="shared" si="7"/>
        <v>0.585584599760022</v>
      </c>
      <c r="R89" s="13"/>
    </row>
    <row r="90" s="1" customFormat="1" spans="1:18">
      <c r="A90" s="51">
        <v>87</v>
      </c>
      <c r="B90" s="19">
        <v>371</v>
      </c>
      <c r="C90" s="20" t="s">
        <v>159</v>
      </c>
      <c r="D90" s="20" t="s">
        <v>57</v>
      </c>
      <c r="E90" s="20" t="s">
        <v>52</v>
      </c>
      <c r="F90" s="21">
        <v>4988.50438095238</v>
      </c>
      <c r="G90" s="22">
        <v>0.299950831565205</v>
      </c>
      <c r="H90" s="21">
        <v>1496.30603733333</v>
      </c>
      <c r="I90" s="21">
        <v>5986.20525714286</v>
      </c>
      <c r="J90" s="22">
        <v>0.289641028546852</v>
      </c>
      <c r="K90" s="21">
        <v>1733.85064777143</v>
      </c>
      <c r="L90" s="21">
        <v>2660.44</v>
      </c>
      <c r="M90" s="21">
        <v>715.07</v>
      </c>
      <c r="N90" s="22">
        <f t="shared" si="4"/>
        <v>0.268778848611508</v>
      </c>
      <c r="O90" s="41">
        <f t="shared" si="5"/>
        <v>0.533314155272343</v>
      </c>
      <c r="P90" s="28">
        <f t="shared" si="6"/>
        <v>0.444428462726952</v>
      </c>
      <c r="Q90" s="41">
        <f t="shared" si="7"/>
        <v>0.412417298409815</v>
      </c>
      <c r="R90" s="13"/>
    </row>
    <row r="91" s="1" customFormat="1" spans="1:18">
      <c r="A91" s="51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983.11</v>
      </c>
      <c r="M91" s="21">
        <v>359.84</v>
      </c>
      <c r="N91" s="22">
        <f t="shared" si="4"/>
        <v>0.366022113496964</v>
      </c>
      <c r="O91" s="41">
        <f t="shared" si="5"/>
        <v>0.529065762565924</v>
      </c>
      <c r="P91" s="28">
        <f t="shared" si="6"/>
        <v>0.440888135471603</v>
      </c>
      <c r="Q91" s="41">
        <f t="shared" si="7"/>
        <v>0.562802649463165</v>
      </c>
      <c r="R91" s="13"/>
    </row>
    <row r="92" s="1" customFormat="1" spans="1:18">
      <c r="A92" s="51">
        <v>89</v>
      </c>
      <c r="B92" s="19">
        <v>308</v>
      </c>
      <c r="C92" s="20" t="s">
        <v>93</v>
      </c>
      <c r="D92" s="20" t="s">
        <v>45</v>
      </c>
      <c r="E92" s="20" t="s">
        <v>36</v>
      </c>
      <c r="F92" s="23">
        <v>10740.5178571429</v>
      </c>
      <c r="G92" s="22">
        <v>0.334050605633873</v>
      </c>
      <c r="H92" s="21">
        <v>3587.876495</v>
      </c>
      <c r="I92" s="21">
        <v>12888.6214285714</v>
      </c>
      <c r="J92" s="22">
        <v>0.322568737341409</v>
      </c>
      <c r="K92" s="21">
        <v>4157.46634028571</v>
      </c>
      <c r="L92" s="21">
        <v>5643.27</v>
      </c>
      <c r="M92" s="21">
        <v>1986.19</v>
      </c>
      <c r="N92" s="22">
        <f t="shared" si="4"/>
        <v>0.351957287175698</v>
      </c>
      <c r="O92" s="41">
        <f t="shared" si="5"/>
        <v>0.525418799638882</v>
      </c>
      <c r="P92" s="28">
        <f t="shared" si="6"/>
        <v>0.437848999699071</v>
      </c>
      <c r="Q92" s="41">
        <f t="shared" si="7"/>
        <v>0.477740488420528</v>
      </c>
      <c r="R92" s="13"/>
    </row>
    <row r="93" s="1" customFormat="1" spans="1:18">
      <c r="A93" s="51">
        <v>90</v>
      </c>
      <c r="B93" s="19">
        <v>723</v>
      </c>
      <c r="C93" s="20" t="s">
        <v>162</v>
      </c>
      <c r="D93" s="20" t="s">
        <v>45</v>
      </c>
      <c r="E93" s="20" t="s">
        <v>52</v>
      </c>
      <c r="F93" s="21">
        <v>5776.43522142857</v>
      </c>
      <c r="G93" s="22">
        <v>0.294743690662071</v>
      </c>
      <c r="H93" s="21">
        <v>1702.56783603424</v>
      </c>
      <c r="I93" s="21">
        <v>6931.72226571428</v>
      </c>
      <c r="J93" s="22">
        <v>0.284612865633944</v>
      </c>
      <c r="K93" s="21">
        <v>1972.85733782356</v>
      </c>
      <c r="L93" s="21">
        <v>2917.32</v>
      </c>
      <c r="M93" s="21">
        <v>653.74</v>
      </c>
      <c r="N93" s="53">
        <f t="shared" si="4"/>
        <v>0.22408923258333</v>
      </c>
      <c r="O93" s="41">
        <f t="shared" si="5"/>
        <v>0.505038122677764</v>
      </c>
      <c r="P93" s="28">
        <f t="shared" si="6"/>
        <v>0.42086510223147</v>
      </c>
      <c r="Q93" s="41">
        <f t="shared" si="7"/>
        <v>0.331367092524389</v>
      </c>
      <c r="R93" s="13"/>
    </row>
    <row r="94" s="1" customFormat="1" spans="1:18">
      <c r="A94" s="51">
        <v>91</v>
      </c>
      <c r="B94" s="19">
        <v>339</v>
      </c>
      <c r="C94" s="20" t="s">
        <v>158</v>
      </c>
      <c r="D94" s="20" t="s">
        <v>38</v>
      </c>
      <c r="E94" s="20" t="s">
        <v>49</v>
      </c>
      <c r="F94" s="21">
        <v>5893.28350714285</v>
      </c>
      <c r="G94" s="22">
        <v>0.262428645487203</v>
      </c>
      <c r="H94" s="21">
        <v>1546.56640825157</v>
      </c>
      <c r="I94" s="21">
        <v>7071.94020857142</v>
      </c>
      <c r="J94" s="22">
        <v>0.253408541668094</v>
      </c>
      <c r="K94" s="21">
        <v>1792.09005501804</v>
      </c>
      <c r="L94" s="21">
        <v>2845.29</v>
      </c>
      <c r="M94" s="21">
        <v>811</v>
      </c>
      <c r="N94" s="22">
        <f t="shared" si="4"/>
        <v>0.28503245714848</v>
      </c>
      <c r="O94" s="41">
        <f t="shared" si="5"/>
        <v>0.482802158856165</v>
      </c>
      <c r="P94" s="28">
        <f t="shared" si="6"/>
        <v>0.402335132380138</v>
      </c>
      <c r="Q94" s="41">
        <f t="shared" si="7"/>
        <v>0.452544222166244</v>
      </c>
      <c r="R94" s="13"/>
    </row>
    <row r="95" s="1" customFormat="1" spans="1:18">
      <c r="A95" s="51">
        <v>92</v>
      </c>
      <c r="B95" s="19">
        <v>343</v>
      </c>
      <c r="C95" s="20" t="s">
        <v>128</v>
      </c>
      <c r="D95" s="20" t="s">
        <v>38</v>
      </c>
      <c r="E95" s="20" t="s">
        <v>36</v>
      </c>
      <c r="F95" s="21">
        <v>23356.2553142857</v>
      </c>
      <c r="G95" s="22">
        <v>0.262163903386781</v>
      </c>
      <c r="H95" s="21">
        <v>6123.16706169139</v>
      </c>
      <c r="I95" s="21">
        <v>28027.5063771428</v>
      </c>
      <c r="J95" s="22">
        <v>0.253152899188739</v>
      </c>
      <c r="K95" s="21">
        <v>7095.24449640459</v>
      </c>
      <c r="L95" s="21">
        <v>10533.37</v>
      </c>
      <c r="M95" s="21">
        <v>2472.39</v>
      </c>
      <c r="N95" s="53">
        <f t="shared" si="4"/>
        <v>0.234719752557823</v>
      </c>
      <c r="O95" s="41">
        <f t="shared" si="5"/>
        <v>0.450987106377337</v>
      </c>
      <c r="P95" s="28">
        <f t="shared" si="6"/>
        <v>0.375822588647781</v>
      </c>
      <c r="Q95" s="41">
        <f t="shared" si="7"/>
        <v>0.348457336636228</v>
      </c>
      <c r="R95" s="13"/>
    </row>
    <row r="96" s="1" customFormat="1" spans="1:18">
      <c r="A96" s="51">
        <v>93</v>
      </c>
      <c r="B96" s="19">
        <v>752</v>
      </c>
      <c r="C96" s="20" t="s">
        <v>150</v>
      </c>
      <c r="D96" s="20" t="s">
        <v>38</v>
      </c>
      <c r="E96" s="20" t="s">
        <v>52</v>
      </c>
      <c r="F96" s="21">
        <v>4929.18011428572</v>
      </c>
      <c r="G96" s="22">
        <v>0.247020873848182</v>
      </c>
      <c r="H96" s="21">
        <v>1217.61037918594</v>
      </c>
      <c r="I96" s="21">
        <v>5915.01613714286</v>
      </c>
      <c r="J96" s="22">
        <v>0.238530360461349</v>
      </c>
      <c r="K96" s="21">
        <v>1410.91093132738</v>
      </c>
      <c r="L96" s="21">
        <v>2213.92</v>
      </c>
      <c r="M96" s="21">
        <v>475.07</v>
      </c>
      <c r="N96" s="53">
        <f t="shared" si="4"/>
        <v>0.214583182770832</v>
      </c>
      <c r="O96" s="41">
        <f t="shared" si="5"/>
        <v>0.449145689276728</v>
      </c>
      <c r="P96" s="28">
        <f t="shared" si="6"/>
        <v>0.374288074397273</v>
      </c>
      <c r="Q96" s="41">
        <f t="shared" si="7"/>
        <v>0.336711545322748</v>
      </c>
      <c r="R96" s="13"/>
    </row>
    <row r="97" s="4" customFormat="1" spans="1:18">
      <c r="A97" s="51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2551.04</v>
      </c>
      <c r="M97" s="21">
        <v>696.26</v>
      </c>
      <c r="N97" s="22">
        <f t="shared" si="4"/>
        <v>0.272931823883593</v>
      </c>
      <c r="O97" s="41">
        <f t="shared" si="5"/>
        <v>0.434277980500483</v>
      </c>
      <c r="P97" s="28">
        <f t="shared" si="6"/>
        <v>0.361898317083736</v>
      </c>
      <c r="Q97" s="41">
        <f t="shared" si="7"/>
        <v>0.334197343764244</v>
      </c>
      <c r="R97" s="13"/>
    </row>
    <row r="98" s="4" customFormat="1" ht="14" customHeight="1" spans="1:18">
      <c r="A98" s="51">
        <v>95</v>
      </c>
      <c r="B98" s="19">
        <v>102567</v>
      </c>
      <c r="C98" s="20" t="s">
        <v>153</v>
      </c>
      <c r="D98" s="20" t="s">
        <v>57</v>
      </c>
      <c r="E98" s="20" t="s">
        <v>52</v>
      </c>
      <c r="F98" s="23">
        <v>3119.01333333333</v>
      </c>
      <c r="G98" s="22">
        <v>0.311958645041594</v>
      </c>
      <c r="H98" s="21">
        <v>973.003173333333</v>
      </c>
      <c r="I98" s="21">
        <v>3742.816</v>
      </c>
      <c r="J98" s="22">
        <v>0.301236113740487</v>
      </c>
      <c r="K98" s="21">
        <v>1127.47134628571</v>
      </c>
      <c r="L98" s="21">
        <v>811.93</v>
      </c>
      <c r="M98" s="21">
        <v>393</v>
      </c>
      <c r="N98" s="22">
        <f t="shared" si="4"/>
        <v>0.484031874668999</v>
      </c>
      <c r="O98" s="41">
        <f t="shared" si="5"/>
        <v>0.260316296606619</v>
      </c>
      <c r="P98" s="28">
        <f t="shared" si="6"/>
        <v>0.216930247172183</v>
      </c>
      <c r="Q98" s="41">
        <f t="shared" si="7"/>
        <v>0.34856761663583</v>
      </c>
      <c r="R98" s="13"/>
    </row>
    <row r="99" s="1" customFormat="1" spans="1:18">
      <c r="A99" s="51">
        <v>96</v>
      </c>
      <c r="B99" s="19">
        <v>311</v>
      </c>
      <c r="C99" s="20" t="s">
        <v>98</v>
      </c>
      <c r="D99" s="20" t="s">
        <v>38</v>
      </c>
      <c r="E99" s="20" t="s">
        <v>36</v>
      </c>
      <c r="F99" s="23">
        <v>8770.8838</v>
      </c>
      <c r="G99" s="22">
        <v>0.222813393776805</v>
      </c>
      <c r="H99" s="21">
        <v>1954.2703859</v>
      </c>
      <c r="I99" s="21">
        <v>10525.06056</v>
      </c>
      <c r="J99" s="22">
        <v>0.215154931262457</v>
      </c>
      <c r="K99" s="21">
        <v>2264.51868132</v>
      </c>
      <c r="L99" s="21">
        <v>1891.02</v>
      </c>
      <c r="M99" s="21">
        <v>382.4</v>
      </c>
      <c r="N99" s="53">
        <f t="shared" si="4"/>
        <v>0.202218908314032</v>
      </c>
      <c r="O99" s="41">
        <f t="shared" si="5"/>
        <v>0.215601989847363</v>
      </c>
      <c r="P99" s="28">
        <f t="shared" si="6"/>
        <v>0.179668324872802</v>
      </c>
      <c r="Q99" s="41">
        <f t="shared" si="7"/>
        <v>0.168865906540942</v>
      </c>
      <c r="R99" s="13"/>
    </row>
    <row r="100" s="1" customFormat="1" spans="1:18">
      <c r="A100" s="51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294653.703909856</v>
      </c>
      <c r="L100" s="17">
        <f>SUM(L4:L99)</f>
        <v>811789.75</v>
      </c>
      <c r="M100" s="17">
        <f>SUM(M4:M99)</f>
        <v>214028.16</v>
      </c>
      <c r="N100" s="18">
        <f t="shared" si="4"/>
        <v>0.263649744284157</v>
      </c>
      <c r="O100" s="49">
        <f t="shared" si="5"/>
        <v>0.925977785264885</v>
      </c>
      <c r="P100" s="50">
        <f t="shared" si="6"/>
        <v>0.774480204969106</v>
      </c>
      <c r="Q100" s="49">
        <f t="shared" si="7"/>
        <v>0.726371863512965</v>
      </c>
      <c r="R100" s="58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8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8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8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Q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3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10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43331</v>
      </c>
      <c r="M2" s="29"/>
      <c r="N2" s="30"/>
      <c r="O2" s="29"/>
      <c r="P2" s="29"/>
      <c r="Q2" s="29"/>
      <c r="R2" s="29"/>
    </row>
    <row r="3" s="1" customFormat="1" ht="28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31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s="2" customFormat="1" spans="1:18">
      <c r="A4" s="19">
        <v>1</v>
      </c>
      <c r="B4" s="19">
        <v>707</v>
      </c>
      <c r="C4" s="20" t="s">
        <v>34</v>
      </c>
      <c r="D4" s="20" t="s">
        <v>35</v>
      </c>
      <c r="E4" s="20" t="s">
        <v>36</v>
      </c>
      <c r="F4" s="21">
        <v>12121</v>
      </c>
      <c r="G4" s="22">
        <v>0.31968409536954</v>
      </c>
      <c r="H4" s="21">
        <v>3874.8909199742</v>
      </c>
      <c r="I4" s="21">
        <v>14545.2</v>
      </c>
      <c r="J4" s="22">
        <v>0.308696027644701</v>
      </c>
      <c r="K4" s="21">
        <v>4490.0454612977</v>
      </c>
      <c r="L4" s="21">
        <v>29648.87</v>
      </c>
      <c r="M4" s="21">
        <v>5107.88</v>
      </c>
      <c r="N4" s="33">
        <f t="shared" ref="N4:N67" si="0">M4/L4</f>
        <v>0.172279078426935</v>
      </c>
      <c r="O4" s="34">
        <f t="shared" ref="O4:O67" si="1">L4/F4</f>
        <v>2.44607458130517</v>
      </c>
      <c r="P4" s="35">
        <f t="shared" ref="P4:P67" si="2">L4/I4</f>
        <v>2.03839548442098</v>
      </c>
      <c r="Q4" s="34">
        <f t="shared" ref="Q4:Q67" si="3">M4/K4</f>
        <v>1.13760095393861</v>
      </c>
      <c r="R4" s="42">
        <v>188</v>
      </c>
    </row>
    <row r="5" s="1" customFormat="1" spans="1:18">
      <c r="A5" s="19">
        <v>2</v>
      </c>
      <c r="B5" s="19">
        <v>704</v>
      </c>
      <c r="C5" s="20" t="s">
        <v>47</v>
      </c>
      <c r="D5" s="20" t="s">
        <v>48</v>
      </c>
      <c r="E5" s="20" t="s">
        <v>49</v>
      </c>
      <c r="F5" s="21">
        <v>6987.1</v>
      </c>
      <c r="G5" s="22">
        <v>0.279639503149493</v>
      </c>
      <c r="H5" s="21">
        <v>1953.86917245582</v>
      </c>
      <c r="I5" s="21">
        <v>8384.52</v>
      </c>
      <c r="J5" s="22">
        <v>0.270027833868307</v>
      </c>
      <c r="K5" s="21">
        <v>2264.0537736255</v>
      </c>
      <c r="L5" s="21">
        <v>16752.69</v>
      </c>
      <c r="M5" s="21">
        <v>4335.19</v>
      </c>
      <c r="N5" s="33">
        <f t="shared" si="0"/>
        <v>0.258775754819077</v>
      </c>
      <c r="O5" s="34">
        <f t="shared" si="1"/>
        <v>2.39765997337951</v>
      </c>
      <c r="P5" s="35">
        <f t="shared" si="2"/>
        <v>1.99804997781626</v>
      </c>
      <c r="Q5" s="34">
        <f t="shared" si="3"/>
        <v>1.91479109308341</v>
      </c>
      <c r="R5" s="42">
        <v>188</v>
      </c>
    </row>
    <row r="6" s="2" customFormat="1" ht="19" customHeight="1" spans="1:18">
      <c r="A6" s="19">
        <v>3</v>
      </c>
      <c r="B6" s="19">
        <v>710</v>
      </c>
      <c r="C6" s="20" t="s">
        <v>60</v>
      </c>
      <c r="D6" s="20" t="s">
        <v>48</v>
      </c>
      <c r="E6" s="20" t="s">
        <v>52</v>
      </c>
      <c r="F6" s="23">
        <v>4111.59850714285</v>
      </c>
      <c r="G6" s="22">
        <v>0.307878055233251</v>
      </c>
      <c r="H6" s="21">
        <v>1265.87095227908</v>
      </c>
      <c r="I6" s="21">
        <v>4933.91820857142</v>
      </c>
      <c r="J6" s="22">
        <v>0.297295780509874</v>
      </c>
      <c r="K6" s="21">
        <v>1466.83306478912</v>
      </c>
      <c r="L6" s="21">
        <v>8002.97</v>
      </c>
      <c r="M6" s="21">
        <v>2022.8</v>
      </c>
      <c r="N6" s="33">
        <f t="shared" si="0"/>
        <v>0.252756164274013</v>
      </c>
      <c r="O6" s="34">
        <f t="shared" si="1"/>
        <v>1.94643761692609</v>
      </c>
      <c r="P6" s="36">
        <f t="shared" si="2"/>
        <v>1.62203134743841</v>
      </c>
      <c r="Q6" s="34">
        <f t="shared" si="3"/>
        <v>1.37902536325141</v>
      </c>
      <c r="R6" s="42">
        <v>88</v>
      </c>
    </row>
    <row r="7" s="1" customFormat="1" ht="15" customHeight="1" spans="1:18">
      <c r="A7" s="19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21179.5</v>
      </c>
      <c r="M7" s="21">
        <v>5443.11</v>
      </c>
      <c r="N7" s="33">
        <f t="shared" si="0"/>
        <v>0.256998984867443</v>
      </c>
      <c r="O7" s="34">
        <f t="shared" si="1"/>
        <v>1.90638675780409</v>
      </c>
      <c r="P7" s="36">
        <f t="shared" si="2"/>
        <v>1.58865563150341</v>
      </c>
      <c r="Q7" s="34">
        <f t="shared" si="3"/>
        <v>1.34815139710913</v>
      </c>
      <c r="R7" s="42">
        <v>188</v>
      </c>
    </row>
    <row r="8" s="1" customFormat="1" ht="15" customHeight="1" spans="1:18">
      <c r="A8" s="19">
        <v>5</v>
      </c>
      <c r="B8" s="19">
        <v>351</v>
      </c>
      <c r="C8" s="20" t="s">
        <v>55</v>
      </c>
      <c r="D8" s="20" t="s">
        <v>48</v>
      </c>
      <c r="E8" s="20" t="s">
        <v>49</v>
      </c>
      <c r="F8" s="21">
        <v>5688.37561904762</v>
      </c>
      <c r="G8" s="22">
        <v>0.311539128686566</v>
      </c>
      <c r="H8" s="21">
        <v>1772.151584</v>
      </c>
      <c r="I8" s="21">
        <v>6826.05074285714</v>
      </c>
      <c r="J8" s="22">
        <v>0.300831016852012</v>
      </c>
      <c r="K8" s="21">
        <v>2053.48778605714</v>
      </c>
      <c r="L8" s="21">
        <v>10558.17</v>
      </c>
      <c r="M8" s="21">
        <v>3628.96</v>
      </c>
      <c r="N8" s="33">
        <f t="shared" si="0"/>
        <v>0.343711078719134</v>
      </c>
      <c r="O8" s="34">
        <f t="shared" si="1"/>
        <v>1.85609578324009</v>
      </c>
      <c r="P8" s="36">
        <f t="shared" si="2"/>
        <v>1.54674648603341</v>
      </c>
      <c r="Q8" s="34">
        <f t="shared" si="3"/>
        <v>1.76721771838141</v>
      </c>
      <c r="R8" s="42"/>
    </row>
    <row r="9" s="1" customFormat="1" ht="17" customHeight="1" spans="1:18">
      <c r="A9" s="19">
        <v>6</v>
      </c>
      <c r="B9" s="19">
        <v>102935</v>
      </c>
      <c r="C9" s="20" t="s">
        <v>68</v>
      </c>
      <c r="D9" s="20" t="s">
        <v>45</v>
      </c>
      <c r="E9" s="20" t="s">
        <v>49</v>
      </c>
      <c r="F9" s="23">
        <v>3413.70742857143</v>
      </c>
      <c r="G9" s="22">
        <v>0.302332412657709</v>
      </c>
      <c r="H9" s="21">
        <v>1032.07440298755</v>
      </c>
      <c r="I9" s="21">
        <v>4096.44891428572</v>
      </c>
      <c r="J9" s="22">
        <v>0.29194075078333</v>
      </c>
      <c r="K9" s="21">
        <v>1195.92037158213</v>
      </c>
      <c r="L9" s="21">
        <v>6305.48</v>
      </c>
      <c r="M9" s="21">
        <v>1242.33</v>
      </c>
      <c r="N9" s="33">
        <f t="shared" si="0"/>
        <v>0.197023858611874</v>
      </c>
      <c r="O9" s="34">
        <f t="shared" si="1"/>
        <v>1.8471061542139</v>
      </c>
      <c r="P9" s="36">
        <f t="shared" si="2"/>
        <v>1.53925512851158</v>
      </c>
      <c r="Q9" s="34">
        <f t="shared" si="3"/>
        <v>1.03880662084255</v>
      </c>
      <c r="R9" s="42">
        <v>188</v>
      </c>
    </row>
    <row r="10" s="1" customFormat="1" spans="1:18">
      <c r="A10" s="19">
        <v>7</v>
      </c>
      <c r="B10" s="24">
        <v>587</v>
      </c>
      <c r="C10" s="20" t="s">
        <v>62</v>
      </c>
      <c r="D10" s="20" t="s">
        <v>48</v>
      </c>
      <c r="E10" s="20" t="s">
        <v>49</v>
      </c>
      <c r="F10" s="21">
        <v>7285.67847619048</v>
      </c>
      <c r="G10" s="22">
        <v>0.273415866096283</v>
      </c>
      <c r="H10" s="21">
        <v>1992.02009066667</v>
      </c>
      <c r="I10" s="21">
        <v>8742.81417142857</v>
      </c>
      <c r="J10" s="22">
        <v>0.264018113448505</v>
      </c>
      <c r="K10" s="21">
        <v>2308.26130377143</v>
      </c>
      <c r="L10" s="21">
        <v>12426.35</v>
      </c>
      <c r="M10" s="21">
        <v>3990.19</v>
      </c>
      <c r="N10" s="33">
        <f t="shared" si="0"/>
        <v>0.321107163406793</v>
      </c>
      <c r="O10" s="34">
        <f t="shared" si="1"/>
        <v>1.7055858339905</v>
      </c>
      <c r="P10" s="36">
        <f t="shared" si="2"/>
        <v>1.42132152832542</v>
      </c>
      <c r="Q10" s="34">
        <f t="shared" si="3"/>
        <v>1.72865610729621</v>
      </c>
      <c r="R10" s="43"/>
    </row>
    <row r="11" s="1" customFormat="1" spans="1:18">
      <c r="A11" s="19">
        <v>8</v>
      </c>
      <c r="B11" s="24">
        <v>101453</v>
      </c>
      <c r="C11" s="20" t="s">
        <v>65</v>
      </c>
      <c r="D11" s="20" t="s">
        <v>48</v>
      </c>
      <c r="E11" s="20" t="s">
        <v>52</v>
      </c>
      <c r="F11" s="21">
        <v>5828.40385714286</v>
      </c>
      <c r="G11" s="22">
        <v>0.291546631056341</v>
      </c>
      <c r="H11" s="21">
        <v>1699.25150898578</v>
      </c>
      <c r="I11" s="21">
        <v>6994.08462857143</v>
      </c>
      <c r="J11" s="22">
        <v>0.281525694220892</v>
      </c>
      <c r="K11" s="21">
        <v>1969.01453049824</v>
      </c>
      <c r="L11" s="21">
        <v>9548.14</v>
      </c>
      <c r="M11" s="21">
        <v>2208.48</v>
      </c>
      <c r="N11" s="33">
        <f t="shared" si="0"/>
        <v>0.231299499169472</v>
      </c>
      <c r="O11" s="34">
        <f t="shared" si="1"/>
        <v>1.63820837300053</v>
      </c>
      <c r="P11" s="36">
        <f t="shared" si="2"/>
        <v>1.36517364416711</v>
      </c>
      <c r="Q11" s="34">
        <f t="shared" si="3"/>
        <v>1.12161691333033</v>
      </c>
      <c r="R11" s="43"/>
    </row>
    <row r="12" s="1" customFormat="1" spans="1:18">
      <c r="A12" s="19">
        <v>9</v>
      </c>
      <c r="B12" s="19">
        <v>56</v>
      </c>
      <c r="C12" s="20" t="s">
        <v>61</v>
      </c>
      <c r="D12" s="20" t="s">
        <v>48</v>
      </c>
      <c r="E12" s="20" t="s">
        <v>52</v>
      </c>
      <c r="F12" s="21">
        <v>5028.82895238095</v>
      </c>
      <c r="G12" s="22">
        <v>0.315998648402551</v>
      </c>
      <c r="H12" s="21">
        <v>1589.103152</v>
      </c>
      <c r="I12" s="21">
        <v>6034.59474285714</v>
      </c>
      <c r="J12" s="22">
        <v>0.30513725554661</v>
      </c>
      <c r="K12" s="21">
        <v>1841.37967817143</v>
      </c>
      <c r="L12" s="21">
        <v>7640.77</v>
      </c>
      <c r="M12" s="21">
        <v>1321.98</v>
      </c>
      <c r="N12" s="33">
        <f t="shared" si="0"/>
        <v>0.173016593877319</v>
      </c>
      <c r="O12" s="34">
        <f t="shared" si="1"/>
        <v>1.51939349545432</v>
      </c>
      <c r="P12" s="35">
        <f t="shared" si="2"/>
        <v>1.26616124621194</v>
      </c>
      <c r="Q12" s="41">
        <f t="shared" si="3"/>
        <v>0.717929070072492</v>
      </c>
      <c r="R12" s="43"/>
    </row>
    <row r="13" s="1" customFormat="1" spans="1:18">
      <c r="A13" s="19">
        <v>10</v>
      </c>
      <c r="B13" s="19">
        <v>343</v>
      </c>
      <c r="C13" s="20" t="s">
        <v>128</v>
      </c>
      <c r="D13" s="20" t="s">
        <v>38</v>
      </c>
      <c r="E13" s="20" t="s">
        <v>36</v>
      </c>
      <c r="F13" s="21">
        <v>23356.2553142857</v>
      </c>
      <c r="G13" s="22">
        <v>0.262163903386781</v>
      </c>
      <c r="H13" s="21">
        <v>6123.16706169139</v>
      </c>
      <c r="I13" s="21">
        <v>28027.5063771428</v>
      </c>
      <c r="J13" s="22">
        <v>0.253152899188739</v>
      </c>
      <c r="K13" s="21">
        <v>7095.24449640459</v>
      </c>
      <c r="L13" s="21">
        <v>34156.6</v>
      </c>
      <c r="M13" s="21">
        <v>8034.68</v>
      </c>
      <c r="N13" s="37">
        <f t="shared" si="0"/>
        <v>0.235230672842145</v>
      </c>
      <c r="O13" s="38">
        <f t="shared" si="1"/>
        <v>1.4624176495925</v>
      </c>
      <c r="P13" s="39">
        <f t="shared" si="2"/>
        <v>1.21868137466042</v>
      </c>
      <c r="Q13" s="38">
        <f t="shared" si="3"/>
        <v>1.13240354212902</v>
      </c>
      <c r="R13" s="42">
        <v>88</v>
      </c>
    </row>
    <row r="14" s="1" customFormat="1" spans="1:18">
      <c r="A14" s="19">
        <v>11</v>
      </c>
      <c r="B14" s="19">
        <v>514</v>
      </c>
      <c r="C14" s="20" t="s">
        <v>56</v>
      </c>
      <c r="D14" s="20" t="s">
        <v>57</v>
      </c>
      <c r="E14" s="20" t="s">
        <v>36</v>
      </c>
      <c r="F14" s="23">
        <v>10547.9257142857</v>
      </c>
      <c r="G14" s="22">
        <v>0.315777612605755</v>
      </c>
      <c r="H14" s="21">
        <v>3330.7988</v>
      </c>
      <c r="I14" s="21">
        <v>12657.5108571429</v>
      </c>
      <c r="J14" s="22">
        <v>0.304923817113399</v>
      </c>
      <c r="K14" s="21">
        <v>3859.57652571429</v>
      </c>
      <c r="L14" s="21">
        <v>14707.09</v>
      </c>
      <c r="M14" s="21">
        <v>2621.3</v>
      </c>
      <c r="N14" s="40">
        <f t="shared" si="0"/>
        <v>0.178233763443346</v>
      </c>
      <c r="O14" s="34">
        <f t="shared" si="1"/>
        <v>1.39431110896821</v>
      </c>
      <c r="P14" s="35">
        <f t="shared" si="2"/>
        <v>1.16192592414017</v>
      </c>
      <c r="Q14" s="41">
        <f t="shared" si="3"/>
        <v>0.679167774634259</v>
      </c>
      <c r="R14" s="42"/>
    </row>
    <row r="15" s="1" customFormat="1" spans="1:18">
      <c r="A15" s="19">
        <v>12</v>
      </c>
      <c r="B15" s="19">
        <v>578</v>
      </c>
      <c r="C15" s="20" t="s">
        <v>53</v>
      </c>
      <c r="D15" s="20" t="s">
        <v>45</v>
      </c>
      <c r="E15" s="20" t="s">
        <v>49</v>
      </c>
      <c r="F15" s="21">
        <v>9256.27881785716</v>
      </c>
      <c r="G15" s="22">
        <v>0.293766995579534</v>
      </c>
      <c r="H15" s="21">
        <v>2719.18921856838</v>
      </c>
      <c r="I15" s="21">
        <v>11107.5345814286</v>
      </c>
      <c r="J15" s="22">
        <v>0.283669741166489</v>
      </c>
      <c r="K15" s="21">
        <v>3150.87145971168</v>
      </c>
      <c r="L15" s="21">
        <v>12642.35</v>
      </c>
      <c r="M15" s="21">
        <v>3545.92</v>
      </c>
      <c r="N15" s="33">
        <f t="shared" si="0"/>
        <v>0.280479499460148</v>
      </c>
      <c r="O15" s="34">
        <f t="shared" si="1"/>
        <v>1.36581343850732</v>
      </c>
      <c r="P15" s="35">
        <f t="shared" si="2"/>
        <v>1.13817786542277</v>
      </c>
      <c r="Q15" s="34">
        <f t="shared" si="3"/>
        <v>1.12537754882723</v>
      </c>
      <c r="R15" s="42">
        <v>88</v>
      </c>
    </row>
    <row r="16" s="1" customFormat="1" spans="1:18">
      <c r="A16" s="19">
        <v>13</v>
      </c>
      <c r="B16" s="19">
        <v>373</v>
      </c>
      <c r="C16" s="20" t="s">
        <v>54</v>
      </c>
      <c r="D16" s="20" t="s">
        <v>45</v>
      </c>
      <c r="E16" s="20" t="s">
        <v>49</v>
      </c>
      <c r="F16" s="23">
        <v>11638.5973333333</v>
      </c>
      <c r="G16" s="22">
        <v>0.286861004384492</v>
      </c>
      <c r="H16" s="21">
        <v>3338.65972066667</v>
      </c>
      <c r="I16" s="21">
        <v>13966.3168</v>
      </c>
      <c r="J16" s="22">
        <v>0.277001120238086</v>
      </c>
      <c r="K16" s="21">
        <v>3868.6853992</v>
      </c>
      <c r="L16" s="21">
        <v>15872.56</v>
      </c>
      <c r="M16" s="21">
        <v>3998.68</v>
      </c>
      <c r="N16" s="33">
        <f t="shared" si="0"/>
        <v>0.251924075259441</v>
      </c>
      <c r="O16" s="34">
        <f t="shared" si="1"/>
        <v>1.36378633484814</v>
      </c>
      <c r="P16" s="35">
        <f t="shared" si="2"/>
        <v>1.13648861237345</v>
      </c>
      <c r="Q16" s="34">
        <f t="shared" si="3"/>
        <v>1.03360175030693</v>
      </c>
      <c r="R16" s="43"/>
    </row>
    <row r="17" s="1" customFormat="1" spans="1:18">
      <c r="A17" s="19">
        <v>14</v>
      </c>
      <c r="B17" s="19">
        <v>517</v>
      </c>
      <c r="C17" s="20" t="s">
        <v>135</v>
      </c>
      <c r="D17" s="20" t="s">
        <v>45</v>
      </c>
      <c r="E17" s="20" t="s">
        <v>36</v>
      </c>
      <c r="F17" s="23">
        <v>25165.932</v>
      </c>
      <c r="G17" s="22">
        <v>0.236390632906519</v>
      </c>
      <c r="H17" s="21">
        <v>5948.99059316242</v>
      </c>
      <c r="I17" s="21">
        <v>30199.1184</v>
      </c>
      <c r="J17" s="22">
        <v>0.228265498370527</v>
      </c>
      <c r="K17" s="21">
        <v>6893.41681192655</v>
      </c>
      <c r="L17" s="21">
        <v>34320.41</v>
      </c>
      <c r="M17" s="21">
        <v>7210.71</v>
      </c>
      <c r="N17" s="33">
        <f t="shared" si="0"/>
        <v>0.210099762794209</v>
      </c>
      <c r="O17" s="34">
        <f t="shared" si="1"/>
        <v>1.36376471175397</v>
      </c>
      <c r="P17" s="35">
        <f t="shared" si="2"/>
        <v>1.13647059312831</v>
      </c>
      <c r="Q17" s="34">
        <f t="shared" si="3"/>
        <v>1.04602843506061</v>
      </c>
      <c r="R17" s="43"/>
    </row>
    <row r="18" s="3" customFormat="1" spans="1:18">
      <c r="A18" s="19">
        <v>15</v>
      </c>
      <c r="B18" s="19">
        <v>355</v>
      </c>
      <c r="C18" s="20" t="s">
        <v>126</v>
      </c>
      <c r="D18" s="20" t="s">
        <v>45</v>
      </c>
      <c r="E18" s="20" t="s">
        <v>49</v>
      </c>
      <c r="F18" s="23">
        <v>9765.87714285714</v>
      </c>
      <c r="G18" s="22">
        <v>0.309152965047101</v>
      </c>
      <c r="H18" s="21">
        <v>3019.149875</v>
      </c>
      <c r="I18" s="21">
        <v>11719.0525714286</v>
      </c>
      <c r="J18" s="22">
        <v>0.298526869578243</v>
      </c>
      <c r="K18" s="21">
        <v>3498.45207857143</v>
      </c>
      <c r="L18" s="21">
        <v>13285.44</v>
      </c>
      <c r="M18" s="21">
        <v>3717.04</v>
      </c>
      <c r="N18" s="33">
        <f t="shared" si="0"/>
        <v>0.279782980465833</v>
      </c>
      <c r="O18" s="34">
        <f t="shared" si="1"/>
        <v>1.36039393140606</v>
      </c>
      <c r="P18" s="35">
        <f t="shared" si="2"/>
        <v>1.13366160950505</v>
      </c>
      <c r="Q18" s="34">
        <f t="shared" si="3"/>
        <v>1.06248132503156</v>
      </c>
      <c r="R18" s="43"/>
    </row>
    <row r="19" s="1" customFormat="1" spans="1:18">
      <c r="A19" s="19">
        <v>16</v>
      </c>
      <c r="B19" s="25">
        <v>102934</v>
      </c>
      <c r="C19" s="26" t="s">
        <v>72</v>
      </c>
      <c r="D19" s="20" t="s">
        <v>38</v>
      </c>
      <c r="E19" s="27" t="s">
        <v>49</v>
      </c>
      <c r="F19" s="23">
        <v>9470.584</v>
      </c>
      <c r="G19" s="22">
        <v>0.258729622516767</v>
      </c>
      <c r="H19" s="21">
        <v>2450.32062333333</v>
      </c>
      <c r="I19" s="21">
        <v>11364.7008</v>
      </c>
      <c r="J19" s="22">
        <v>0.249836660196105</v>
      </c>
      <c r="K19" s="21">
        <v>2839.318892</v>
      </c>
      <c r="L19" s="21">
        <v>12518.8</v>
      </c>
      <c r="M19" s="21">
        <v>3232.29</v>
      </c>
      <c r="N19" s="33">
        <f t="shared" si="0"/>
        <v>0.258194874908138</v>
      </c>
      <c r="O19" s="34">
        <f t="shared" si="1"/>
        <v>1.32186146070823</v>
      </c>
      <c r="P19" s="35">
        <f t="shared" si="2"/>
        <v>1.10155121725686</v>
      </c>
      <c r="Q19" s="34">
        <f t="shared" si="3"/>
        <v>1.1384033012661</v>
      </c>
      <c r="R19" s="43"/>
    </row>
    <row r="20" s="1" customFormat="1" spans="1:18">
      <c r="A20" s="19">
        <v>17</v>
      </c>
      <c r="B20" s="19">
        <v>743</v>
      </c>
      <c r="C20" s="20" t="s">
        <v>69</v>
      </c>
      <c r="D20" s="20" t="s">
        <v>35</v>
      </c>
      <c r="E20" s="20" t="s">
        <v>52</v>
      </c>
      <c r="F20" s="21">
        <v>5168.5</v>
      </c>
      <c r="G20" s="22">
        <v>0.311970849831559</v>
      </c>
      <c r="H20" s="21">
        <v>1612.42133735441</v>
      </c>
      <c r="I20" s="21">
        <v>6202.2</v>
      </c>
      <c r="J20" s="22">
        <v>0.301247899031763</v>
      </c>
      <c r="K20" s="21">
        <v>1868.3997193748</v>
      </c>
      <c r="L20" s="21">
        <v>6801.73</v>
      </c>
      <c r="M20" s="21">
        <v>1422.26</v>
      </c>
      <c r="N20" s="33">
        <f t="shared" si="0"/>
        <v>0.209102684170057</v>
      </c>
      <c r="O20" s="34">
        <f t="shared" si="1"/>
        <v>1.31599690432427</v>
      </c>
      <c r="P20" s="35">
        <f t="shared" si="2"/>
        <v>1.09666408693689</v>
      </c>
      <c r="Q20" s="41">
        <f t="shared" si="3"/>
        <v>0.761218268902285</v>
      </c>
      <c r="R20" s="43"/>
    </row>
    <row r="21" s="1" customFormat="1" spans="1:18">
      <c r="A21" s="19">
        <v>18</v>
      </c>
      <c r="B21" s="19">
        <v>54</v>
      </c>
      <c r="C21" s="20" t="s">
        <v>121</v>
      </c>
      <c r="D21" s="20" t="s">
        <v>48</v>
      </c>
      <c r="E21" s="20" t="s">
        <v>49</v>
      </c>
      <c r="F21" s="21">
        <v>8084.38247619048</v>
      </c>
      <c r="G21" s="22">
        <v>0.32265988829067</v>
      </c>
      <c r="H21" s="21">
        <v>2608.50594666667</v>
      </c>
      <c r="I21" s="21">
        <v>9701.25897142857</v>
      </c>
      <c r="J21" s="22">
        <v>0.31156953767273</v>
      </c>
      <c r="K21" s="21">
        <v>3022.61677257143</v>
      </c>
      <c r="L21" s="21">
        <v>10581.99</v>
      </c>
      <c r="M21" s="21">
        <v>2537.25</v>
      </c>
      <c r="N21" s="33">
        <f t="shared" si="0"/>
        <v>0.2397705913538</v>
      </c>
      <c r="O21" s="34">
        <f t="shared" si="1"/>
        <v>1.30894227619305</v>
      </c>
      <c r="P21" s="35">
        <f t="shared" si="2"/>
        <v>1.09078523016088</v>
      </c>
      <c r="Q21" s="41">
        <f t="shared" si="3"/>
        <v>0.839421663713421</v>
      </c>
      <c r="R21" s="43"/>
    </row>
    <row r="22" s="1" customFormat="1" spans="1:18">
      <c r="A22" s="19">
        <v>19</v>
      </c>
      <c r="B22" s="19">
        <v>582</v>
      </c>
      <c r="C22" s="20" t="s">
        <v>37</v>
      </c>
      <c r="D22" s="20" t="s">
        <v>38</v>
      </c>
      <c r="E22" s="20" t="s">
        <v>36</v>
      </c>
      <c r="F22" s="21">
        <v>27815.3779</v>
      </c>
      <c r="G22" s="22">
        <v>0.250712739034604</v>
      </c>
      <c r="H22" s="21">
        <v>6973.6695805916</v>
      </c>
      <c r="I22" s="21">
        <v>33378.45348</v>
      </c>
      <c r="J22" s="22">
        <v>0.242095330174124</v>
      </c>
      <c r="K22" s="21">
        <v>8080.76771594223</v>
      </c>
      <c r="L22" s="21">
        <v>35367.78</v>
      </c>
      <c r="M22" s="21">
        <v>8418.79</v>
      </c>
      <c r="N22" s="33">
        <f t="shared" si="0"/>
        <v>0.238035579275827</v>
      </c>
      <c r="O22" s="34">
        <f t="shared" si="1"/>
        <v>1.27151894635952</v>
      </c>
      <c r="P22" s="35">
        <f t="shared" si="2"/>
        <v>1.05959912196627</v>
      </c>
      <c r="Q22" s="34">
        <f t="shared" si="3"/>
        <v>1.04183046660169</v>
      </c>
      <c r="R22" s="13"/>
    </row>
    <row r="23" s="4" customFormat="1" spans="1:18">
      <c r="A23" s="19">
        <v>20</v>
      </c>
      <c r="B23" s="19">
        <v>341</v>
      </c>
      <c r="C23" s="20" t="s">
        <v>63</v>
      </c>
      <c r="D23" s="20" t="s">
        <v>57</v>
      </c>
      <c r="E23" s="20" t="s">
        <v>36</v>
      </c>
      <c r="F23" s="21">
        <v>23453.6274285715</v>
      </c>
      <c r="G23" s="22">
        <v>0.304422429329363</v>
      </c>
      <c r="H23" s="21">
        <v>7139.81023839152</v>
      </c>
      <c r="I23" s="21">
        <v>28144.3529142858</v>
      </c>
      <c r="J23" s="22">
        <v>0.293958930147259</v>
      </c>
      <c r="K23" s="21">
        <v>8273.28387237032</v>
      </c>
      <c r="L23" s="21">
        <v>29330.56</v>
      </c>
      <c r="M23" s="21">
        <v>5932.85</v>
      </c>
      <c r="N23" s="33">
        <f t="shared" si="0"/>
        <v>0.202275374217199</v>
      </c>
      <c r="O23" s="34">
        <f t="shared" si="1"/>
        <v>1.25057670031328</v>
      </c>
      <c r="P23" s="35">
        <f t="shared" si="2"/>
        <v>1.04214725026107</v>
      </c>
      <c r="Q23" s="41">
        <f t="shared" si="3"/>
        <v>0.717109444269585</v>
      </c>
      <c r="R23" s="13"/>
    </row>
    <row r="24" s="1" customFormat="1" spans="1:18">
      <c r="A24" s="19">
        <v>21</v>
      </c>
      <c r="B24" s="19">
        <v>367</v>
      </c>
      <c r="C24" s="20" t="s">
        <v>132</v>
      </c>
      <c r="D24" s="20" t="s">
        <v>48</v>
      </c>
      <c r="E24" s="20" t="s">
        <v>49</v>
      </c>
      <c r="F24" s="21">
        <v>7336.45904285715</v>
      </c>
      <c r="G24" s="22">
        <v>0.281622833025385</v>
      </c>
      <c r="H24" s="21">
        <v>2066.11438002414</v>
      </c>
      <c r="I24" s="21">
        <v>8803.75085142857</v>
      </c>
      <c r="J24" s="22">
        <v>0.271942993436973</v>
      </c>
      <c r="K24" s="21">
        <v>2394.11836001078</v>
      </c>
      <c r="L24" s="21">
        <v>9140.95</v>
      </c>
      <c r="M24" s="21">
        <v>1845.24</v>
      </c>
      <c r="N24" s="33">
        <f t="shared" si="0"/>
        <v>0.20186523282591</v>
      </c>
      <c r="O24" s="34">
        <f t="shared" si="1"/>
        <v>1.24596211150388</v>
      </c>
      <c r="P24" s="35">
        <f t="shared" si="2"/>
        <v>1.03830175958656</v>
      </c>
      <c r="Q24" s="41">
        <f t="shared" si="3"/>
        <v>0.770738836818281</v>
      </c>
      <c r="R24" s="13"/>
    </row>
    <row r="25" s="1" customFormat="1" spans="1:18">
      <c r="A25" s="19">
        <v>22</v>
      </c>
      <c r="B25" s="19">
        <v>385</v>
      </c>
      <c r="C25" s="20" t="s">
        <v>64</v>
      </c>
      <c r="D25" s="20" t="s">
        <v>57</v>
      </c>
      <c r="E25" s="20" t="s">
        <v>36</v>
      </c>
      <c r="F25" s="23">
        <v>12355</v>
      </c>
      <c r="G25" s="28">
        <v>0.244662174918659</v>
      </c>
      <c r="H25" s="23">
        <v>3022.80117112003</v>
      </c>
      <c r="I25" s="23">
        <v>14826</v>
      </c>
      <c r="J25" s="28">
        <v>0.236252733890305</v>
      </c>
      <c r="K25" s="23">
        <v>3502.68303265766</v>
      </c>
      <c r="L25" s="21">
        <v>15089.81</v>
      </c>
      <c r="M25" s="21">
        <v>3176.24</v>
      </c>
      <c r="N25" s="33">
        <f t="shared" si="0"/>
        <v>0.210489065137334</v>
      </c>
      <c r="O25" s="34">
        <f t="shared" si="1"/>
        <v>1.2213524888709</v>
      </c>
      <c r="P25" s="35">
        <f t="shared" si="2"/>
        <v>1.01779374072575</v>
      </c>
      <c r="Q25" s="41">
        <f t="shared" si="3"/>
        <v>0.906802005886907</v>
      </c>
      <c r="R25" s="13"/>
    </row>
    <row r="26" s="1" customFormat="1" spans="1:18">
      <c r="A26" s="19">
        <v>23</v>
      </c>
      <c r="B26" s="19">
        <v>748</v>
      </c>
      <c r="C26" s="20" t="s">
        <v>97</v>
      </c>
      <c r="D26" s="20" t="s">
        <v>57</v>
      </c>
      <c r="E26" s="20" t="s">
        <v>52</v>
      </c>
      <c r="F26" s="21">
        <v>5871</v>
      </c>
      <c r="G26" s="22">
        <v>0.29538247601601</v>
      </c>
      <c r="H26" s="21">
        <v>1734.19051669</v>
      </c>
      <c r="I26" s="21">
        <v>7045.2</v>
      </c>
      <c r="J26" s="22">
        <v>0.285229694885492</v>
      </c>
      <c r="K26" s="21">
        <v>2009.50024640727</v>
      </c>
      <c r="L26" s="21">
        <v>7088.46</v>
      </c>
      <c r="M26" s="21">
        <v>2027.87</v>
      </c>
      <c r="N26" s="33">
        <f t="shared" si="0"/>
        <v>0.286080474461308</v>
      </c>
      <c r="O26" s="34">
        <f t="shared" si="1"/>
        <v>1.20736842105263</v>
      </c>
      <c r="P26" s="35">
        <f t="shared" si="2"/>
        <v>1.00614035087719</v>
      </c>
      <c r="Q26" s="34">
        <f t="shared" si="3"/>
        <v>1.00914145376472</v>
      </c>
      <c r="R26" s="42">
        <v>188</v>
      </c>
    </row>
    <row r="27" s="1" customFormat="1" spans="1:18">
      <c r="A27" s="19">
        <v>24</v>
      </c>
      <c r="B27" s="19">
        <v>740</v>
      </c>
      <c r="C27" s="20" t="s">
        <v>104</v>
      </c>
      <c r="D27" s="20" t="s">
        <v>35</v>
      </c>
      <c r="E27" s="20" t="s">
        <v>52</v>
      </c>
      <c r="F27" s="21">
        <v>4868.20870357143</v>
      </c>
      <c r="G27" s="22">
        <v>0.303823121118841</v>
      </c>
      <c r="H27" s="21">
        <v>1479.07436257698</v>
      </c>
      <c r="I27" s="21">
        <v>5841.85044428572</v>
      </c>
      <c r="J27" s="22">
        <v>0.293380221144832</v>
      </c>
      <c r="K27" s="21">
        <v>1713.88337523958</v>
      </c>
      <c r="L27" s="21">
        <v>5766.05</v>
      </c>
      <c r="M27" s="21">
        <v>1241.32</v>
      </c>
      <c r="N27" s="33">
        <f t="shared" si="0"/>
        <v>0.215280824828089</v>
      </c>
      <c r="O27" s="34">
        <f t="shared" si="1"/>
        <v>1.18442949986304</v>
      </c>
      <c r="P27" s="28">
        <f t="shared" si="2"/>
        <v>0.987024583219198</v>
      </c>
      <c r="Q27" s="41">
        <f t="shared" si="3"/>
        <v>0.724273318671102</v>
      </c>
      <c r="R27" s="13"/>
    </row>
    <row r="28" s="1" customFormat="1" spans="1:18">
      <c r="A28" s="19">
        <v>25</v>
      </c>
      <c r="B28" s="19">
        <v>745</v>
      </c>
      <c r="C28" s="20" t="s">
        <v>144</v>
      </c>
      <c r="D28" s="20" t="s">
        <v>38</v>
      </c>
      <c r="E28" s="20" t="s">
        <v>49</v>
      </c>
      <c r="F28" s="21">
        <v>6222.33186428571</v>
      </c>
      <c r="G28" s="22">
        <v>0.304445172378762</v>
      </c>
      <c r="H28" s="21">
        <v>1894.35889702033</v>
      </c>
      <c r="I28" s="21">
        <v>7466.79823714286</v>
      </c>
      <c r="J28" s="22">
        <v>0.293980891480674</v>
      </c>
      <c r="K28" s="21">
        <v>2195.09600226158</v>
      </c>
      <c r="L28" s="21">
        <v>7290.66</v>
      </c>
      <c r="M28" s="21">
        <v>1918.62</v>
      </c>
      <c r="N28" s="33">
        <f t="shared" si="0"/>
        <v>0.263161359876884</v>
      </c>
      <c r="O28" s="34">
        <f t="shared" si="1"/>
        <v>1.17169256783718</v>
      </c>
      <c r="P28" s="28">
        <f t="shared" si="2"/>
        <v>0.976410473197645</v>
      </c>
      <c r="Q28" s="41">
        <f t="shared" si="3"/>
        <v>0.874048332293107</v>
      </c>
      <c r="R28" s="13"/>
    </row>
    <row r="29" s="1" customFormat="1" spans="1:18">
      <c r="A29" s="19">
        <v>26</v>
      </c>
      <c r="B29" s="19">
        <v>730</v>
      </c>
      <c r="C29" s="20" t="s">
        <v>84</v>
      </c>
      <c r="D29" s="20" t="s">
        <v>38</v>
      </c>
      <c r="E29" s="20" t="s">
        <v>36</v>
      </c>
      <c r="F29" s="23">
        <v>8873.36978571427</v>
      </c>
      <c r="G29" s="28">
        <v>0.25243709006803</v>
      </c>
      <c r="H29" s="23">
        <v>2239.96764780329</v>
      </c>
      <c r="I29" s="23">
        <v>10648.0437428571</v>
      </c>
      <c r="J29" s="28">
        <v>0.243760412428743</v>
      </c>
      <c r="K29" s="23">
        <v>2595.57153431814</v>
      </c>
      <c r="L29" s="21">
        <v>10346.28</v>
      </c>
      <c r="M29" s="21">
        <v>2865.03</v>
      </c>
      <c r="N29" s="33">
        <f t="shared" si="0"/>
        <v>0.276914021271414</v>
      </c>
      <c r="O29" s="34">
        <f t="shared" si="1"/>
        <v>1.16599220474921</v>
      </c>
      <c r="P29" s="28">
        <f t="shared" si="2"/>
        <v>0.971660170624343</v>
      </c>
      <c r="Q29" s="41">
        <f t="shared" si="3"/>
        <v>1.10381469442053</v>
      </c>
      <c r="R29" s="13"/>
    </row>
    <row r="30" s="1" customFormat="1" spans="1:18">
      <c r="A30" s="19">
        <v>27</v>
      </c>
      <c r="B30" s="19">
        <v>727</v>
      </c>
      <c r="C30" s="20" t="s">
        <v>113</v>
      </c>
      <c r="D30" s="20" t="s">
        <v>38</v>
      </c>
      <c r="E30" s="20" t="s">
        <v>52</v>
      </c>
      <c r="F30" s="21">
        <v>5661.22731428572</v>
      </c>
      <c r="G30" s="22">
        <v>0.309063037298556</v>
      </c>
      <c r="H30" s="21">
        <v>1749.67610859069</v>
      </c>
      <c r="I30" s="21">
        <v>6793.47277714286</v>
      </c>
      <c r="J30" s="22">
        <v>0.298440032794202</v>
      </c>
      <c r="K30" s="21">
        <v>2027.44423839703</v>
      </c>
      <c r="L30" s="21">
        <v>6595.78</v>
      </c>
      <c r="M30" s="21">
        <v>1568.94</v>
      </c>
      <c r="N30" s="33">
        <f t="shared" si="0"/>
        <v>0.237870274630142</v>
      </c>
      <c r="O30" s="34">
        <f t="shared" si="1"/>
        <v>1.16507951965751</v>
      </c>
      <c r="P30" s="28">
        <f t="shared" si="2"/>
        <v>0.970899599714595</v>
      </c>
      <c r="Q30" s="41">
        <f t="shared" si="3"/>
        <v>0.77385112265305</v>
      </c>
      <c r="R30" s="13"/>
    </row>
    <row r="31" s="1" customFormat="1" spans="1:18">
      <c r="A31" s="19">
        <v>28</v>
      </c>
      <c r="B31" s="19">
        <v>571</v>
      </c>
      <c r="C31" s="20" t="s">
        <v>88</v>
      </c>
      <c r="D31" s="20" t="s">
        <v>35</v>
      </c>
      <c r="E31" s="20" t="s">
        <v>36</v>
      </c>
      <c r="F31" s="21">
        <v>18777</v>
      </c>
      <c r="G31" s="22">
        <v>0.298520409315814</v>
      </c>
      <c r="H31" s="21">
        <v>5605.31772572303</v>
      </c>
      <c r="I31" s="21">
        <v>22532.4</v>
      </c>
      <c r="J31" s="22">
        <v>0.28825977226092</v>
      </c>
      <c r="K31" s="21">
        <v>6495.18449249195</v>
      </c>
      <c r="L31" s="21">
        <v>21704.96</v>
      </c>
      <c r="M31" s="21">
        <v>4003.7</v>
      </c>
      <c r="N31" s="33">
        <f t="shared" si="0"/>
        <v>0.184460141829333</v>
      </c>
      <c r="O31" s="34">
        <f t="shared" si="1"/>
        <v>1.155933322682</v>
      </c>
      <c r="P31" s="28">
        <f t="shared" si="2"/>
        <v>0.96327776890167</v>
      </c>
      <c r="Q31" s="41">
        <f t="shared" si="3"/>
        <v>0.616410512223023</v>
      </c>
      <c r="R31" s="13"/>
    </row>
    <row r="32" s="1" customFormat="1" spans="1:18">
      <c r="A32" s="19">
        <v>29</v>
      </c>
      <c r="B32" s="19">
        <v>724</v>
      </c>
      <c r="C32" s="20" t="s">
        <v>90</v>
      </c>
      <c r="D32" s="20" t="s">
        <v>35</v>
      </c>
      <c r="E32" s="20" t="s">
        <v>49</v>
      </c>
      <c r="F32" s="23">
        <v>9607.68528571429</v>
      </c>
      <c r="G32" s="22">
        <v>0.296147858516697</v>
      </c>
      <c r="H32" s="21">
        <v>2845.29542266667</v>
      </c>
      <c r="I32" s="21">
        <v>11529.2223428571</v>
      </c>
      <c r="J32" s="22">
        <v>0.285968769931805</v>
      </c>
      <c r="K32" s="21">
        <v>3296.99753165714</v>
      </c>
      <c r="L32" s="21">
        <v>11066.21</v>
      </c>
      <c r="M32" s="21">
        <v>2527.77</v>
      </c>
      <c r="N32" s="40">
        <f t="shared" si="0"/>
        <v>0.228422377670404</v>
      </c>
      <c r="O32" s="34">
        <f t="shared" si="1"/>
        <v>1.15180812765114</v>
      </c>
      <c r="P32" s="28">
        <f t="shared" si="2"/>
        <v>0.959840106375955</v>
      </c>
      <c r="Q32" s="41">
        <f t="shared" si="3"/>
        <v>0.766688472080684</v>
      </c>
      <c r="R32" s="13"/>
    </row>
    <row r="33" s="3" customFormat="1" spans="1:18">
      <c r="A33" s="19">
        <v>30</v>
      </c>
      <c r="B33" s="19">
        <v>399</v>
      </c>
      <c r="C33" s="20" t="s">
        <v>100</v>
      </c>
      <c r="D33" s="20" t="s">
        <v>35</v>
      </c>
      <c r="E33" s="20" t="s">
        <v>49</v>
      </c>
      <c r="F33" s="23">
        <v>8362</v>
      </c>
      <c r="G33" s="22">
        <v>0.288089477394129</v>
      </c>
      <c r="H33" s="21">
        <v>2409.00420996971</v>
      </c>
      <c r="I33" s="21">
        <v>10034.4</v>
      </c>
      <c r="J33" s="22">
        <v>0.278187368611517</v>
      </c>
      <c r="K33" s="21">
        <v>2791.4433315954</v>
      </c>
      <c r="L33" s="21">
        <v>9364.35</v>
      </c>
      <c r="M33" s="21">
        <v>2193.55</v>
      </c>
      <c r="N33" s="40">
        <f t="shared" si="0"/>
        <v>0.234244768723937</v>
      </c>
      <c r="O33" s="34">
        <f t="shared" si="1"/>
        <v>1.11986964840947</v>
      </c>
      <c r="P33" s="28">
        <f t="shared" si="2"/>
        <v>0.933224707007893</v>
      </c>
      <c r="Q33" s="41">
        <f t="shared" si="3"/>
        <v>0.785812119190081</v>
      </c>
      <c r="R33" s="13"/>
    </row>
    <row r="34" s="1" customFormat="1" spans="1:18">
      <c r="A34" s="19">
        <v>31</v>
      </c>
      <c r="B34" s="19">
        <v>329</v>
      </c>
      <c r="C34" s="20" t="s">
        <v>105</v>
      </c>
      <c r="D34" s="20" t="s">
        <v>48</v>
      </c>
      <c r="E34" s="20" t="s">
        <v>49</v>
      </c>
      <c r="F34" s="21">
        <v>7846.05866666667</v>
      </c>
      <c r="G34" s="22">
        <v>0.310651469425668</v>
      </c>
      <c r="H34" s="21">
        <v>2437.389654</v>
      </c>
      <c r="I34" s="21">
        <v>9415.2704</v>
      </c>
      <c r="J34" s="22">
        <v>0.299973867898685</v>
      </c>
      <c r="K34" s="21">
        <v>2824.3350792</v>
      </c>
      <c r="L34" s="21">
        <v>8749.8</v>
      </c>
      <c r="M34" s="21">
        <v>2583.44</v>
      </c>
      <c r="N34" s="33">
        <f t="shared" si="0"/>
        <v>0.295257034446502</v>
      </c>
      <c r="O34" s="34">
        <f t="shared" si="1"/>
        <v>1.11518411622039</v>
      </c>
      <c r="P34" s="28">
        <f t="shared" si="2"/>
        <v>0.929320096850325</v>
      </c>
      <c r="Q34" s="41">
        <f t="shared" si="3"/>
        <v>0.914707330240633</v>
      </c>
      <c r="R34" s="13"/>
    </row>
    <row r="35" s="1" customFormat="1" spans="1:18">
      <c r="A35" s="19">
        <v>32</v>
      </c>
      <c r="B35" s="19">
        <v>572</v>
      </c>
      <c r="C35" s="20" t="s">
        <v>58</v>
      </c>
      <c r="D35" s="20" t="s">
        <v>45</v>
      </c>
      <c r="E35" s="20" t="s">
        <v>49</v>
      </c>
      <c r="F35" s="23">
        <v>7249.83533333333</v>
      </c>
      <c r="G35" s="28">
        <v>0.31032120508852</v>
      </c>
      <c r="H35" s="23">
        <v>2249.77763733333</v>
      </c>
      <c r="I35" s="23">
        <v>8699.8024</v>
      </c>
      <c r="J35" s="28">
        <v>0.299654955289559</v>
      </c>
      <c r="K35" s="23">
        <v>2606.9388992</v>
      </c>
      <c r="L35" s="21">
        <v>8080.21</v>
      </c>
      <c r="M35" s="21">
        <v>2216.58</v>
      </c>
      <c r="N35" s="40">
        <f t="shared" si="0"/>
        <v>0.274322078262817</v>
      </c>
      <c r="O35" s="34">
        <f t="shared" si="1"/>
        <v>1.11453703822055</v>
      </c>
      <c r="P35" s="28">
        <f t="shared" si="2"/>
        <v>0.928780865183788</v>
      </c>
      <c r="Q35" s="41">
        <f t="shared" si="3"/>
        <v>0.850261584834309</v>
      </c>
      <c r="R35" s="13"/>
    </row>
    <row r="36" s="1" customFormat="1" spans="1:18">
      <c r="A36" s="19">
        <v>33</v>
      </c>
      <c r="B36" s="19">
        <v>750</v>
      </c>
      <c r="C36" s="20" t="s">
        <v>94</v>
      </c>
      <c r="D36" s="20" t="s">
        <v>35</v>
      </c>
      <c r="E36" s="20" t="s">
        <v>49</v>
      </c>
      <c r="F36" s="21">
        <v>16402</v>
      </c>
      <c r="G36" s="22">
        <v>0.344939726749782</v>
      </c>
      <c r="H36" s="21">
        <v>5657.70139814992</v>
      </c>
      <c r="I36" s="21">
        <v>19682.4</v>
      </c>
      <c r="J36" s="22">
        <v>0.333083581469446</v>
      </c>
      <c r="K36" s="21">
        <v>6555.88428391422</v>
      </c>
      <c r="L36" s="21">
        <v>18014.95</v>
      </c>
      <c r="M36" s="21">
        <v>5216.9</v>
      </c>
      <c r="N36" s="33">
        <f t="shared" si="0"/>
        <v>0.289587259470606</v>
      </c>
      <c r="O36" s="34">
        <f t="shared" si="1"/>
        <v>1.0983386172418</v>
      </c>
      <c r="P36" s="28">
        <f t="shared" si="2"/>
        <v>0.915282181034833</v>
      </c>
      <c r="Q36" s="41">
        <f t="shared" si="3"/>
        <v>0.795758401776614</v>
      </c>
      <c r="R36" s="13"/>
    </row>
    <row r="37" s="1" customFormat="1" spans="1:18">
      <c r="A37" s="19">
        <v>34</v>
      </c>
      <c r="B37" s="19">
        <v>747</v>
      </c>
      <c r="C37" s="20" t="s">
        <v>117</v>
      </c>
      <c r="D37" s="20" t="s">
        <v>45</v>
      </c>
      <c r="E37" s="20" t="s">
        <v>52</v>
      </c>
      <c r="F37" s="23">
        <v>7439.32071428571</v>
      </c>
      <c r="G37" s="22">
        <v>0.299921378670422</v>
      </c>
      <c r="H37" s="21">
        <v>2231.211325</v>
      </c>
      <c r="I37" s="21">
        <v>8927.18485714286</v>
      </c>
      <c r="J37" s="22">
        <v>0.289612587996465</v>
      </c>
      <c r="K37" s="21">
        <v>2585.42511</v>
      </c>
      <c r="L37" s="21">
        <v>8108.26</v>
      </c>
      <c r="M37" s="21">
        <v>2733.26</v>
      </c>
      <c r="N37" s="33">
        <f t="shared" si="0"/>
        <v>0.337095751739584</v>
      </c>
      <c r="O37" s="34">
        <f t="shared" si="1"/>
        <v>1.08991940412378</v>
      </c>
      <c r="P37" s="28">
        <f t="shared" si="2"/>
        <v>0.908266170103152</v>
      </c>
      <c r="Q37" s="41">
        <f t="shared" si="3"/>
        <v>1.05718010915427</v>
      </c>
      <c r="R37" s="13"/>
    </row>
    <row r="38" s="4" customFormat="1" spans="1:18">
      <c r="A38" s="19">
        <v>35</v>
      </c>
      <c r="B38" s="19">
        <v>738</v>
      </c>
      <c r="C38" s="20" t="s">
        <v>120</v>
      </c>
      <c r="D38" s="20" t="s">
        <v>48</v>
      </c>
      <c r="E38" s="20" t="s">
        <v>52</v>
      </c>
      <c r="F38" s="21">
        <v>5165.79485714285</v>
      </c>
      <c r="G38" s="22">
        <v>0.305846872401153</v>
      </c>
      <c r="H38" s="21">
        <v>1579.9422005231</v>
      </c>
      <c r="I38" s="21">
        <v>6198.95382857142</v>
      </c>
      <c r="J38" s="22">
        <v>0.295334412769749</v>
      </c>
      <c r="K38" s="21">
        <v>1830.76438874793</v>
      </c>
      <c r="L38" s="21">
        <v>5571.27</v>
      </c>
      <c r="M38" s="21">
        <v>1563.81</v>
      </c>
      <c r="N38" s="33">
        <f t="shared" si="0"/>
        <v>0.280691835075306</v>
      </c>
      <c r="O38" s="34">
        <f t="shared" si="1"/>
        <v>1.0784923044895</v>
      </c>
      <c r="P38" s="28">
        <f t="shared" si="2"/>
        <v>0.898743587074583</v>
      </c>
      <c r="Q38" s="41">
        <f t="shared" si="3"/>
        <v>0.854184191920785</v>
      </c>
      <c r="R38" s="13"/>
    </row>
    <row r="39" s="1" customFormat="1" spans="1:18">
      <c r="A39" s="19">
        <v>36</v>
      </c>
      <c r="B39" s="19">
        <v>513</v>
      </c>
      <c r="C39" s="20" t="s">
        <v>107</v>
      </c>
      <c r="D39" s="20" t="s">
        <v>38</v>
      </c>
      <c r="E39" s="20" t="s">
        <v>49</v>
      </c>
      <c r="F39" s="23">
        <v>11311.3146666667</v>
      </c>
      <c r="G39" s="22">
        <v>0.296150398020342</v>
      </c>
      <c r="H39" s="21">
        <v>3349.85034066667</v>
      </c>
      <c r="I39" s="21">
        <v>13573.5776</v>
      </c>
      <c r="J39" s="22">
        <v>0.285971222148537</v>
      </c>
      <c r="K39" s="21">
        <v>3881.6525752</v>
      </c>
      <c r="L39" s="21">
        <v>12081.28</v>
      </c>
      <c r="M39" s="21">
        <v>3292.75</v>
      </c>
      <c r="N39" s="33">
        <f t="shared" si="0"/>
        <v>0.272549762939026</v>
      </c>
      <c r="O39" s="34">
        <f t="shared" si="1"/>
        <v>1.06807036635647</v>
      </c>
      <c r="P39" s="28">
        <f t="shared" si="2"/>
        <v>0.890058638630393</v>
      </c>
      <c r="Q39" s="41">
        <f t="shared" si="3"/>
        <v>0.84828560418763</v>
      </c>
      <c r="R39" s="13"/>
    </row>
    <row r="40" s="1" customFormat="1" spans="1:18">
      <c r="A40" s="19">
        <v>37</v>
      </c>
      <c r="B40" s="19">
        <v>379</v>
      </c>
      <c r="C40" s="20" t="s">
        <v>81</v>
      </c>
      <c r="D40" s="20" t="s">
        <v>38</v>
      </c>
      <c r="E40" s="20" t="s">
        <v>49</v>
      </c>
      <c r="F40" s="23">
        <v>8075.09866071428</v>
      </c>
      <c r="G40" s="22">
        <v>0.258680651260622</v>
      </c>
      <c r="H40" s="21">
        <v>2088.87178054735</v>
      </c>
      <c r="I40" s="21">
        <v>9690.11839285714</v>
      </c>
      <c r="J40" s="22">
        <v>0.249789372162512</v>
      </c>
      <c r="K40" s="21">
        <v>2420.4885895322</v>
      </c>
      <c r="L40" s="21">
        <v>8520.23</v>
      </c>
      <c r="M40" s="21">
        <v>1965.32</v>
      </c>
      <c r="N40" s="33">
        <f t="shared" si="0"/>
        <v>0.230665134626647</v>
      </c>
      <c r="O40" s="34">
        <f t="shared" si="1"/>
        <v>1.05512395055324</v>
      </c>
      <c r="P40" s="28">
        <f t="shared" si="2"/>
        <v>0.879269958794363</v>
      </c>
      <c r="Q40" s="41">
        <f t="shared" si="3"/>
        <v>0.811951772257613</v>
      </c>
      <c r="R40" s="13"/>
    </row>
    <row r="41" s="1" customFormat="1" spans="1:18">
      <c r="A41" s="19">
        <v>38</v>
      </c>
      <c r="B41" s="19">
        <v>746</v>
      </c>
      <c r="C41" s="20" t="s">
        <v>91</v>
      </c>
      <c r="D41" s="20" t="s">
        <v>57</v>
      </c>
      <c r="E41" s="20" t="s">
        <v>49</v>
      </c>
      <c r="F41" s="21">
        <v>7574</v>
      </c>
      <c r="G41" s="22">
        <v>0.311700811945997</v>
      </c>
      <c r="H41" s="21">
        <v>2360.82194967898</v>
      </c>
      <c r="I41" s="21">
        <v>9088.8</v>
      </c>
      <c r="J41" s="22">
        <v>0.300987142792107</v>
      </c>
      <c r="K41" s="21">
        <v>2735.6119434089</v>
      </c>
      <c r="L41" s="21">
        <v>7729.85</v>
      </c>
      <c r="M41" s="21">
        <v>2400.39</v>
      </c>
      <c r="N41" s="33">
        <f t="shared" si="0"/>
        <v>0.310535133282017</v>
      </c>
      <c r="O41" s="34">
        <f t="shared" si="1"/>
        <v>1.02057697385794</v>
      </c>
      <c r="P41" s="28">
        <f t="shared" si="2"/>
        <v>0.850480811548279</v>
      </c>
      <c r="Q41" s="41">
        <f t="shared" si="3"/>
        <v>0.877459979579131</v>
      </c>
      <c r="R41" s="13"/>
    </row>
    <row r="42" s="1" customFormat="1" spans="1:18">
      <c r="A42" s="19">
        <v>39</v>
      </c>
      <c r="B42" s="19">
        <v>713</v>
      </c>
      <c r="C42" s="20" t="s">
        <v>87</v>
      </c>
      <c r="D42" s="20" t="s">
        <v>48</v>
      </c>
      <c r="E42" s="20" t="s">
        <v>52</v>
      </c>
      <c r="F42" s="23">
        <v>3180</v>
      </c>
      <c r="G42" s="22">
        <v>0.321105331088138</v>
      </c>
      <c r="H42" s="21">
        <v>1021.11495286028</v>
      </c>
      <c r="I42" s="21">
        <v>3816</v>
      </c>
      <c r="J42" s="22">
        <v>0.310068413156</v>
      </c>
      <c r="K42" s="21">
        <v>1183.2210646033</v>
      </c>
      <c r="L42" s="21">
        <v>3235.95</v>
      </c>
      <c r="M42" s="21">
        <v>755.46</v>
      </c>
      <c r="N42" s="33">
        <f t="shared" si="0"/>
        <v>0.23345848977889</v>
      </c>
      <c r="O42" s="34">
        <f t="shared" si="1"/>
        <v>1.01759433962264</v>
      </c>
      <c r="P42" s="28">
        <f t="shared" si="2"/>
        <v>0.847995283018868</v>
      </c>
      <c r="Q42" s="41">
        <f t="shared" si="3"/>
        <v>0.638477476948303</v>
      </c>
      <c r="R42" s="13"/>
    </row>
    <row r="43" s="1" customFormat="1" spans="1:18">
      <c r="A43" s="19">
        <v>40</v>
      </c>
      <c r="B43" s="19">
        <v>585</v>
      </c>
      <c r="C43" s="20" t="s">
        <v>82</v>
      </c>
      <c r="D43" s="20" t="s">
        <v>38</v>
      </c>
      <c r="E43" s="20" t="s">
        <v>36</v>
      </c>
      <c r="F43" s="21">
        <v>12376.8402857143</v>
      </c>
      <c r="G43" s="22">
        <v>0.306849717104839</v>
      </c>
      <c r="H43" s="21">
        <v>3797.82994032321</v>
      </c>
      <c r="I43" s="21">
        <v>14852.2083428572</v>
      </c>
      <c r="J43" s="22">
        <v>0.296302788052901</v>
      </c>
      <c r="K43" s="21">
        <v>4400.75074073113</v>
      </c>
      <c r="L43" s="21">
        <v>12576.36</v>
      </c>
      <c r="M43" s="21">
        <v>3181.27</v>
      </c>
      <c r="N43" s="33">
        <f t="shared" si="0"/>
        <v>0.252956340308324</v>
      </c>
      <c r="O43" s="34">
        <f t="shared" si="1"/>
        <v>1.01612040792964</v>
      </c>
      <c r="P43" s="28">
        <f t="shared" si="2"/>
        <v>0.84676700660803</v>
      </c>
      <c r="Q43" s="41">
        <f t="shared" si="3"/>
        <v>0.72289256706947</v>
      </c>
      <c r="R43" s="13"/>
    </row>
    <row r="44" s="1" customFormat="1" spans="1:18">
      <c r="A44" s="19">
        <v>41</v>
      </c>
      <c r="B44" s="19">
        <v>52</v>
      </c>
      <c r="C44" s="20" t="s">
        <v>125</v>
      </c>
      <c r="D44" s="20" t="s">
        <v>48</v>
      </c>
      <c r="E44" s="20" t="s">
        <v>49</v>
      </c>
      <c r="F44" s="21">
        <v>7612.47</v>
      </c>
      <c r="G44" s="22">
        <v>0.308194970270271</v>
      </c>
      <c r="H44" s="21">
        <v>2346.12496533333</v>
      </c>
      <c r="I44" s="21">
        <v>9134.964</v>
      </c>
      <c r="J44" s="22">
        <v>0.297601802656256</v>
      </c>
      <c r="K44" s="21">
        <v>2718.5817536</v>
      </c>
      <c r="L44" s="21">
        <v>7727.44</v>
      </c>
      <c r="M44" s="21">
        <v>2161.29</v>
      </c>
      <c r="N44" s="33">
        <f t="shared" si="0"/>
        <v>0.279690298468833</v>
      </c>
      <c r="O44" s="34">
        <f t="shared" si="1"/>
        <v>1.01510285098004</v>
      </c>
      <c r="P44" s="28">
        <f t="shared" si="2"/>
        <v>0.845919042483364</v>
      </c>
      <c r="Q44" s="41">
        <f t="shared" si="3"/>
        <v>0.795006439345801</v>
      </c>
      <c r="R44" s="13"/>
    </row>
    <row r="45" s="1" customFormat="1" ht="16" customHeight="1" spans="1:18">
      <c r="A45" s="19">
        <v>42</v>
      </c>
      <c r="B45" s="25">
        <v>103199</v>
      </c>
      <c r="C45" s="26" t="s">
        <v>70</v>
      </c>
      <c r="D45" s="20" t="s">
        <v>38</v>
      </c>
      <c r="E45" s="27" t="s">
        <v>49</v>
      </c>
      <c r="F45" s="23">
        <v>3457.98466666667</v>
      </c>
      <c r="G45" s="22">
        <v>0.308345623664805</v>
      </c>
      <c r="H45" s="21">
        <v>1066.25443866667</v>
      </c>
      <c r="I45" s="21">
        <v>4149.5816</v>
      </c>
      <c r="J45" s="22">
        <v>0.297747277846036</v>
      </c>
      <c r="K45" s="21">
        <v>1235.5266256</v>
      </c>
      <c r="L45" s="21">
        <v>3509.51</v>
      </c>
      <c r="M45" s="21">
        <v>1211.25</v>
      </c>
      <c r="N45" s="33">
        <f t="shared" si="0"/>
        <v>0.345133651136483</v>
      </c>
      <c r="O45" s="34">
        <f t="shared" si="1"/>
        <v>1.0149003938132</v>
      </c>
      <c r="P45" s="28">
        <f t="shared" si="2"/>
        <v>0.845750328177665</v>
      </c>
      <c r="Q45" s="41">
        <f t="shared" si="3"/>
        <v>0.980351191874792</v>
      </c>
      <c r="R45" s="13"/>
    </row>
    <row r="46" s="1" customFormat="1" ht="16" customHeight="1" spans="1:18">
      <c r="A46" s="19">
        <v>43</v>
      </c>
      <c r="B46" s="19">
        <v>709</v>
      </c>
      <c r="C46" s="20" t="s">
        <v>89</v>
      </c>
      <c r="D46" s="20" t="s">
        <v>38</v>
      </c>
      <c r="E46" s="20" t="s">
        <v>49</v>
      </c>
      <c r="F46" s="23">
        <v>8968.912</v>
      </c>
      <c r="G46" s="22">
        <v>0.311806782361116</v>
      </c>
      <c r="H46" s="21">
        <v>2796.567592</v>
      </c>
      <c r="I46" s="21">
        <v>10762.6944</v>
      </c>
      <c r="J46" s="22">
        <v>0.301089470829907</v>
      </c>
      <c r="K46" s="21">
        <v>3240.5339616</v>
      </c>
      <c r="L46" s="21">
        <v>9046.61</v>
      </c>
      <c r="M46" s="21">
        <v>2526.71</v>
      </c>
      <c r="N46" s="33">
        <f t="shared" si="0"/>
        <v>0.279299096567665</v>
      </c>
      <c r="O46" s="34">
        <f t="shared" si="1"/>
        <v>1.00866303515967</v>
      </c>
      <c r="P46" s="28">
        <f t="shared" si="2"/>
        <v>0.840552529299726</v>
      </c>
      <c r="Q46" s="41">
        <f t="shared" si="3"/>
        <v>0.779720265222108</v>
      </c>
      <c r="R46" s="13"/>
    </row>
    <row r="47" s="1" customFormat="1" spans="1:18">
      <c r="A47" s="19">
        <v>44</v>
      </c>
      <c r="B47" s="19">
        <v>377</v>
      </c>
      <c r="C47" s="20" t="s">
        <v>109</v>
      </c>
      <c r="D47" s="20" t="s">
        <v>35</v>
      </c>
      <c r="E47" s="20" t="s">
        <v>49</v>
      </c>
      <c r="F47" s="23">
        <v>8923.788</v>
      </c>
      <c r="G47" s="22">
        <v>0.32236393909552</v>
      </c>
      <c r="H47" s="21">
        <v>2876.70745133333</v>
      </c>
      <c r="I47" s="21">
        <v>10708.5456</v>
      </c>
      <c r="J47" s="22">
        <v>0.311283760737779</v>
      </c>
      <c r="K47" s="21">
        <v>3333.3963464</v>
      </c>
      <c r="L47" s="21">
        <v>8999.89</v>
      </c>
      <c r="M47" s="21">
        <v>1758.73</v>
      </c>
      <c r="N47" s="33">
        <f t="shared" si="0"/>
        <v>0.195416832872402</v>
      </c>
      <c r="O47" s="34">
        <f t="shared" si="1"/>
        <v>1.00852799282099</v>
      </c>
      <c r="P47" s="28">
        <f t="shared" si="2"/>
        <v>0.840439994017488</v>
      </c>
      <c r="Q47" s="41">
        <f t="shared" si="3"/>
        <v>0.527609026121179</v>
      </c>
      <c r="R47" s="13"/>
    </row>
    <row r="48" s="1" customFormat="1" spans="1:18">
      <c r="A48" s="19">
        <v>45</v>
      </c>
      <c r="B48" s="19">
        <v>511</v>
      </c>
      <c r="C48" s="20" t="s">
        <v>86</v>
      </c>
      <c r="D48" s="20" t="s">
        <v>45</v>
      </c>
      <c r="E48" s="20" t="s">
        <v>49</v>
      </c>
      <c r="F48" s="21">
        <v>7329.00647619048</v>
      </c>
      <c r="G48" s="22">
        <v>0.301792950770642</v>
      </c>
      <c r="H48" s="21">
        <v>2211.84249066667</v>
      </c>
      <c r="I48" s="21">
        <v>8794.80777142857</v>
      </c>
      <c r="J48" s="22">
        <v>0.29141983108787</v>
      </c>
      <c r="K48" s="21">
        <v>2562.9813952</v>
      </c>
      <c r="L48" s="21">
        <v>7210.27</v>
      </c>
      <c r="M48" s="21">
        <v>1824.4</v>
      </c>
      <c r="N48" s="33">
        <f t="shared" si="0"/>
        <v>0.253027972600194</v>
      </c>
      <c r="O48" s="41">
        <f t="shared" si="1"/>
        <v>0.983799103387858</v>
      </c>
      <c r="P48" s="28">
        <f t="shared" si="2"/>
        <v>0.819832586156549</v>
      </c>
      <c r="Q48" s="41">
        <f t="shared" si="3"/>
        <v>0.711827250645194</v>
      </c>
      <c r="R48" s="13"/>
    </row>
    <row r="49" s="1" customFormat="1" spans="1:18">
      <c r="A49" s="19">
        <v>46</v>
      </c>
      <c r="B49" s="19">
        <v>744</v>
      </c>
      <c r="C49" s="20" t="s">
        <v>149</v>
      </c>
      <c r="D49" s="20" t="s">
        <v>45</v>
      </c>
      <c r="E49" s="20" t="s">
        <v>49</v>
      </c>
      <c r="F49" s="23">
        <v>10269.818</v>
      </c>
      <c r="G49" s="22">
        <v>0.240821250840732</v>
      </c>
      <c r="H49" s="21">
        <v>2473.19041666667</v>
      </c>
      <c r="I49" s="21">
        <v>12323.7816</v>
      </c>
      <c r="J49" s="22">
        <v>0.232543828685089</v>
      </c>
      <c r="K49" s="21">
        <v>2865.81935714286</v>
      </c>
      <c r="L49" s="21">
        <v>10045.54</v>
      </c>
      <c r="M49" s="21">
        <v>2795.57</v>
      </c>
      <c r="N49" s="40">
        <f t="shared" si="0"/>
        <v>0.278289668848066</v>
      </c>
      <c r="O49" s="41">
        <f t="shared" si="1"/>
        <v>0.978161443562096</v>
      </c>
      <c r="P49" s="28">
        <f t="shared" si="2"/>
        <v>0.815134536301747</v>
      </c>
      <c r="Q49" s="41">
        <f t="shared" si="3"/>
        <v>0.975487164964614</v>
      </c>
      <c r="R49" s="13"/>
    </row>
    <row r="50" s="1" customFormat="1" spans="1:18">
      <c r="A50" s="19">
        <v>47</v>
      </c>
      <c r="B50" s="19">
        <v>546</v>
      </c>
      <c r="C50" s="20" t="s">
        <v>124</v>
      </c>
      <c r="D50" s="20" t="s">
        <v>35</v>
      </c>
      <c r="E50" s="20" t="s">
        <v>36</v>
      </c>
      <c r="F50" s="21">
        <v>11008</v>
      </c>
      <c r="G50" s="22">
        <v>0.347338070250883</v>
      </c>
      <c r="H50" s="21">
        <v>3823.49747732173</v>
      </c>
      <c r="I50" s="21">
        <v>13209.6</v>
      </c>
      <c r="J50" s="22">
        <v>0.335399489962991</v>
      </c>
      <c r="K50" s="21">
        <v>4430.49310261512</v>
      </c>
      <c r="L50" s="21">
        <v>10558.71</v>
      </c>
      <c r="M50" s="21">
        <v>2692.41</v>
      </c>
      <c r="N50" s="33">
        <f t="shared" si="0"/>
        <v>0.254994218043681</v>
      </c>
      <c r="O50" s="41">
        <f t="shared" si="1"/>
        <v>0.959185138081395</v>
      </c>
      <c r="P50" s="28">
        <f t="shared" si="2"/>
        <v>0.799320948401163</v>
      </c>
      <c r="Q50" s="41">
        <f t="shared" si="3"/>
        <v>0.607699851380153</v>
      </c>
      <c r="R50" s="13"/>
    </row>
    <row r="51" s="1" customFormat="1" spans="1:18">
      <c r="A51" s="19">
        <v>48</v>
      </c>
      <c r="B51" s="19">
        <v>733</v>
      </c>
      <c r="C51" s="20" t="s">
        <v>146</v>
      </c>
      <c r="D51" s="20" t="s">
        <v>35</v>
      </c>
      <c r="E51" s="20" t="s">
        <v>52</v>
      </c>
      <c r="F51" s="21">
        <v>5154.46945714285</v>
      </c>
      <c r="G51" s="22">
        <v>0.299836304836022</v>
      </c>
      <c r="H51" s="21">
        <v>1545.49707541985</v>
      </c>
      <c r="I51" s="21">
        <v>6185.36334857142</v>
      </c>
      <c r="J51" s="22">
        <v>0.289530438289563</v>
      </c>
      <c r="K51" s="21">
        <v>1790.85096129209</v>
      </c>
      <c r="L51" s="21">
        <v>4928.73</v>
      </c>
      <c r="M51" s="21">
        <v>1592.66</v>
      </c>
      <c r="N51" s="33">
        <f t="shared" si="0"/>
        <v>0.323138009182893</v>
      </c>
      <c r="O51" s="41">
        <f t="shared" si="1"/>
        <v>0.956205103353551</v>
      </c>
      <c r="P51" s="28">
        <f t="shared" si="2"/>
        <v>0.796837586127959</v>
      </c>
      <c r="Q51" s="41">
        <f t="shared" si="3"/>
        <v>0.889331404133655</v>
      </c>
      <c r="R51" s="13"/>
    </row>
    <row r="52" s="1" customFormat="1" spans="1:18">
      <c r="A52" s="19">
        <v>49</v>
      </c>
      <c r="B52" s="19">
        <v>103639</v>
      </c>
      <c r="C52" s="20" t="s">
        <v>78</v>
      </c>
      <c r="D52" s="20" t="s">
        <v>35</v>
      </c>
      <c r="E52" s="20" t="s">
        <v>52</v>
      </c>
      <c r="F52" s="23">
        <v>3384.18742857143</v>
      </c>
      <c r="G52" s="22">
        <v>0.337885236008543</v>
      </c>
      <c r="H52" s="21">
        <v>1143.466968</v>
      </c>
      <c r="I52" s="21">
        <v>4061.02491428571</v>
      </c>
      <c r="J52" s="22">
        <v>0.326271565168292</v>
      </c>
      <c r="K52" s="21">
        <v>1324.99695497143</v>
      </c>
      <c r="L52" s="21">
        <v>3233.64</v>
      </c>
      <c r="M52" s="21">
        <v>1246.21</v>
      </c>
      <c r="N52" s="33">
        <f t="shared" si="0"/>
        <v>0.38538922081617</v>
      </c>
      <c r="O52" s="41">
        <f t="shared" si="1"/>
        <v>0.955514453100199</v>
      </c>
      <c r="P52" s="28">
        <f t="shared" si="2"/>
        <v>0.796262044250167</v>
      </c>
      <c r="Q52" s="41">
        <f t="shared" si="3"/>
        <v>0.940538010539708</v>
      </c>
      <c r="R52" s="13"/>
    </row>
    <row r="53" s="1" customFormat="1" spans="1:18">
      <c r="A53" s="19">
        <v>50</v>
      </c>
      <c r="B53" s="19">
        <v>573</v>
      </c>
      <c r="C53" s="20" t="s">
        <v>122</v>
      </c>
      <c r="D53" s="20" t="s">
        <v>35</v>
      </c>
      <c r="E53" s="20" t="s">
        <v>52</v>
      </c>
      <c r="F53" s="21">
        <v>5988.92571428571</v>
      </c>
      <c r="G53" s="22">
        <v>0.332297119318005</v>
      </c>
      <c r="H53" s="21">
        <v>1990.10276266667</v>
      </c>
      <c r="I53" s="21">
        <v>7186.71085714286</v>
      </c>
      <c r="J53" s="22">
        <v>0.320875521231886</v>
      </c>
      <c r="K53" s="21">
        <v>2306.03959222857</v>
      </c>
      <c r="L53" s="21">
        <v>5705.98</v>
      </c>
      <c r="M53" s="21">
        <v>1801.41</v>
      </c>
      <c r="N53" s="40">
        <f t="shared" si="0"/>
        <v>0.315705628130488</v>
      </c>
      <c r="O53" s="41">
        <f t="shared" si="1"/>
        <v>0.952755180514131</v>
      </c>
      <c r="P53" s="28">
        <f t="shared" si="2"/>
        <v>0.793962650428441</v>
      </c>
      <c r="Q53" s="41">
        <f t="shared" si="3"/>
        <v>0.781170456080117</v>
      </c>
      <c r="R53" s="13"/>
    </row>
    <row r="54" s="1" customFormat="1" spans="1:18">
      <c r="A54" s="19">
        <v>51</v>
      </c>
      <c r="B54" s="19">
        <v>545</v>
      </c>
      <c r="C54" s="20" t="s">
        <v>102</v>
      </c>
      <c r="D54" s="20" t="s">
        <v>35</v>
      </c>
      <c r="E54" s="20" t="s">
        <v>52</v>
      </c>
      <c r="F54" s="23">
        <v>4093</v>
      </c>
      <c r="G54" s="22">
        <v>0.289652958230018</v>
      </c>
      <c r="H54" s="21">
        <v>1185.54955803547</v>
      </c>
      <c r="I54" s="21">
        <v>4911.6</v>
      </c>
      <c r="J54" s="22">
        <v>0.279697110041661</v>
      </c>
      <c r="K54" s="21">
        <v>1373.76032568062</v>
      </c>
      <c r="L54" s="21">
        <v>3817.25</v>
      </c>
      <c r="M54" s="21">
        <v>931.79</v>
      </c>
      <c r="N54" s="40">
        <f t="shared" si="0"/>
        <v>0.244099810072696</v>
      </c>
      <c r="O54" s="41">
        <f t="shared" si="1"/>
        <v>0.932628878573174</v>
      </c>
      <c r="P54" s="28">
        <f t="shared" si="2"/>
        <v>0.777190732144311</v>
      </c>
      <c r="Q54" s="41">
        <f t="shared" si="3"/>
        <v>0.678276976399323</v>
      </c>
      <c r="R54" s="13"/>
    </row>
    <row r="55" s="1" customFormat="1" spans="1:18">
      <c r="A55" s="19">
        <v>52</v>
      </c>
      <c r="B55" s="19">
        <v>387</v>
      </c>
      <c r="C55" s="20" t="s">
        <v>79</v>
      </c>
      <c r="D55" s="20" t="s">
        <v>35</v>
      </c>
      <c r="E55" s="20" t="s">
        <v>36</v>
      </c>
      <c r="F55" s="21">
        <v>12164.3480571428</v>
      </c>
      <c r="G55" s="22">
        <v>0.273909086911107</v>
      </c>
      <c r="H55" s="21">
        <v>3331.92546920089</v>
      </c>
      <c r="I55" s="21">
        <v>14597.2176685714</v>
      </c>
      <c r="J55" s="22">
        <v>0.264494381453367</v>
      </c>
      <c r="K55" s="21">
        <v>3860.88205818896</v>
      </c>
      <c r="L55" s="21">
        <v>11227.52</v>
      </c>
      <c r="M55" s="21">
        <v>2471.15</v>
      </c>
      <c r="N55" s="33">
        <f t="shared" si="0"/>
        <v>0.220097581656501</v>
      </c>
      <c r="O55" s="41">
        <f t="shared" si="1"/>
        <v>0.922985757005473</v>
      </c>
      <c r="P55" s="28">
        <f t="shared" si="2"/>
        <v>0.769154797504559</v>
      </c>
      <c r="Q55" s="41">
        <f t="shared" si="3"/>
        <v>0.640048041550161</v>
      </c>
      <c r="R55" s="13"/>
    </row>
    <row r="56" s="1" customFormat="1" spans="1:18">
      <c r="A56" s="19">
        <v>53</v>
      </c>
      <c r="B56" s="19">
        <v>753</v>
      </c>
      <c r="C56" s="20" t="s">
        <v>103</v>
      </c>
      <c r="D56" s="20" t="s">
        <v>35</v>
      </c>
      <c r="E56" s="20" t="s">
        <v>52</v>
      </c>
      <c r="F56" s="23">
        <v>3942</v>
      </c>
      <c r="G56" s="22">
        <v>0.28230617093668</v>
      </c>
      <c r="H56" s="21">
        <v>1112.85092583239</v>
      </c>
      <c r="I56" s="21">
        <v>4730.4</v>
      </c>
      <c r="J56" s="22">
        <v>0.272602843901263</v>
      </c>
      <c r="K56" s="21">
        <v>1289.52049279053</v>
      </c>
      <c r="L56" s="21">
        <v>3625.82</v>
      </c>
      <c r="M56" s="21">
        <v>934.62</v>
      </c>
      <c r="N56" s="33">
        <f t="shared" si="0"/>
        <v>0.25776789802031</v>
      </c>
      <c r="O56" s="41">
        <f t="shared" si="1"/>
        <v>0.919791983764587</v>
      </c>
      <c r="P56" s="28">
        <f t="shared" si="2"/>
        <v>0.766493319803822</v>
      </c>
      <c r="Q56" s="41">
        <f t="shared" si="3"/>
        <v>0.724781037001961</v>
      </c>
      <c r="R56" s="13"/>
    </row>
    <row r="57" s="1" customFormat="1" spans="1:18">
      <c r="A57" s="19">
        <v>54</v>
      </c>
      <c r="B57" s="19">
        <v>723</v>
      </c>
      <c r="C57" s="20" t="s">
        <v>162</v>
      </c>
      <c r="D57" s="20" t="s">
        <v>45</v>
      </c>
      <c r="E57" s="20" t="s">
        <v>52</v>
      </c>
      <c r="F57" s="21">
        <v>5776.43522142857</v>
      </c>
      <c r="G57" s="22">
        <v>0.294743690662071</v>
      </c>
      <c r="H57" s="21">
        <v>1702.56783603424</v>
      </c>
      <c r="I57" s="21">
        <v>6931.72226571428</v>
      </c>
      <c r="J57" s="22">
        <v>0.284612865633944</v>
      </c>
      <c r="K57" s="21">
        <v>1972.85733782356</v>
      </c>
      <c r="L57" s="21">
        <v>5278.16</v>
      </c>
      <c r="M57" s="21">
        <v>1005.18</v>
      </c>
      <c r="N57" s="33">
        <f t="shared" si="0"/>
        <v>0.190441365930552</v>
      </c>
      <c r="O57" s="41">
        <f t="shared" si="1"/>
        <v>0.913740013982994</v>
      </c>
      <c r="P57" s="28">
        <f t="shared" si="2"/>
        <v>0.761450011652495</v>
      </c>
      <c r="Q57" s="41">
        <f t="shared" si="3"/>
        <v>0.50950465638276</v>
      </c>
      <c r="R57" s="13"/>
    </row>
    <row r="58" s="1" customFormat="1" spans="1:18">
      <c r="A58" s="19">
        <v>55</v>
      </c>
      <c r="B58" s="19">
        <v>549</v>
      </c>
      <c r="C58" s="20" t="s">
        <v>161</v>
      </c>
      <c r="D58" s="20" t="s">
        <v>57</v>
      </c>
      <c r="E58" s="20" t="s">
        <v>52</v>
      </c>
      <c r="F58" s="23">
        <v>5545.47625714285</v>
      </c>
      <c r="G58" s="28">
        <v>0.263371010376036</v>
      </c>
      <c r="H58" s="23">
        <v>1460.51768486003</v>
      </c>
      <c r="I58" s="23">
        <v>6654.57150857142</v>
      </c>
      <c r="J58" s="28">
        <v>0.25431851592702</v>
      </c>
      <c r="K58" s="23">
        <v>1692.38075019012</v>
      </c>
      <c r="L58" s="21">
        <v>5010.96</v>
      </c>
      <c r="M58" s="21">
        <v>1207.75</v>
      </c>
      <c r="N58" s="33">
        <f t="shared" si="0"/>
        <v>0.241021680476396</v>
      </c>
      <c r="O58" s="41">
        <f t="shared" si="1"/>
        <v>0.903612199862119</v>
      </c>
      <c r="P58" s="28">
        <f t="shared" si="2"/>
        <v>0.753010166551766</v>
      </c>
      <c r="Q58" s="41">
        <f t="shared" si="3"/>
        <v>0.713639646317369</v>
      </c>
      <c r="R58" s="13"/>
    </row>
    <row r="59" s="1" customFormat="1" spans="1:18">
      <c r="A59" s="19">
        <v>56</v>
      </c>
      <c r="B59" s="19">
        <v>591</v>
      </c>
      <c r="C59" s="20" t="s">
        <v>114</v>
      </c>
      <c r="D59" s="20" t="s">
        <v>57</v>
      </c>
      <c r="E59" s="20" t="s">
        <v>49</v>
      </c>
      <c r="F59" s="21">
        <v>5983.87614285715</v>
      </c>
      <c r="G59" s="22">
        <v>0.30951460879127</v>
      </c>
      <c r="H59" s="21">
        <v>1852.09708341184</v>
      </c>
      <c r="I59" s="21">
        <v>7180.65137142857</v>
      </c>
      <c r="J59" s="22">
        <v>0.298876083032601</v>
      </c>
      <c r="K59" s="21">
        <v>2146.12495551525</v>
      </c>
      <c r="L59" s="21">
        <v>5348.21</v>
      </c>
      <c r="M59" s="21">
        <v>1624.55</v>
      </c>
      <c r="N59" s="33">
        <f t="shared" si="0"/>
        <v>0.303755836064777</v>
      </c>
      <c r="O59" s="41">
        <f t="shared" si="1"/>
        <v>0.893770170424411</v>
      </c>
      <c r="P59" s="28">
        <f t="shared" si="2"/>
        <v>0.744808475353677</v>
      </c>
      <c r="Q59" s="41">
        <f t="shared" si="3"/>
        <v>0.756968971366335</v>
      </c>
      <c r="R59" s="13"/>
    </row>
    <row r="60" s="1" customFormat="1" spans="1:18">
      <c r="A60" s="19">
        <v>57</v>
      </c>
      <c r="B60" s="19">
        <v>391</v>
      </c>
      <c r="C60" s="20" t="s">
        <v>71</v>
      </c>
      <c r="D60" s="20" t="s">
        <v>45</v>
      </c>
      <c r="E60" s="20" t="s">
        <v>49</v>
      </c>
      <c r="F60" s="23">
        <v>9402.83933333333</v>
      </c>
      <c r="G60" s="22">
        <v>0.346218904587614</v>
      </c>
      <c r="H60" s="21">
        <v>3255.440734</v>
      </c>
      <c r="I60" s="21">
        <v>11283.4072</v>
      </c>
      <c r="J60" s="22">
        <v>0.334318791862798</v>
      </c>
      <c r="K60" s="21">
        <v>3772.2550632</v>
      </c>
      <c r="L60" s="21">
        <v>8211.12</v>
      </c>
      <c r="M60" s="21">
        <v>2668.03</v>
      </c>
      <c r="N60" s="33">
        <f t="shared" si="0"/>
        <v>0.324928876937616</v>
      </c>
      <c r="O60" s="41">
        <f t="shared" si="1"/>
        <v>0.873259630300323</v>
      </c>
      <c r="P60" s="28">
        <f t="shared" si="2"/>
        <v>0.727716358583602</v>
      </c>
      <c r="Q60" s="41">
        <f t="shared" si="3"/>
        <v>0.707277200321845</v>
      </c>
      <c r="R60" s="13"/>
    </row>
    <row r="61" s="1" customFormat="1" spans="1:18">
      <c r="A61" s="19">
        <v>58</v>
      </c>
      <c r="B61" s="19">
        <v>594</v>
      </c>
      <c r="C61" s="20" t="s">
        <v>145</v>
      </c>
      <c r="D61" s="20" t="s">
        <v>57</v>
      </c>
      <c r="E61" s="20" t="s">
        <v>52</v>
      </c>
      <c r="F61" s="23">
        <v>4714.91521071428</v>
      </c>
      <c r="G61" s="22">
        <v>0.285488569073596</v>
      </c>
      <c r="H61" s="21">
        <v>1346.05439681015</v>
      </c>
      <c r="I61" s="21">
        <v>5657.89825285714</v>
      </c>
      <c r="J61" s="22">
        <v>0.275675857784278</v>
      </c>
      <c r="K61" s="21">
        <v>1559.74595411256</v>
      </c>
      <c r="L61" s="21">
        <v>4114.19</v>
      </c>
      <c r="M61" s="21">
        <v>966.41</v>
      </c>
      <c r="N61" s="33">
        <f t="shared" si="0"/>
        <v>0.234896784057129</v>
      </c>
      <c r="O61" s="41">
        <f t="shared" si="1"/>
        <v>0.872590453090402</v>
      </c>
      <c r="P61" s="28">
        <f t="shared" si="2"/>
        <v>0.727158710908667</v>
      </c>
      <c r="Q61" s="41">
        <f t="shared" si="3"/>
        <v>0.619594490661688</v>
      </c>
      <c r="R61" s="13"/>
    </row>
    <row r="62" s="3" customFormat="1" spans="1:18">
      <c r="A62" s="19">
        <v>59</v>
      </c>
      <c r="B62" s="19">
        <v>716</v>
      </c>
      <c r="C62" s="20" t="s">
        <v>112</v>
      </c>
      <c r="D62" s="20" t="s">
        <v>57</v>
      </c>
      <c r="E62" s="20" t="s">
        <v>52</v>
      </c>
      <c r="F62" s="21">
        <v>5186.72792857143</v>
      </c>
      <c r="G62" s="22">
        <v>0.304264591566232</v>
      </c>
      <c r="H62" s="21">
        <v>1578.13765475196</v>
      </c>
      <c r="I62" s="21">
        <v>6224.07351428572</v>
      </c>
      <c r="J62" s="22">
        <v>0.293806517527436</v>
      </c>
      <c r="K62" s="21">
        <v>1828.67336406703</v>
      </c>
      <c r="L62" s="21">
        <v>4518.19</v>
      </c>
      <c r="M62" s="21">
        <v>1101.07</v>
      </c>
      <c r="N62" s="33">
        <f t="shared" si="0"/>
        <v>0.243697144210403</v>
      </c>
      <c r="O62" s="41">
        <f t="shared" si="1"/>
        <v>0.871106034907143</v>
      </c>
      <c r="P62" s="28">
        <f t="shared" si="2"/>
        <v>0.725921695755952</v>
      </c>
      <c r="Q62" s="41">
        <f t="shared" si="3"/>
        <v>0.602114090813454</v>
      </c>
      <c r="R62" s="13"/>
    </row>
    <row r="63" s="1" customFormat="1" spans="1:18">
      <c r="A63" s="19">
        <v>60</v>
      </c>
      <c r="B63" s="19">
        <v>539</v>
      </c>
      <c r="C63" s="20" t="s">
        <v>142</v>
      </c>
      <c r="D63" s="20" t="s">
        <v>57</v>
      </c>
      <c r="E63" s="20" t="s">
        <v>52</v>
      </c>
      <c r="F63" s="21">
        <v>5079.59781428571</v>
      </c>
      <c r="G63" s="22">
        <v>0.293940759582165</v>
      </c>
      <c r="H63" s="21">
        <v>1493.10083990305</v>
      </c>
      <c r="I63" s="21">
        <v>6095.51737714286</v>
      </c>
      <c r="J63" s="22">
        <v>0.283837532614787</v>
      </c>
      <c r="K63" s="21">
        <v>1730.13661233878</v>
      </c>
      <c r="L63" s="21">
        <v>4369.17</v>
      </c>
      <c r="M63" s="21">
        <v>1096.39</v>
      </c>
      <c r="N63" s="33">
        <f t="shared" si="0"/>
        <v>0.250937821142231</v>
      </c>
      <c r="O63" s="41">
        <f t="shared" si="1"/>
        <v>0.860140932361274</v>
      </c>
      <c r="P63" s="28">
        <f t="shared" si="2"/>
        <v>0.716784110301061</v>
      </c>
      <c r="Q63" s="41">
        <f t="shared" si="3"/>
        <v>0.63370140379719</v>
      </c>
      <c r="R63" s="13"/>
    </row>
    <row r="64" s="1" customFormat="1" spans="1:18">
      <c r="A64" s="19">
        <v>61</v>
      </c>
      <c r="B64" s="19">
        <v>712</v>
      </c>
      <c r="C64" s="20" t="s">
        <v>76</v>
      </c>
      <c r="D64" s="20" t="s">
        <v>35</v>
      </c>
      <c r="E64" s="20" t="s">
        <v>36</v>
      </c>
      <c r="F64" s="21">
        <v>15181.4216</v>
      </c>
      <c r="G64" s="22">
        <v>0.327235181555949</v>
      </c>
      <c r="H64" s="21">
        <v>4967.8952535534</v>
      </c>
      <c r="I64" s="21">
        <v>18217.70592</v>
      </c>
      <c r="J64" s="22">
        <v>0.315987570589472</v>
      </c>
      <c r="K64" s="21">
        <v>5756.56863537423</v>
      </c>
      <c r="L64" s="21">
        <v>12845.67</v>
      </c>
      <c r="M64" s="21">
        <v>4446.72</v>
      </c>
      <c r="N64" s="33">
        <f t="shared" si="0"/>
        <v>0.346164894474169</v>
      </c>
      <c r="O64" s="41">
        <f t="shared" si="1"/>
        <v>0.846144079155275</v>
      </c>
      <c r="P64" s="28">
        <f t="shared" si="2"/>
        <v>0.705120065962729</v>
      </c>
      <c r="Q64" s="41">
        <f t="shared" si="3"/>
        <v>0.772460172310778</v>
      </c>
      <c r="R64" s="13"/>
    </row>
    <row r="65" s="1" customFormat="1" spans="1:18">
      <c r="A65" s="19">
        <v>62</v>
      </c>
      <c r="B65" s="19">
        <v>752</v>
      </c>
      <c r="C65" s="20" t="s">
        <v>150</v>
      </c>
      <c r="D65" s="20" t="s">
        <v>38</v>
      </c>
      <c r="E65" s="20" t="s">
        <v>52</v>
      </c>
      <c r="F65" s="21">
        <v>4929.18011428572</v>
      </c>
      <c r="G65" s="22">
        <v>0.247020873848182</v>
      </c>
      <c r="H65" s="21">
        <v>1217.61037918594</v>
      </c>
      <c r="I65" s="21">
        <v>5915.01613714286</v>
      </c>
      <c r="J65" s="22">
        <v>0.238530360461349</v>
      </c>
      <c r="K65" s="21">
        <v>1410.91093132738</v>
      </c>
      <c r="L65" s="21">
        <v>4147.18</v>
      </c>
      <c r="M65" s="21">
        <v>1113.77</v>
      </c>
      <c r="N65" s="33">
        <f t="shared" si="0"/>
        <v>0.268560805173636</v>
      </c>
      <c r="O65" s="41">
        <f t="shared" si="1"/>
        <v>0.841352903291293</v>
      </c>
      <c r="P65" s="28">
        <f t="shared" si="2"/>
        <v>0.701127419409412</v>
      </c>
      <c r="Q65" s="41">
        <f t="shared" si="3"/>
        <v>0.789397810499752</v>
      </c>
      <c r="R65" s="13"/>
    </row>
    <row r="66" s="1" customFormat="1" spans="1:18">
      <c r="A66" s="19">
        <v>63</v>
      </c>
      <c r="B66" s="19">
        <v>737</v>
      </c>
      <c r="C66" s="20" t="s">
        <v>74</v>
      </c>
      <c r="D66" s="20" t="s">
        <v>35</v>
      </c>
      <c r="E66" s="20" t="s">
        <v>49</v>
      </c>
      <c r="F66" s="23">
        <v>7590</v>
      </c>
      <c r="G66" s="22">
        <v>0.335444406287584</v>
      </c>
      <c r="H66" s="21">
        <v>2546.02304372276</v>
      </c>
      <c r="I66" s="21">
        <v>9108</v>
      </c>
      <c r="J66" s="22">
        <v>0.323914630776088</v>
      </c>
      <c r="K66" s="21">
        <v>2950.21445710861</v>
      </c>
      <c r="L66" s="21">
        <v>6338.78</v>
      </c>
      <c r="M66" s="21">
        <v>2119.62</v>
      </c>
      <c r="N66" s="33">
        <f t="shared" si="0"/>
        <v>0.334389267335355</v>
      </c>
      <c r="O66" s="41">
        <f t="shared" si="1"/>
        <v>0.835148880105402</v>
      </c>
      <c r="P66" s="28">
        <f t="shared" si="2"/>
        <v>0.695957400087835</v>
      </c>
      <c r="Q66" s="41">
        <f t="shared" si="3"/>
        <v>0.718463023897373</v>
      </c>
      <c r="R66" s="13"/>
    </row>
    <row r="67" s="1" customFormat="1" spans="1:18">
      <c r="A67" s="19">
        <v>64</v>
      </c>
      <c r="B67" s="19">
        <v>102479</v>
      </c>
      <c r="C67" s="20" t="s">
        <v>139</v>
      </c>
      <c r="D67" s="20" t="s">
        <v>45</v>
      </c>
      <c r="E67" s="20" t="s">
        <v>52</v>
      </c>
      <c r="F67" s="23">
        <v>3805.776</v>
      </c>
      <c r="G67" s="22">
        <v>0.303639933967037</v>
      </c>
      <c r="H67" s="21">
        <v>1155.58557333333</v>
      </c>
      <c r="I67" s="21">
        <v>4566.9312</v>
      </c>
      <c r="J67" s="22">
        <v>0.293203330436483</v>
      </c>
      <c r="K67" s="21">
        <v>1339.03943771429</v>
      </c>
      <c r="L67" s="21">
        <v>3144.61</v>
      </c>
      <c r="M67" s="21">
        <v>893.97</v>
      </c>
      <c r="N67" s="33">
        <f t="shared" si="0"/>
        <v>0.284286445695969</v>
      </c>
      <c r="O67" s="41">
        <f t="shared" si="1"/>
        <v>0.826273012389589</v>
      </c>
      <c r="P67" s="28">
        <f t="shared" si="2"/>
        <v>0.688560843657991</v>
      </c>
      <c r="Q67" s="41">
        <f t="shared" si="3"/>
        <v>0.66762036637695</v>
      </c>
      <c r="R67" s="13"/>
    </row>
    <row r="68" s="1" customFormat="1" spans="1:18">
      <c r="A68" s="19">
        <v>65</v>
      </c>
      <c r="B68" s="19">
        <v>357</v>
      </c>
      <c r="C68" s="20" t="s">
        <v>167</v>
      </c>
      <c r="D68" s="20" t="s">
        <v>38</v>
      </c>
      <c r="E68" s="20" t="s">
        <v>49</v>
      </c>
      <c r="F68" s="23">
        <v>9717.40652380952</v>
      </c>
      <c r="G68" s="22">
        <v>0.248287322145924</v>
      </c>
      <c r="H68" s="21">
        <v>2412.708844</v>
      </c>
      <c r="I68" s="21">
        <v>11660.8878285714</v>
      </c>
      <c r="J68" s="22">
        <v>0.239753278849824</v>
      </c>
      <c r="K68" s="21">
        <v>2795.7360912</v>
      </c>
      <c r="L68" s="21">
        <v>8017.07</v>
      </c>
      <c r="M68" s="21">
        <v>2020.56</v>
      </c>
      <c r="N68" s="33">
        <f t="shared" ref="N68:N100" si="4">M68/L68</f>
        <v>0.252032226237266</v>
      </c>
      <c r="O68" s="41">
        <f t="shared" ref="O68:O100" si="5">L68/F68</f>
        <v>0.825021571378807</v>
      </c>
      <c r="P68" s="28">
        <f t="shared" ref="P68:P100" si="6">L68/I68</f>
        <v>0.687517976149007</v>
      </c>
      <c r="Q68" s="41">
        <f t="shared" ref="Q68:Q100" si="7">M68/K68</f>
        <v>0.722729161153664</v>
      </c>
      <c r="R68" s="13"/>
    </row>
    <row r="69" s="1" customFormat="1" spans="1:18">
      <c r="A69" s="19">
        <v>66</v>
      </c>
      <c r="B69" s="19">
        <v>754</v>
      </c>
      <c r="C69" s="20" t="s">
        <v>67</v>
      </c>
      <c r="D69" s="20" t="s">
        <v>48</v>
      </c>
      <c r="E69" s="20" t="s">
        <v>52</v>
      </c>
      <c r="F69" s="23">
        <v>9061.6</v>
      </c>
      <c r="G69" s="22">
        <v>0.28259164349444</v>
      </c>
      <c r="H69" s="21">
        <v>2560.73243668922</v>
      </c>
      <c r="I69" s="21">
        <v>10873.92</v>
      </c>
      <c r="J69" s="22">
        <v>0.272878504298068</v>
      </c>
      <c r="K69" s="21">
        <v>2967.25902545685</v>
      </c>
      <c r="L69" s="21">
        <v>7248.3</v>
      </c>
      <c r="M69" s="21">
        <v>1674.02</v>
      </c>
      <c r="N69" s="33">
        <f t="shared" si="4"/>
        <v>0.230953464950402</v>
      </c>
      <c r="O69" s="41">
        <f t="shared" si="5"/>
        <v>0.799891851328684</v>
      </c>
      <c r="P69" s="28">
        <f t="shared" si="6"/>
        <v>0.666576542773903</v>
      </c>
      <c r="Q69" s="41">
        <f t="shared" si="7"/>
        <v>0.56416375706946</v>
      </c>
      <c r="R69" s="13"/>
    </row>
    <row r="70" s="1" customFormat="1" spans="1:18">
      <c r="A70" s="19">
        <v>67</v>
      </c>
      <c r="B70" s="19">
        <v>598</v>
      </c>
      <c r="C70" s="20" t="s">
        <v>111</v>
      </c>
      <c r="D70" s="20" t="s">
        <v>35</v>
      </c>
      <c r="E70" s="20" t="s">
        <v>49</v>
      </c>
      <c r="F70" s="21">
        <v>8002.204</v>
      </c>
      <c r="G70" s="22">
        <v>0.33784347645557</v>
      </c>
      <c r="H70" s="21">
        <v>2703.49241866667</v>
      </c>
      <c r="I70" s="21">
        <v>9602.6448</v>
      </c>
      <c r="J70" s="22">
        <v>0.326231240959782</v>
      </c>
      <c r="K70" s="21">
        <v>3132.6827296</v>
      </c>
      <c r="L70" s="21">
        <v>6335.04</v>
      </c>
      <c r="M70" s="21">
        <v>2021.81</v>
      </c>
      <c r="N70" s="33">
        <f t="shared" si="4"/>
        <v>0.319147156134768</v>
      </c>
      <c r="O70" s="41">
        <f t="shared" si="5"/>
        <v>0.791661897147336</v>
      </c>
      <c r="P70" s="28">
        <f t="shared" si="6"/>
        <v>0.65971824762278</v>
      </c>
      <c r="Q70" s="41">
        <f t="shared" si="7"/>
        <v>0.645392519611508</v>
      </c>
      <c r="R70" s="13"/>
    </row>
    <row r="71" s="1" customFormat="1" spans="1:18">
      <c r="A71" s="19">
        <v>68</v>
      </c>
      <c r="B71" s="19">
        <v>103198</v>
      </c>
      <c r="C71" s="20" t="s">
        <v>108</v>
      </c>
      <c r="D71" s="20" t="s">
        <v>38</v>
      </c>
      <c r="E71" s="20" t="s">
        <v>49</v>
      </c>
      <c r="F71" s="21">
        <v>5957.78721428572</v>
      </c>
      <c r="G71" s="22">
        <v>0.276850760176059</v>
      </c>
      <c r="H71" s="21">
        <v>1649.4179192422</v>
      </c>
      <c r="I71" s="21">
        <v>7149.34465714286</v>
      </c>
      <c r="J71" s="22">
        <v>0.267334944573874</v>
      </c>
      <c r="K71" s="21">
        <v>1911.26965765681</v>
      </c>
      <c r="L71" s="21">
        <v>4551.23</v>
      </c>
      <c r="M71" s="21">
        <v>1240.15</v>
      </c>
      <c r="N71" s="33">
        <f t="shared" si="4"/>
        <v>0.272486778299493</v>
      </c>
      <c r="O71" s="41">
        <f t="shared" si="5"/>
        <v>0.76391281465826</v>
      </c>
      <c r="P71" s="28">
        <f t="shared" si="6"/>
        <v>0.636594012215217</v>
      </c>
      <c r="Q71" s="41">
        <f t="shared" si="7"/>
        <v>0.648861867833138</v>
      </c>
      <c r="R71" s="13"/>
    </row>
    <row r="72" s="1" customFormat="1" spans="1:18">
      <c r="A72" s="19">
        <v>69</v>
      </c>
      <c r="B72" s="19">
        <v>347</v>
      </c>
      <c r="C72" s="20" t="s">
        <v>160</v>
      </c>
      <c r="D72" s="20" t="s">
        <v>38</v>
      </c>
      <c r="E72" s="20" t="s">
        <v>49</v>
      </c>
      <c r="F72" s="21">
        <v>6746.57980714285</v>
      </c>
      <c r="G72" s="22">
        <v>0.303331192743842</v>
      </c>
      <c r="H72" s="21">
        <v>2046.44809984216</v>
      </c>
      <c r="I72" s="21">
        <v>8095.89576857142</v>
      </c>
      <c r="J72" s="22">
        <v>0.292905201156513</v>
      </c>
      <c r="K72" s="21">
        <v>2371.32997863558</v>
      </c>
      <c r="L72" s="21">
        <v>5122.02</v>
      </c>
      <c r="M72" s="21">
        <v>1040.65</v>
      </c>
      <c r="N72" s="33">
        <f t="shared" si="4"/>
        <v>0.203171795502556</v>
      </c>
      <c r="O72" s="41">
        <f t="shared" si="5"/>
        <v>0.75920246205005</v>
      </c>
      <c r="P72" s="28">
        <f t="shared" si="6"/>
        <v>0.632668718375041</v>
      </c>
      <c r="Q72" s="41">
        <f t="shared" si="7"/>
        <v>0.438846558418989</v>
      </c>
      <c r="R72" s="13"/>
    </row>
    <row r="73" s="1" customFormat="1" spans="1:18">
      <c r="A73" s="19">
        <v>70</v>
      </c>
      <c r="B73" s="44">
        <v>706</v>
      </c>
      <c r="C73" s="45" t="s">
        <v>134</v>
      </c>
      <c r="D73" s="45" t="s">
        <v>48</v>
      </c>
      <c r="E73" s="45" t="s">
        <v>52</v>
      </c>
      <c r="F73" s="46">
        <v>4630.09219047619</v>
      </c>
      <c r="G73" s="35">
        <v>0.278139535388867</v>
      </c>
      <c r="H73" s="46">
        <v>1287.81169066667</v>
      </c>
      <c r="I73" s="46">
        <v>5556.11062857143</v>
      </c>
      <c r="J73" s="35">
        <v>0.268579422464652</v>
      </c>
      <c r="K73" s="46">
        <v>1492.25698377143</v>
      </c>
      <c r="L73" s="21">
        <v>3410.68</v>
      </c>
      <c r="M73" s="21">
        <v>978.97</v>
      </c>
      <c r="N73" s="33">
        <f t="shared" si="4"/>
        <v>0.287030738738316</v>
      </c>
      <c r="O73" s="41">
        <f t="shared" si="5"/>
        <v>0.736633280653797</v>
      </c>
      <c r="P73" s="28">
        <f t="shared" si="6"/>
        <v>0.613861067211497</v>
      </c>
      <c r="Q73" s="41">
        <f t="shared" si="7"/>
        <v>0.656033116712791</v>
      </c>
      <c r="R73" s="13"/>
    </row>
    <row r="74" s="1" customFormat="1" spans="1:18">
      <c r="A74" s="19">
        <v>71</v>
      </c>
      <c r="B74" s="19">
        <v>359</v>
      </c>
      <c r="C74" s="20" t="s">
        <v>115</v>
      </c>
      <c r="D74" s="20" t="s">
        <v>38</v>
      </c>
      <c r="E74" s="20" t="s">
        <v>49</v>
      </c>
      <c r="F74" s="23">
        <v>10449.4627964285</v>
      </c>
      <c r="G74" s="22">
        <v>0.302282121834167</v>
      </c>
      <c r="H74" s="21">
        <v>3158.68578613161</v>
      </c>
      <c r="I74" s="21">
        <v>12539.3553557142</v>
      </c>
      <c r="J74" s="22">
        <v>0.291892188538041</v>
      </c>
      <c r="K74" s="21">
        <v>3660.13987763563</v>
      </c>
      <c r="L74" s="21">
        <v>7639.96</v>
      </c>
      <c r="M74" s="21">
        <v>2166.81</v>
      </c>
      <c r="N74" s="40">
        <f t="shared" si="4"/>
        <v>0.283615359242719</v>
      </c>
      <c r="O74" s="41">
        <f t="shared" si="5"/>
        <v>0.731134236164872</v>
      </c>
      <c r="P74" s="28">
        <f t="shared" si="6"/>
        <v>0.609278530137393</v>
      </c>
      <c r="Q74" s="41">
        <f t="shared" si="7"/>
        <v>0.59200196507236</v>
      </c>
      <c r="R74" s="13"/>
    </row>
    <row r="75" s="1" customFormat="1" spans="1:18">
      <c r="A75" s="19">
        <v>72</v>
      </c>
      <c r="B75" s="19">
        <v>726</v>
      </c>
      <c r="C75" s="20" t="s">
        <v>136</v>
      </c>
      <c r="D75" s="20" t="s">
        <v>38</v>
      </c>
      <c r="E75" s="20" t="s">
        <v>36</v>
      </c>
      <c r="F75" s="23">
        <v>10654.6208</v>
      </c>
      <c r="G75" s="22">
        <v>0.302723956638675</v>
      </c>
      <c r="H75" s="21">
        <v>3225.40896506073</v>
      </c>
      <c r="I75" s="21">
        <v>12785.54496</v>
      </c>
      <c r="J75" s="22">
        <v>0.29231883675421</v>
      </c>
      <c r="K75" s="21">
        <v>3737.45562997585</v>
      </c>
      <c r="L75" s="21">
        <v>7707.05</v>
      </c>
      <c r="M75" s="21">
        <v>2065.87</v>
      </c>
      <c r="N75" s="33">
        <f t="shared" si="4"/>
        <v>0.268049383356797</v>
      </c>
      <c r="O75" s="41">
        <f t="shared" si="5"/>
        <v>0.723352819839445</v>
      </c>
      <c r="P75" s="28">
        <f t="shared" si="6"/>
        <v>0.602794016532871</v>
      </c>
      <c r="Q75" s="41">
        <f t="shared" si="7"/>
        <v>0.552747699111373</v>
      </c>
      <c r="R75" s="13"/>
    </row>
    <row r="76" s="1" customFormat="1" spans="1:18">
      <c r="A76" s="19">
        <v>73</v>
      </c>
      <c r="B76" s="19">
        <v>717</v>
      </c>
      <c r="C76" s="20" t="s">
        <v>133</v>
      </c>
      <c r="D76" s="20" t="s">
        <v>57</v>
      </c>
      <c r="E76" s="20" t="s">
        <v>52</v>
      </c>
      <c r="F76" s="21">
        <v>5703.2</v>
      </c>
      <c r="G76" s="22">
        <v>0.292070598484629</v>
      </c>
      <c r="H76" s="21">
        <v>1665.73703727754</v>
      </c>
      <c r="I76" s="21">
        <v>6843.84</v>
      </c>
      <c r="J76" s="22">
        <v>0.282031652027585</v>
      </c>
      <c r="K76" s="21">
        <v>1930.17950141247</v>
      </c>
      <c r="L76" s="21">
        <v>4092.55</v>
      </c>
      <c r="M76" s="21">
        <v>1003.46</v>
      </c>
      <c r="N76" s="33">
        <f t="shared" si="4"/>
        <v>0.245191873037593</v>
      </c>
      <c r="O76" s="41">
        <f t="shared" si="5"/>
        <v>0.717588371440595</v>
      </c>
      <c r="P76" s="28">
        <f t="shared" si="6"/>
        <v>0.597990309533829</v>
      </c>
      <c r="Q76" s="41">
        <f t="shared" si="7"/>
        <v>0.519879109308583</v>
      </c>
      <c r="R76" s="13"/>
    </row>
    <row r="77" s="1" customFormat="1" spans="1:18">
      <c r="A77" s="19">
        <v>74</v>
      </c>
      <c r="B77" s="19">
        <v>337</v>
      </c>
      <c r="C77" s="20" t="s">
        <v>44</v>
      </c>
      <c r="D77" s="20" t="s">
        <v>45</v>
      </c>
      <c r="E77" s="20" t="s">
        <v>36</v>
      </c>
      <c r="F77" s="21">
        <v>27599.4145142857</v>
      </c>
      <c r="G77" s="22">
        <v>0.211845741164985</v>
      </c>
      <c r="H77" s="21">
        <v>5846.81842349849</v>
      </c>
      <c r="I77" s="21">
        <v>33119.2974171428</v>
      </c>
      <c r="J77" s="22">
        <v>0.204564254895082</v>
      </c>
      <c r="K77" s="21">
        <v>6775.02439878643</v>
      </c>
      <c r="L77" s="21">
        <v>19426.37</v>
      </c>
      <c r="M77" s="21">
        <v>4281.94</v>
      </c>
      <c r="N77" s="33">
        <f t="shared" si="4"/>
        <v>0.22041894599969</v>
      </c>
      <c r="O77" s="41">
        <f t="shared" si="5"/>
        <v>0.703868916854911</v>
      </c>
      <c r="P77" s="28">
        <f t="shared" si="6"/>
        <v>0.586557430712427</v>
      </c>
      <c r="Q77" s="41">
        <f t="shared" si="7"/>
        <v>0.632018388120786</v>
      </c>
      <c r="R77" s="13"/>
    </row>
    <row r="78" s="1" customFormat="1" spans="1:18">
      <c r="A78" s="19">
        <v>75</v>
      </c>
      <c r="B78" s="19">
        <v>371</v>
      </c>
      <c r="C78" s="20" t="s">
        <v>159</v>
      </c>
      <c r="D78" s="20" t="s">
        <v>57</v>
      </c>
      <c r="E78" s="20" t="s">
        <v>52</v>
      </c>
      <c r="F78" s="21">
        <v>4988.50438095238</v>
      </c>
      <c r="G78" s="22">
        <v>0.299950831565205</v>
      </c>
      <c r="H78" s="21">
        <v>1496.30603733333</v>
      </c>
      <c r="I78" s="21">
        <v>5986.20525714286</v>
      </c>
      <c r="J78" s="22">
        <v>0.289641028546852</v>
      </c>
      <c r="K78" s="21">
        <v>1733.85064777143</v>
      </c>
      <c r="L78" s="21">
        <v>3413.68</v>
      </c>
      <c r="M78" s="21">
        <v>852.06</v>
      </c>
      <c r="N78" s="33">
        <f t="shared" si="4"/>
        <v>0.249601602962199</v>
      </c>
      <c r="O78" s="41">
        <f t="shared" si="5"/>
        <v>0.684309311831912</v>
      </c>
      <c r="P78" s="28">
        <f t="shared" si="6"/>
        <v>0.570257759859926</v>
      </c>
      <c r="Q78" s="41">
        <f t="shared" si="7"/>
        <v>0.491426410397676</v>
      </c>
      <c r="R78" s="13"/>
    </row>
    <row r="79" s="1" customFormat="1" spans="1:18">
      <c r="A79" s="19">
        <v>76</v>
      </c>
      <c r="B79" s="19">
        <v>365</v>
      </c>
      <c r="C79" s="20" t="s">
        <v>164</v>
      </c>
      <c r="D79" s="20" t="s">
        <v>38</v>
      </c>
      <c r="E79" s="20" t="s">
        <v>36</v>
      </c>
      <c r="F79" s="23">
        <v>11495.144</v>
      </c>
      <c r="G79" s="22">
        <v>0.296244835442398</v>
      </c>
      <c r="H79" s="21">
        <v>3405.37704266667</v>
      </c>
      <c r="I79" s="21">
        <v>13794.1728</v>
      </c>
      <c r="J79" s="22">
        <v>0.286062413601198</v>
      </c>
      <c r="K79" s="21">
        <v>3945.9943648</v>
      </c>
      <c r="L79" s="21">
        <v>7766.04</v>
      </c>
      <c r="M79" s="21">
        <v>2497.76</v>
      </c>
      <c r="N79" s="33">
        <f t="shared" si="4"/>
        <v>0.321625950935097</v>
      </c>
      <c r="O79" s="41">
        <f t="shared" si="5"/>
        <v>0.67559310261794</v>
      </c>
      <c r="P79" s="28">
        <f t="shared" si="6"/>
        <v>0.562994252181617</v>
      </c>
      <c r="Q79" s="41">
        <f t="shared" si="7"/>
        <v>0.632986205525562</v>
      </c>
      <c r="R79" s="13"/>
    </row>
    <row r="80" s="1" customFormat="1" spans="1:18">
      <c r="A80" s="19">
        <v>77</v>
      </c>
      <c r="B80" s="19">
        <v>339</v>
      </c>
      <c r="C80" s="20" t="s">
        <v>158</v>
      </c>
      <c r="D80" s="20" t="s">
        <v>38</v>
      </c>
      <c r="E80" s="20" t="s">
        <v>49</v>
      </c>
      <c r="F80" s="21">
        <v>5893.28350714285</v>
      </c>
      <c r="G80" s="22">
        <v>0.262428645487203</v>
      </c>
      <c r="H80" s="21">
        <v>1546.56640825157</v>
      </c>
      <c r="I80" s="21">
        <v>7071.94020857142</v>
      </c>
      <c r="J80" s="22">
        <v>0.253408541668094</v>
      </c>
      <c r="K80" s="21">
        <v>1792.09005501804</v>
      </c>
      <c r="L80" s="21">
        <v>3907.84</v>
      </c>
      <c r="M80" s="21">
        <v>1233.94</v>
      </c>
      <c r="N80" s="33">
        <f t="shared" si="4"/>
        <v>0.315760113003603</v>
      </c>
      <c r="O80" s="41">
        <f t="shared" si="5"/>
        <v>0.663100628921648</v>
      </c>
      <c r="P80" s="28">
        <f t="shared" si="6"/>
        <v>0.552583857434707</v>
      </c>
      <c r="Q80" s="41">
        <f t="shared" si="7"/>
        <v>0.688547987052793</v>
      </c>
      <c r="R80" s="13"/>
    </row>
    <row r="81" s="1" customFormat="1" spans="1:18">
      <c r="A81" s="19">
        <v>78</v>
      </c>
      <c r="B81" s="19">
        <v>515</v>
      </c>
      <c r="C81" s="20" t="s">
        <v>154</v>
      </c>
      <c r="D81" s="20" t="s">
        <v>45</v>
      </c>
      <c r="E81" s="20" t="s">
        <v>49</v>
      </c>
      <c r="F81" s="23">
        <v>8080.93324285714</v>
      </c>
      <c r="G81" s="22">
        <v>0.300257128688321</v>
      </c>
      <c r="H81" s="21">
        <v>2426.35781262229</v>
      </c>
      <c r="I81" s="21">
        <v>9697.11989142857</v>
      </c>
      <c r="J81" s="22">
        <v>0.28993679773448</v>
      </c>
      <c r="K81" s="21">
        <v>2811.55188856813</v>
      </c>
      <c r="L81" s="21">
        <v>5326.44</v>
      </c>
      <c r="M81" s="21">
        <v>1350.2</v>
      </c>
      <c r="N81" s="33">
        <f t="shared" si="4"/>
        <v>0.253490136000781</v>
      </c>
      <c r="O81" s="41">
        <f t="shared" si="5"/>
        <v>0.659136740760496</v>
      </c>
      <c r="P81" s="28">
        <f t="shared" si="6"/>
        <v>0.549280617300413</v>
      </c>
      <c r="Q81" s="41">
        <f t="shared" si="7"/>
        <v>0.480233000674809</v>
      </c>
      <c r="R81" s="13"/>
    </row>
    <row r="82" s="1" customFormat="1" spans="1:18">
      <c r="A82" s="19">
        <v>79</v>
      </c>
      <c r="B82" s="19">
        <v>307</v>
      </c>
      <c r="C82" s="20" t="s">
        <v>169</v>
      </c>
      <c r="D82" s="20" t="s">
        <v>170</v>
      </c>
      <c r="E82" s="20" t="s">
        <v>171</v>
      </c>
      <c r="F82" s="21">
        <v>76938.7136571429</v>
      </c>
      <c r="G82" s="22">
        <v>0.28934707649174</v>
      </c>
      <c r="H82" s="21">
        <v>22261.9918657294</v>
      </c>
      <c r="I82" s="21">
        <v>88479.5207057143</v>
      </c>
      <c r="J82" s="22">
        <v>0.279401741961412</v>
      </c>
      <c r="K82" s="21">
        <v>24721.3322130874</v>
      </c>
      <c r="L82" s="21">
        <v>50121.3</v>
      </c>
      <c r="M82" s="21">
        <v>13178.35</v>
      </c>
      <c r="N82" s="33">
        <f t="shared" si="4"/>
        <v>0.262929133921107</v>
      </c>
      <c r="O82" s="41">
        <f t="shared" si="5"/>
        <v>0.651444475967617</v>
      </c>
      <c r="P82" s="28">
        <f t="shared" si="6"/>
        <v>0.566473457363146</v>
      </c>
      <c r="Q82" s="41">
        <f t="shared" si="7"/>
        <v>0.53307604486717</v>
      </c>
      <c r="R82" s="13"/>
    </row>
    <row r="83" s="1" customFormat="1" spans="1:18">
      <c r="A83" s="19">
        <v>80</v>
      </c>
      <c r="B83" s="19">
        <v>732</v>
      </c>
      <c r="C83" s="20" t="s">
        <v>156</v>
      </c>
      <c r="D83" s="20" t="s">
        <v>57</v>
      </c>
      <c r="E83" s="20" t="s">
        <v>52</v>
      </c>
      <c r="F83" s="21">
        <v>4795.98019047619</v>
      </c>
      <c r="G83" s="22">
        <v>0.283851643376262</v>
      </c>
      <c r="H83" s="21">
        <v>1361.34685866667</v>
      </c>
      <c r="I83" s="21">
        <v>5755.17622857143</v>
      </c>
      <c r="J83" s="22">
        <v>0.274095195913276</v>
      </c>
      <c r="K83" s="21">
        <v>1577.46615588571</v>
      </c>
      <c r="L83" s="21">
        <v>3052.42</v>
      </c>
      <c r="M83" s="21">
        <v>744.51</v>
      </c>
      <c r="N83" s="33">
        <f t="shared" si="4"/>
        <v>0.243908112251918</v>
      </c>
      <c r="O83" s="41">
        <f t="shared" si="5"/>
        <v>0.636453838166693</v>
      </c>
      <c r="P83" s="28">
        <f t="shared" si="6"/>
        <v>0.530378198472244</v>
      </c>
      <c r="Q83" s="41">
        <f t="shared" si="7"/>
        <v>0.471965751672165</v>
      </c>
      <c r="R83" s="13"/>
    </row>
    <row r="84" s="1" customFormat="1" spans="1:18">
      <c r="A84" s="19">
        <v>81</v>
      </c>
      <c r="B84" s="19">
        <v>584</v>
      </c>
      <c r="C84" s="20" t="s">
        <v>51</v>
      </c>
      <c r="D84" s="20" t="s">
        <v>35</v>
      </c>
      <c r="E84" s="20" t="s">
        <v>52</v>
      </c>
      <c r="F84" s="21">
        <v>5879</v>
      </c>
      <c r="G84" s="22">
        <v>0.30422698571939</v>
      </c>
      <c r="H84" s="21">
        <v>1788.5504490443</v>
      </c>
      <c r="I84" s="21">
        <v>7054.8</v>
      </c>
      <c r="J84" s="22">
        <v>0.293770204255351</v>
      </c>
      <c r="K84" s="21">
        <v>2072.49003698065</v>
      </c>
      <c r="L84" s="21">
        <v>3731.6</v>
      </c>
      <c r="M84" s="21">
        <v>1288.62</v>
      </c>
      <c r="N84" s="33">
        <f t="shared" si="4"/>
        <v>0.345326401543574</v>
      </c>
      <c r="O84" s="41">
        <f t="shared" si="5"/>
        <v>0.634733798265011</v>
      </c>
      <c r="P84" s="28">
        <f t="shared" si="6"/>
        <v>0.528944831887509</v>
      </c>
      <c r="Q84" s="41">
        <f t="shared" si="7"/>
        <v>0.621773797222858</v>
      </c>
      <c r="R84" s="13"/>
    </row>
    <row r="85" s="4" customFormat="1" spans="1:18">
      <c r="A85" s="19">
        <v>82</v>
      </c>
      <c r="B85" s="19">
        <v>718</v>
      </c>
      <c r="C85" s="20" t="s">
        <v>157</v>
      </c>
      <c r="D85" s="20" t="s">
        <v>45</v>
      </c>
      <c r="E85" s="20" t="s">
        <v>52</v>
      </c>
      <c r="F85" s="23">
        <v>4506.11504761905</v>
      </c>
      <c r="G85" s="22">
        <v>0.269970316738685</v>
      </c>
      <c r="H85" s="21">
        <v>1216.51730666667</v>
      </c>
      <c r="I85" s="21">
        <v>5407.33805714286</v>
      </c>
      <c r="J85" s="22">
        <v>0.260690993284723</v>
      </c>
      <c r="K85" s="21">
        <v>1409.64432914286</v>
      </c>
      <c r="L85" s="21">
        <v>2812.54</v>
      </c>
      <c r="M85" s="21">
        <v>429.02</v>
      </c>
      <c r="N85" s="33">
        <f t="shared" si="4"/>
        <v>0.1525382750112</v>
      </c>
      <c r="O85" s="41">
        <f t="shared" si="5"/>
        <v>0.624160717220501</v>
      </c>
      <c r="P85" s="28">
        <f t="shared" si="6"/>
        <v>0.520133931017084</v>
      </c>
      <c r="Q85" s="41">
        <f t="shared" si="7"/>
        <v>0.304346274539243</v>
      </c>
      <c r="R85" s="13"/>
    </row>
    <row r="86" s="1" customFormat="1" spans="1:18">
      <c r="A86" s="19">
        <v>83</v>
      </c>
      <c r="B86" s="19">
        <v>102478</v>
      </c>
      <c r="C86" s="20" t="s">
        <v>106</v>
      </c>
      <c r="D86" s="20" t="s">
        <v>45</v>
      </c>
      <c r="E86" s="20" t="s">
        <v>52</v>
      </c>
      <c r="F86" s="23">
        <v>2992.32914285714</v>
      </c>
      <c r="G86" s="22">
        <v>0.223585624907064</v>
      </c>
      <c r="H86" s="21">
        <v>669.041781333333</v>
      </c>
      <c r="I86" s="21">
        <v>3590.79497142857</v>
      </c>
      <c r="J86" s="22">
        <v>0.215900619539689</v>
      </c>
      <c r="K86" s="21">
        <v>775.254858971429</v>
      </c>
      <c r="L86" s="21">
        <v>1864.5</v>
      </c>
      <c r="M86" s="21">
        <v>449.63</v>
      </c>
      <c r="N86" s="33">
        <f t="shared" si="4"/>
        <v>0.241153124161974</v>
      </c>
      <c r="O86" s="41">
        <f t="shared" si="5"/>
        <v>0.623093219691646</v>
      </c>
      <c r="P86" s="28">
        <f t="shared" si="6"/>
        <v>0.519244349743038</v>
      </c>
      <c r="Q86" s="41">
        <f t="shared" si="7"/>
        <v>0.579977016327956</v>
      </c>
      <c r="R86" s="13"/>
    </row>
    <row r="87" s="1" customFormat="1" spans="1:18">
      <c r="A87" s="19">
        <v>84</v>
      </c>
      <c r="B87" s="19">
        <v>102565</v>
      </c>
      <c r="C87" s="20" t="s">
        <v>140</v>
      </c>
      <c r="D87" s="20" t="s">
        <v>38</v>
      </c>
      <c r="E87" s="20" t="s">
        <v>49</v>
      </c>
      <c r="F87" s="21">
        <v>5363.11337142857</v>
      </c>
      <c r="G87" s="22">
        <v>0.348611878121031</v>
      </c>
      <c r="H87" s="21">
        <v>1869.64502498973</v>
      </c>
      <c r="I87" s="21">
        <v>6435.73604571428</v>
      </c>
      <c r="J87" s="22">
        <v>0.336629514963272</v>
      </c>
      <c r="K87" s="21">
        <v>2166.45870350045</v>
      </c>
      <c r="L87" s="21">
        <v>3279.42</v>
      </c>
      <c r="M87" s="21">
        <v>1122.33</v>
      </c>
      <c r="N87" s="33">
        <f t="shared" si="4"/>
        <v>0.342234297528221</v>
      </c>
      <c r="O87" s="41">
        <f t="shared" si="5"/>
        <v>0.611476911428121</v>
      </c>
      <c r="P87" s="28">
        <f t="shared" si="6"/>
        <v>0.509564092856768</v>
      </c>
      <c r="Q87" s="41">
        <f t="shared" si="7"/>
        <v>0.518048185357329</v>
      </c>
      <c r="R87" s="13"/>
    </row>
    <row r="88" s="1" customFormat="1" spans="1:18">
      <c r="A88" s="19">
        <v>85</v>
      </c>
      <c r="B88" s="19">
        <v>721</v>
      </c>
      <c r="C88" s="20" t="s">
        <v>152</v>
      </c>
      <c r="D88" s="20" t="s">
        <v>57</v>
      </c>
      <c r="E88" s="20" t="s">
        <v>49</v>
      </c>
      <c r="F88" s="21">
        <v>6653.4</v>
      </c>
      <c r="G88" s="22">
        <v>0.318219159154146</v>
      </c>
      <c r="H88" s="21">
        <v>2117.2393535162</v>
      </c>
      <c r="I88" s="21">
        <v>7984.08</v>
      </c>
      <c r="J88" s="22">
        <v>0.307281443694498</v>
      </c>
      <c r="K88" s="21">
        <v>2453.35962897237</v>
      </c>
      <c r="L88" s="21">
        <v>4048.51</v>
      </c>
      <c r="M88" s="21">
        <v>1213.52</v>
      </c>
      <c r="N88" s="33">
        <f t="shared" si="4"/>
        <v>0.299744844399545</v>
      </c>
      <c r="O88" s="41">
        <f t="shared" si="5"/>
        <v>0.608487389905913</v>
      </c>
      <c r="P88" s="28">
        <f t="shared" si="6"/>
        <v>0.507072824921594</v>
      </c>
      <c r="Q88" s="41">
        <f t="shared" si="7"/>
        <v>0.494636002675361</v>
      </c>
      <c r="R88" s="13"/>
    </row>
    <row r="89" s="1" customFormat="1" spans="1:18">
      <c r="A89" s="19">
        <v>86</v>
      </c>
      <c r="B89" s="19">
        <v>308</v>
      </c>
      <c r="C89" s="20" t="s">
        <v>93</v>
      </c>
      <c r="D89" s="20" t="s">
        <v>45</v>
      </c>
      <c r="E89" s="20" t="s">
        <v>36</v>
      </c>
      <c r="F89" s="23">
        <v>10740.5178571429</v>
      </c>
      <c r="G89" s="22">
        <v>0.334050605633873</v>
      </c>
      <c r="H89" s="21">
        <v>3587.876495</v>
      </c>
      <c r="I89" s="21">
        <v>12888.6214285714</v>
      </c>
      <c r="J89" s="22">
        <v>0.322568737341409</v>
      </c>
      <c r="K89" s="21">
        <v>4157.46634028571</v>
      </c>
      <c r="L89" s="21">
        <v>6445.21</v>
      </c>
      <c r="M89" s="21">
        <v>1604.65</v>
      </c>
      <c r="N89" s="33">
        <f t="shared" si="4"/>
        <v>0.248967838130953</v>
      </c>
      <c r="O89" s="41">
        <f t="shared" si="5"/>
        <v>0.600083728338449</v>
      </c>
      <c r="P89" s="28">
        <f t="shared" si="6"/>
        <v>0.500069773615377</v>
      </c>
      <c r="Q89" s="41">
        <f t="shared" si="7"/>
        <v>0.385968248125305</v>
      </c>
      <c r="R89" s="13"/>
    </row>
    <row r="90" s="1" customFormat="1" spans="1:18">
      <c r="A90" s="19">
        <v>87</v>
      </c>
      <c r="B90" s="19">
        <v>742</v>
      </c>
      <c r="C90" s="20" t="s">
        <v>163</v>
      </c>
      <c r="D90" s="20" t="s">
        <v>45</v>
      </c>
      <c r="E90" s="20" t="s">
        <v>36</v>
      </c>
      <c r="F90" s="21">
        <v>11431.7345142857</v>
      </c>
      <c r="G90" s="22">
        <v>0.27196681553756</v>
      </c>
      <c r="H90" s="21">
        <v>3109.0524319211</v>
      </c>
      <c r="I90" s="21">
        <v>13718.0814171428</v>
      </c>
      <c r="J90" s="22">
        <v>0.262618869138847</v>
      </c>
      <c r="K90" s="21">
        <v>3602.62702852469</v>
      </c>
      <c r="L90" s="21">
        <v>6722.2</v>
      </c>
      <c r="M90" s="21">
        <v>1664.1</v>
      </c>
      <c r="N90" s="33">
        <f t="shared" si="4"/>
        <v>0.247552884472345</v>
      </c>
      <c r="O90" s="41">
        <f t="shared" si="5"/>
        <v>0.588029751005815</v>
      </c>
      <c r="P90" s="28">
        <f t="shared" si="6"/>
        <v>0.490024792504847</v>
      </c>
      <c r="Q90" s="41">
        <f t="shared" si="7"/>
        <v>0.461912928211574</v>
      </c>
      <c r="R90" s="13"/>
    </row>
    <row r="91" s="1" customFormat="1" spans="1:18">
      <c r="A91" s="19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1076.2</v>
      </c>
      <c r="M91" s="21">
        <v>288.43</v>
      </c>
      <c r="N91" s="33">
        <f t="shared" si="4"/>
        <v>0.268007805240662</v>
      </c>
      <c r="O91" s="41">
        <f t="shared" si="5"/>
        <v>0.579162630502637</v>
      </c>
      <c r="P91" s="28">
        <f t="shared" si="6"/>
        <v>0.482635525418864</v>
      </c>
      <c r="Q91" s="41">
        <f t="shared" si="7"/>
        <v>0.451114851558083</v>
      </c>
      <c r="R91" s="13"/>
    </row>
    <row r="92" s="1" customFormat="1" spans="1:18">
      <c r="A92" s="19">
        <v>89</v>
      </c>
      <c r="B92" s="44">
        <v>541</v>
      </c>
      <c r="C92" s="45" t="s">
        <v>168</v>
      </c>
      <c r="D92" s="45" t="s">
        <v>35</v>
      </c>
      <c r="E92" s="45" t="s">
        <v>36</v>
      </c>
      <c r="F92" s="46">
        <v>12888.546</v>
      </c>
      <c r="G92" s="35">
        <v>0.289929781062969</v>
      </c>
      <c r="H92" s="46">
        <v>3736.77332</v>
      </c>
      <c r="I92" s="46">
        <v>15466.2552</v>
      </c>
      <c r="J92" s="35">
        <v>0.279964418018914</v>
      </c>
      <c r="K92" s="46">
        <v>4330.001136</v>
      </c>
      <c r="L92" s="21">
        <v>7363.04</v>
      </c>
      <c r="M92" s="21">
        <v>1913.42</v>
      </c>
      <c r="N92" s="33">
        <f t="shared" si="4"/>
        <v>0.259868206610313</v>
      </c>
      <c r="O92" s="41">
        <f t="shared" si="5"/>
        <v>0.57128554299298</v>
      </c>
      <c r="P92" s="28">
        <f t="shared" si="6"/>
        <v>0.476071285827483</v>
      </c>
      <c r="Q92" s="41">
        <f t="shared" si="7"/>
        <v>0.441898267437314</v>
      </c>
      <c r="R92" s="13"/>
    </row>
    <row r="93" s="1" customFormat="1" spans="1:18">
      <c r="A93" s="19">
        <v>90</v>
      </c>
      <c r="B93" s="19">
        <v>102564</v>
      </c>
      <c r="C93" s="20" t="s">
        <v>143</v>
      </c>
      <c r="D93" s="20" t="s">
        <v>57</v>
      </c>
      <c r="E93" s="20" t="s">
        <v>52</v>
      </c>
      <c r="F93" s="23">
        <v>2711.87466666667</v>
      </c>
      <c r="G93" s="22">
        <v>0.230723814178236</v>
      </c>
      <c r="H93" s="21">
        <v>625.694066666667</v>
      </c>
      <c r="I93" s="21">
        <v>3254.2496</v>
      </c>
      <c r="J93" s="22">
        <v>0.222793457514752</v>
      </c>
      <c r="K93" s="21">
        <v>725.02552</v>
      </c>
      <c r="L93" s="21">
        <v>1481.82</v>
      </c>
      <c r="M93" s="21">
        <v>331.28</v>
      </c>
      <c r="N93" s="33">
        <f t="shared" si="4"/>
        <v>0.223562915873723</v>
      </c>
      <c r="O93" s="41">
        <f t="shared" si="5"/>
        <v>0.546419057714564</v>
      </c>
      <c r="P93" s="28">
        <f t="shared" si="6"/>
        <v>0.455349214762137</v>
      </c>
      <c r="Q93" s="41">
        <f t="shared" si="7"/>
        <v>0.456921847385455</v>
      </c>
      <c r="R93" s="13"/>
    </row>
    <row r="94" s="1" customFormat="1" spans="1:18">
      <c r="A94" s="19">
        <v>91</v>
      </c>
      <c r="B94" s="19">
        <v>349</v>
      </c>
      <c r="C94" s="20" t="s">
        <v>166</v>
      </c>
      <c r="D94" s="20" t="s">
        <v>45</v>
      </c>
      <c r="E94" s="20" t="s">
        <v>49</v>
      </c>
      <c r="F94" s="23">
        <v>8017.748675</v>
      </c>
      <c r="G94" s="22">
        <v>0.366597690635596</v>
      </c>
      <c r="H94" s="21">
        <v>2939.28814835161</v>
      </c>
      <c r="I94" s="21">
        <v>9621.29841</v>
      </c>
      <c r="J94" s="22">
        <v>0.353997125543932</v>
      </c>
      <c r="K94" s="21">
        <v>3405.9119811404</v>
      </c>
      <c r="L94" s="21">
        <v>4269.35</v>
      </c>
      <c r="M94" s="21">
        <v>1776.6</v>
      </c>
      <c r="N94" s="33">
        <f t="shared" si="4"/>
        <v>0.416128918922084</v>
      </c>
      <c r="O94" s="41">
        <f t="shared" si="5"/>
        <v>0.532487381814821</v>
      </c>
      <c r="P94" s="28">
        <f t="shared" si="6"/>
        <v>0.443739484845684</v>
      </c>
      <c r="Q94" s="41">
        <f t="shared" si="7"/>
        <v>0.52162240534623</v>
      </c>
      <c r="R94" s="13"/>
    </row>
    <row r="95" s="1" customFormat="1" spans="1:18">
      <c r="A95" s="19">
        <v>92</v>
      </c>
      <c r="B95" s="19">
        <v>570</v>
      </c>
      <c r="C95" s="20" t="s">
        <v>148</v>
      </c>
      <c r="D95" s="20" t="s">
        <v>38</v>
      </c>
      <c r="E95" s="20" t="s">
        <v>52</v>
      </c>
      <c r="F95" s="21">
        <v>6167.72397857143</v>
      </c>
      <c r="G95" s="22">
        <v>0.307743075602553</v>
      </c>
      <c r="H95" s="21">
        <v>1898.07434663319</v>
      </c>
      <c r="I95" s="21">
        <v>7401.26877428572</v>
      </c>
      <c r="J95" s="22">
        <v>0.297165440350908</v>
      </c>
      <c r="K95" s="21">
        <v>2199.40129446604</v>
      </c>
      <c r="L95" s="21">
        <v>3070.25</v>
      </c>
      <c r="M95" s="21">
        <v>834.93</v>
      </c>
      <c r="N95" s="33">
        <f t="shared" si="4"/>
        <v>0.271942024265125</v>
      </c>
      <c r="O95" s="41">
        <f t="shared" si="5"/>
        <v>0.497793028784523</v>
      </c>
      <c r="P95" s="28">
        <f t="shared" si="6"/>
        <v>0.414827523987102</v>
      </c>
      <c r="Q95" s="41">
        <f t="shared" si="7"/>
        <v>0.379616944893497</v>
      </c>
      <c r="R95" s="13"/>
    </row>
    <row r="96" s="1" customFormat="1" spans="1:18">
      <c r="A96" s="19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1801.44</v>
      </c>
      <c r="M96" s="21">
        <v>661.75</v>
      </c>
      <c r="N96" s="33">
        <f t="shared" si="4"/>
        <v>0.367345012878586</v>
      </c>
      <c r="O96" s="41">
        <f t="shared" si="5"/>
        <v>0.493680511939919</v>
      </c>
      <c r="P96" s="28">
        <f t="shared" si="6"/>
        <v>0.4114004266166</v>
      </c>
      <c r="Q96" s="41">
        <f t="shared" si="7"/>
        <v>0.52133986368223</v>
      </c>
      <c r="R96" s="13"/>
    </row>
    <row r="97" s="4" customFormat="1" spans="1:18">
      <c r="A97" s="19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2635.72</v>
      </c>
      <c r="M97" s="21">
        <v>775.66</v>
      </c>
      <c r="N97" s="33">
        <f t="shared" si="4"/>
        <v>0.294287708861336</v>
      </c>
      <c r="O97" s="41">
        <f t="shared" si="5"/>
        <v>0.448693536269417</v>
      </c>
      <c r="P97" s="28">
        <f t="shared" si="6"/>
        <v>0.373911280224514</v>
      </c>
      <c r="Q97" s="41">
        <f t="shared" si="7"/>
        <v>0.372308493471079</v>
      </c>
      <c r="R97" s="13"/>
    </row>
    <row r="98" s="4" customFormat="1" ht="14" customHeight="1" spans="1:18">
      <c r="A98" s="19">
        <v>95</v>
      </c>
      <c r="B98" s="19">
        <v>311</v>
      </c>
      <c r="C98" s="20" t="s">
        <v>98</v>
      </c>
      <c r="D98" s="20" t="s">
        <v>38</v>
      </c>
      <c r="E98" s="20" t="s">
        <v>36</v>
      </c>
      <c r="F98" s="23">
        <v>8770.8838</v>
      </c>
      <c r="G98" s="22">
        <v>0.222813393776805</v>
      </c>
      <c r="H98" s="21">
        <v>1954.2703859</v>
      </c>
      <c r="I98" s="21">
        <v>10525.06056</v>
      </c>
      <c r="J98" s="22">
        <v>0.215154931262457</v>
      </c>
      <c r="K98" s="21">
        <v>2264.51868132</v>
      </c>
      <c r="L98" s="21">
        <v>3642.27</v>
      </c>
      <c r="M98" s="21">
        <v>905.42</v>
      </c>
      <c r="N98" s="33">
        <f t="shared" si="4"/>
        <v>0.248586732998926</v>
      </c>
      <c r="O98" s="41">
        <f t="shared" si="5"/>
        <v>0.415268299415847</v>
      </c>
      <c r="P98" s="28">
        <f t="shared" si="6"/>
        <v>0.346056916179872</v>
      </c>
      <c r="Q98" s="41">
        <f t="shared" si="7"/>
        <v>0.399828894090742</v>
      </c>
      <c r="R98" s="13"/>
    </row>
    <row r="99" s="1" customFormat="1" spans="1:18">
      <c r="A99" s="19">
        <v>96</v>
      </c>
      <c r="B99" s="19">
        <v>102567</v>
      </c>
      <c r="C99" s="20" t="s">
        <v>153</v>
      </c>
      <c r="D99" s="20" t="s">
        <v>57</v>
      </c>
      <c r="E99" s="20" t="s">
        <v>52</v>
      </c>
      <c r="F99" s="23">
        <v>3119.01333333333</v>
      </c>
      <c r="G99" s="22">
        <v>0.311958645041594</v>
      </c>
      <c r="H99" s="21">
        <v>973.003173333333</v>
      </c>
      <c r="I99" s="21">
        <v>3742.816</v>
      </c>
      <c r="J99" s="22">
        <v>0.301236113740487</v>
      </c>
      <c r="K99" s="21">
        <v>1127.47134628571</v>
      </c>
      <c r="L99" s="21">
        <v>1237.11</v>
      </c>
      <c r="M99" s="21">
        <v>324.03</v>
      </c>
      <c r="N99" s="33">
        <f t="shared" si="4"/>
        <v>0.261924970293668</v>
      </c>
      <c r="O99" s="41">
        <f t="shared" si="5"/>
        <v>0.396635046980669</v>
      </c>
      <c r="P99" s="28">
        <f t="shared" si="6"/>
        <v>0.330529205817224</v>
      </c>
      <c r="Q99" s="41">
        <f t="shared" si="7"/>
        <v>0.287395330326992</v>
      </c>
      <c r="R99" s="13"/>
    </row>
    <row r="100" s="1" customFormat="1" spans="1:18">
      <c r="A100" s="19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893352.24</v>
      </c>
      <c r="M100" s="17">
        <f>SUM(M4:M99)</f>
        <v>225376.26</v>
      </c>
      <c r="N100" s="31">
        <f t="shared" si="4"/>
        <v>0.252281518877705</v>
      </c>
      <c r="O100" s="49">
        <f t="shared" si="5"/>
        <v>1.01901302480922</v>
      </c>
      <c r="P100" s="50">
        <f t="shared" si="6"/>
        <v>0.852294114263959</v>
      </c>
      <c r="Q100" s="49">
        <f t="shared" si="7"/>
        <v>0.764885209347137</v>
      </c>
      <c r="R100" s="13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10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10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10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8.17-8.19考核方案</vt:lpstr>
      <vt:lpstr>片区完成情况</vt:lpstr>
      <vt:lpstr>排名奖励</vt:lpstr>
      <vt:lpstr>8.17</vt:lpstr>
      <vt:lpstr>8.18</vt:lpstr>
      <vt:lpstr>8.19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2018-08-16T04:02:00Z</dcterms:created>
  <dcterms:modified xsi:type="dcterms:W3CDTF">2018-09-05T09:40:54Z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