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9.8-9.10考核目标" sheetId="1" r:id="rId1"/>
    <sheet name="片长汇总" sheetId="2" r:id="rId2"/>
  </sheets>
  <definedNames>
    <definedName name="_xlnm._FilterDatabase" localSheetId="0" hidden="1">'9.8-9.10考核目标'!$A$3:$S$98</definedName>
    <definedName name="_xlnm.Print_Titles" localSheetId="0">'9.8-9.10考核目标'!$1:$3</definedName>
  </definedNames>
  <calcPr calcId="144525"/>
</workbook>
</file>

<file path=xl/sharedStrings.xml><?xml version="1.0" encoding="utf-8"?>
<sst xmlns="http://schemas.openxmlformats.org/spreadsheetml/2006/main" count="156">
  <si>
    <t>9月8日—9月10日 教师节考核明细表</t>
  </si>
  <si>
    <t>序号</t>
  </si>
  <si>
    <t>门店ID</t>
  </si>
  <si>
    <t>门店名称</t>
  </si>
  <si>
    <t>片名称</t>
  </si>
  <si>
    <t>门店类型</t>
  </si>
  <si>
    <t>场地店外或店内</t>
  </si>
  <si>
    <t>考核目标</t>
  </si>
  <si>
    <t>活动期间（9.8-9.10）</t>
  </si>
  <si>
    <t>对比数据</t>
  </si>
  <si>
    <t>1档销售</t>
  </si>
  <si>
    <t>3天销售</t>
  </si>
  <si>
    <t>1档毛利</t>
  </si>
  <si>
    <t>3天毛利</t>
  </si>
  <si>
    <t>1档毛利率</t>
  </si>
  <si>
    <t>销售</t>
  </si>
  <si>
    <t>毛利</t>
  </si>
  <si>
    <t>销售差额</t>
  </si>
  <si>
    <t>毛利差额</t>
  </si>
  <si>
    <t>销售完成率</t>
  </si>
  <si>
    <t>奖励</t>
  </si>
  <si>
    <t>处罚</t>
  </si>
  <si>
    <t>大邑县晋原镇东街药店</t>
  </si>
  <si>
    <t>城郊一片</t>
  </si>
  <si>
    <t>C</t>
  </si>
  <si>
    <t>店外</t>
  </si>
  <si>
    <t>羊子山西路药店（兴元华盛）</t>
  </si>
  <si>
    <t>西北片</t>
  </si>
  <si>
    <t>A</t>
  </si>
  <si>
    <t>都江堰市蒲阳路药店</t>
  </si>
  <si>
    <t>城郊二片</t>
  </si>
  <si>
    <t>都江堰聚源镇药店</t>
  </si>
  <si>
    <t>大邑县新场镇文昌街药店</t>
  </si>
  <si>
    <t>大邑县晋原镇子龙路店</t>
  </si>
  <si>
    <t>浣花滨河路药店</t>
  </si>
  <si>
    <t>都江堰幸福镇翔凤路药店</t>
  </si>
  <si>
    <t>中和街道柳荫街药店</t>
  </si>
  <si>
    <t>东南片</t>
  </si>
  <si>
    <t>双流县西航港街道锦华路一段药店</t>
  </si>
  <si>
    <t>土龙路药店</t>
  </si>
  <si>
    <t>B</t>
  </si>
  <si>
    <t>邛崃市临邛镇翠荫街药店</t>
  </si>
  <si>
    <t>十二桥药店（9.10-9.12）</t>
  </si>
  <si>
    <t>柳翠路药店</t>
  </si>
  <si>
    <t>城中片</t>
  </si>
  <si>
    <t>都江堰药店</t>
  </si>
  <si>
    <t>华康路药店</t>
  </si>
  <si>
    <t>静明路药店</t>
  </si>
  <si>
    <t>开业单独</t>
  </si>
  <si>
    <t>新乐中街药店</t>
  </si>
  <si>
    <t>大邑县安仁镇千禧街药店</t>
  </si>
  <si>
    <t>成华杉板桥南一路店</t>
  </si>
  <si>
    <t>新津县五津镇武阳西路药店</t>
  </si>
  <si>
    <t>贝森北路药店</t>
  </si>
  <si>
    <t>邛崃中心药店</t>
  </si>
  <si>
    <t>新怡路店</t>
  </si>
  <si>
    <t>都江堰景中路店</t>
  </si>
  <si>
    <t>大邑县晋源镇东壕沟段药店</t>
  </si>
  <si>
    <t>都江堰市蒲阳镇堰问道西路药店</t>
  </si>
  <si>
    <t>新园大道药店</t>
  </si>
  <si>
    <t>邛崃市临邛镇洪川小区药店</t>
  </si>
  <si>
    <t>民丰大道西段药店</t>
  </si>
  <si>
    <t>郫县郫筒镇东大街药店</t>
  </si>
  <si>
    <t>金带街药店</t>
  </si>
  <si>
    <t>汤臣店外</t>
  </si>
  <si>
    <t>黄苑东街药店</t>
  </si>
  <si>
    <t>庆云南街药店（9.10-9.12）</t>
  </si>
  <si>
    <t>周末数据低于上周</t>
  </si>
  <si>
    <t>枣子巷药店</t>
  </si>
  <si>
    <t>红星店（9.10-9.12）</t>
  </si>
  <si>
    <t>郫县郫筒镇一环路东南段药店</t>
  </si>
  <si>
    <t>龙潭西路店</t>
  </si>
  <si>
    <t>银河北街店</t>
  </si>
  <si>
    <t>大邑县晋原镇内蒙古大道桃源药店</t>
  </si>
  <si>
    <t>邛崃市临邛镇长安大道药店</t>
  </si>
  <si>
    <t>顺和街店</t>
  </si>
  <si>
    <t>聚萃街药店</t>
  </si>
  <si>
    <t>万科路药店</t>
  </si>
  <si>
    <t>崔家店路药店</t>
  </si>
  <si>
    <t>成都成汉太极大药房有限公司</t>
  </si>
  <si>
    <t>大邑县沙渠镇方圆路药店</t>
  </si>
  <si>
    <t>大邑县晋原镇通达东路五段药店</t>
  </si>
  <si>
    <t>龙泉驿区龙泉街道驿生路药店</t>
  </si>
  <si>
    <t>双流区东升街道三强西路药店</t>
  </si>
  <si>
    <t>童子街药店</t>
  </si>
  <si>
    <t>光华药店</t>
  </si>
  <si>
    <t>光华村街药店</t>
  </si>
  <si>
    <t xml:space="preserve">旗舰店 </t>
  </si>
  <si>
    <t>旗舰片</t>
  </si>
  <si>
    <t>T</t>
  </si>
  <si>
    <t>观音桥街药店</t>
  </si>
  <si>
    <t>新都区马超东路店</t>
  </si>
  <si>
    <t>科华街药店</t>
  </si>
  <si>
    <t>北东街店</t>
  </si>
  <si>
    <t>双林路药店</t>
  </si>
  <si>
    <t>都江堰奎光路中段药店</t>
  </si>
  <si>
    <t>金丝街药店（9.10-9.12）</t>
  </si>
  <si>
    <t>怀远店</t>
  </si>
  <si>
    <t>交大路第三药店</t>
  </si>
  <si>
    <t>二环路北四段药店（汇融名城）</t>
  </si>
  <si>
    <t>人民中路店（9.10-9.12）</t>
  </si>
  <si>
    <t>合欢树街药店</t>
  </si>
  <si>
    <t>水杉街药店</t>
  </si>
  <si>
    <t>劼人路药店</t>
  </si>
  <si>
    <t>三江店</t>
  </si>
  <si>
    <t>华油路药店</t>
  </si>
  <si>
    <t>通盈街药店</t>
  </si>
  <si>
    <t>万宇路药店</t>
  </si>
  <si>
    <t>温江店</t>
  </si>
  <si>
    <t>金马河店</t>
  </si>
  <si>
    <t>大源北街药店</t>
  </si>
  <si>
    <t>天久北巷药店</t>
  </si>
  <si>
    <t>清江东路2药店</t>
  </si>
  <si>
    <t>五津西路药店</t>
  </si>
  <si>
    <t>温江江安路药店</t>
  </si>
  <si>
    <t>华泰路药店</t>
  </si>
  <si>
    <t>浆洗街药店</t>
  </si>
  <si>
    <t>新津邓双镇岷江店</t>
  </si>
  <si>
    <t>金沙路药店</t>
  </si>
  <si>
    <t>佳灵路药店</t>
  </si>
  <si>
    <t>邛崃市羊安镇永康大道药店</t>
  </si>
  <si>
    <t>榕声路店</t>
  </si>
  <si>
    <t>西林一街店</t>
  </si>
  <si>
    <t>西部店</t>
  </si>
  <si>
    <t>沙河源药店</t>
  </si>
  <si>
    <t>崇州市崇阳镇尚贤坊街药店</t>
  </si>
  <si>
    <t>崇州中心店</t>
  </si>
  <si>
    <t>兴义镇万兴路药店</t>
  </si>
  <si>
    <t>清江东路药店</t>
  </si>
  <si>
    <t>鱼凫路店</t>
  </si>
  <si>
    <t>不考核</t>
  </si>
  <si>
    <t xml:space="preserve"> </t>
  </si>
  <si>
    <t>9.8-9.10（教师节活动）片区完成情况表</t>
  </si>
  <si>
    <t>片区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</si>
  <si>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</si>
  <si>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</si>
  <si>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</si>
  <si>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</si>
  <si>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</si>
  <si>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</si>
  <si>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</si>
  <si>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</si>
  <si>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</si>
  <si>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</si>
  <si>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</si>
  <si>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</si>
  <si>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</si>
  <si>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</si>
  <si>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</si>
  <si>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周佳玉</t>
  </si>
  <si>
    <t>苗凯</t>
  </si>
  <si>
    <t>谭庆娟</t>
  </si>
  <si>
    <t>合计完成情况</t>
  </si>
  <si>
    <t>董事长：</t>
  </si>
  <si>
    <t>总经理：</t>
  </si>
  <si>
    <t>营运部经理：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</si>
</sst>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7030A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Arial"/>
      <charset val="0"/>
    </font>
    <font>
      <sz val="10"/>
      <color rgb="FFEE4AD5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rgb="FFEE4AD5"/>
      <name val="Arial"/>
      <charset val="0"/>
    </font>
    <font>
      <b/>
      <sz val="10"/>
      <color rgb="FFFF0000"/>
      <name val="Arial"/>
      <charset val="0"/>
    </font>
    <font>
      <b/>
      <sz val="10"/>
      <color rgb="FFEE4AD5"/>
      <name val="宋体"/>
      <charset val="134"/>
      <scheme val="minor"/>
    </font>
    <font>
      <sz val="9"/>
      <color rgb="FF7030A0"/>
      <name val="宋体"/>
      <charset val="134"/>
    </font>
    <font>
      <sz val="10"/>
      <color rgb="FF7030A0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EE4AD5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16" borderId="9" applyNumberFormat="0" applyAlignment="0" applyProtection="0">
      <alignment vertical="center"/>
    </xf>
    <xf numFmtId="0" fontId="42" fillId="16" borderId="12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0" fontId="23" fillId="0" borderId="2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 wrapText="1"/>
    </xf>
    <xf numFmtId="176" fontId="25" fillId="0" borderId="4" xfId="0" applyNumberFormat="1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176" fontId="13" fillId="0" borderId="4" xfId="0" applyNumberFormat="1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10" fontId="25" fillId="0" borderId="4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0" fontId="25" fillId="0" borderId="4" xfId="0" applyNumberFormat="1" applyFont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7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55FDE"/>
      <color rgb="00EE4AD5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1"/>
  <sheetViews>
    <sheetView tabSelected="1" workbookViewId="0">
      <selection activeCell="T9" sqref="T9"/>
    </sheetView>
  </sheetViews>
  <sheetFormatPr defaultColWidth="9" defaultRowHeight="15" customHeight="1"/>
  <cols>
    <col min="1" max="1" width="3.875" style="28" customWidth="1"/>
    <col min="2" max="2" width="6.25" style="28" customWidth="1"/>
    <col min="3" max="3" width="19.375" style="29" customWidth="1"/>
    <col min="4" max="4" width="7.25" style="29" customWidth="1"/>
    <col min="5" max="5" width="4.25" style="28" customWidth="1"/>
    <col min="6" max="6" width="7.625" style="30" customWidth="1"/>
    <col min="7" max="7" width="10" style="31" hidden="1" customWidth="1"/>
    <col min="8" max="8" width="10" style="31" customWidth="1"/>
    <col min="9" max="9" width="9.875" style="31" hidden="1" customWidth="1"/>
    <col min="10" max="10" width="9.875" style="31" customWidth="1"/>
    <col min="11" max="11" width="8.625" style="32" customWidth="1"/>
    <col min="12" max="12" width="10.25" style="33" customWidth="1"/>
    <col min="13" max="13" width="11.625" style="33" customWidth="1"/>
    <col min="14" max="14" width="10.25" style="34" customWidth="1"/>
    <col min="15" max="15" width="9.75" style="34" customWidth="1"/>
    <col min="16" max="16" width="9.875" style="35" customWidth="1"/>
    <col min="17" max="17" width="6.375" style="36" customWidth="1"/>
    <col min="18" max="18" width="8.125" style="37" customWidth="1"/>
    <col min="19" max="19" width="7.875" style="38" customWidth="1"/>
  </cols>
  <sheetData>
    <row r="1" ht="16" customHeight="1" spans="1:18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63"/>
      <c r="R1" s="64"/>
    </row>
    <row r="2" customHeight="1" spans="1:18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1" t="s">
        <v>7</v>
      </c>
      <c r="H2" s="41"/>
      <c r="I2" s="41"/>
      <c r="J2" s="41"/>
      <c r="K2" s="41"/>
      <c r="L2" s="51" t="s">
        <v>8</v>
      </c>
      <c r="M2" s="51"/>
      <c r="N2" s="52" t="s">
        <v>9</v>
      </c>
      <c r="O2" s="53"/>
      <c r="P2" s="53"/>
      <c r="Q2" s="65"/>
      <c r="R2" s="66"/>
    </row>
    <row r="3" customHeight="1" spans="1:18">
      <c r="A3" s="40"/>
      <c r="B3" s="40"/>
      <c r="C3" s="40"/>
      <c r="D3" s="40"/>
      <c r="E3" s="40"/>
      <c r="F3" s="40"/>
      <c r="G3" s="41" t="s">
        <v>10</v>
      </c>
      <c r="H3" s="41" t="s">
        <v>11</v>
      </c>
      <c r="I3" s="41" t="s">
        <v>12</v>
      </c>
      <c r="J3" s="41" t="s">
        <v>13</v>
      </c>
      <c r="K3" s="54" t="s">
        <v>14</v>
      </c>
      <c r="L3" s="51" t="s">
        <v>15</v>
      </c>
      <c r="M3" s="51" t="s">
        <v>16</v>
      </c>
      <c r="N3" s="55" t="s">
        <v>17</v>
      </c>
      <c r="O3" s="55" t="s">
        <v>18</v>
      </c>
      <c r="P3" s="54" t="s">
        <v>19</v>
      </c>
      <c r="Q3" s="67" t="s">
        <v>20</v>
      </c>
      <c r="R3" s="68" t="s">
        <v>21</v>
      </c>
    </row>
    <row r="4" customHeight="1" spans="1:19">
      <c r="A4" s="42">
        <v>1</v>
      </c>
      <c r="B4" s="42">
        <v>748</v>
      </c>
      <c r="C4" s="43" t="s">
        <v>22</v>
      </c>
      <c r="D4" s="43" t="s">
        <v>23</v>
      </c>
      <c r="E4" s="42" t="s">
        <v>24</v>
      </c>
      <c r="F4" s="44" t="s">
        <v>25</v>
      </c>
      <c r="G4" s="45">
        <v>5559.78164705882</v>
      </c>
      <c r="H4" s="45">
        <f>G4*3</f>
        <v>16679.3449411765</v>
      </c>
      <c r="I4" s="45">
        <v>1674.14465882353</v>
      </c>
      <c r="J4" s="45">
        <f>I4*3</f>
        <v>5022.43397647059</v>
      </c>
      <c r="K4" s="56">
        <v>0.301116979964343</v>
      </c>
      <c r="L4" s="57">
        <v>26131.64</v>
      </c>
      <c r="M4" s="57">
        <v>8314.74</v>
      </c>
      <c r="N4" s="58">
        <f>L4-H4</f>
        <v>9452.29505882354</v>
      </c>
      <c r="O4" s="58">
        <f>M4-J4</f>
        <v>3292.30602352941</v>
      </c>
      <c r="P4" s="59">
        <f>L4/H4</f>
        <v>1.56670661180995</v>
      </c>
      <c r="Q4" s="69">
        <v>600</v>
      </c>
      <c r="R4" s="62"/>
      <c r="S4"/>
    </row>
    <row r="5" customHeight="1" spans="1:19">
      <c r="A5" s="42">
        <v>2</v>
      </c>
      <c r="B5" s="42">
        <v>585</v>
      </c>
      <c r="C5" s="43" t="s">
        <v>26</v>
      </c>
      <c r="D5" s="43" t="s">
        <v>27</v>
      </c>
      <c r="E5" s="42" t="s">
        <v>28</v>
      </c>
      <c r="F5" s="44"/>
      <c r="G5" s="45">
        <v>12291.1797647059</v>
      </c>
      <c r="H5" s="45">
        <f>G5*3</f>
        <v>36873.5392941177</v>
      </c>
      <c r="I5" s="45">
        <v>3768.58940294118</v>
      </c>
      <c r="J5" s="45">
        <f>I5*3</f>
        <v>11305.7682088235</v>
      </c>
      <c r="K5" s="56">
        <v>0.306609249484958</v>
      </c>
      <c r="L5" s="57">
        <v>56323.86</v>
      </c>
      <c r="M5" s="57">
        <v>13031.72</v>
      </c>
      <c r="N5" s="58">
        <f>L5-H5</f>
        <v>19450.3207058823</v>
      </c>
      <c r="O5" s="58">
        <f>M5-J5</f>
        <v>1725.95179117646</v>
      </c>
      <c r="P5" s="59">
        <f>L5/H5</f>
        <v>1.52748721924248</v>
      </c>
      <c r="Q5" s="69">
        <v>600</v>
      </c>
      <c r="R5" s="62"/>
      <c r="S5"/>
    </row>
    <row r="6" customHeight="1" spans="1:19">
      <c r="A6" s="42">
        <v>3</v>
      </c>
      <c r="B6" s="42">
        <v>738</v>
      </c>
      <c r="C6" s="43" t="s">
        <v>29</v>
      </c>
      <c r="D6" s="43" t="s">
        <v>30</v>
      </c>
      <c r="E6" s="42" t="s">
        <v>24</v>
      </c>
      <c r="F6" s="44"/>
      <c r="G6" s="45">
        <v>4147.35835294117</v>
      </c>
      <c r="H6" s="45">
        <f>G6*3</f>
        <v>12442.0750588235</v>
      </c>
      <c r="I6" s="45">
        <v>1302.20553235294</v>
      </c>
      <c r="J6" s="45">
        <f>I6*3</f>
        <v>3906.61659705882</v>
      </c>
      <c r="K6" s="56">
        <v>0.313984329670827</v>
      </c>
      <c r="L6" s="57">
        <v>18972.72</v>
      </c>
      <c r="M6" s="57">
        <v>5279.78</v>
      </c>
      <c r="N6" s="58">
        <f>L6-H6</f>
        <v>6530.64494117649</v>
      </c>
      <c r="O6" s="58">
        <f>M6-J6</f>
        <v>1373.16340294118</v>
      </c>
      <c r="P6" s="59">
        <f>L6/H6</f>
        <v>1.5248839048391</v>
      </c>
      <c r="Q6" s="69">
        <v>600</v>
      </c>
      <c r="R6" s="62"/>
      <c r="S6"/>
    </row>
    <row r="7" customHeight="1" spans="1:19">
      <c r="A7" s="42">
        <v>4</v>
      </c>
      <c r="B7" s="42">
        <v>713</v>
      </c>
      <c r="C7" s="43" t="s">
        <v>31</v>
      </c>
      <c r="D7" s="43" t="s">
        <v>30</v>
      </c>
      <c r="E7" s="42" t="s">
        <v>24</v>
      </c>
      <c r="F7" s="44"/>
      <c r="G7" s="45">
        <v>2481.654</v>
      </c>
      <c r="H7" s="45">
        <f>G7*3</f>
        <v>7444.962</v>
      </c>
      <c r="I7" s="45">
        <v>761.715952941177</v>
      </c>
      <c r="J7" s="45">
        <f>I7*3</f>
        <v>2285.14785882353</v>
      </c>
      <c r="K7" s="56">
        <v>0.306938821020649</v>
      </c>
      <c r="L7" s="57">
        <v>11285.11</v>
      </c>
      <c r="M7" s="57">
        <v>3888.31</v>
      </c>
      <c r="N7" s="58">
        <f>L7-H7</f>
        <v>3840.148</v>
      </c>
      <c r="O7" s="58">
        <f>M7-J7</f>
        <v>1603.16214117647</v>
      </c>
      <c r="P7" s="59">
        <f>L7/H7</f>
        <v>1.51580491612986</v>
      </c>
      <c r="Q7" s="69">
        <v>600</v>
      </c>
      <c r="R7" s="62"/>
      <c r="S7"/>
    </row>
    <row r="8" customHeight="1" spans="1:19">
      <c r="A8" s="42">
        <v>5</v>
      </c>
      <c r="B8" s="42">
        <v>720</v>
      </c>
      <c r="C8" s="43" t="s">
        <v>32</v>
      </c>
      <c r="D8" s="43" t="s">
        <v>23</v>
      </c>
      <c r="E8" s="42" t="s">
        <v>24</v>
      </c>
      <c r="F8" s="44"/>
      <c r="G8" s="45">
        <v>3992.04976470588</v>
      </c>
      <c r="H8" s="45">
        <f>G8*3</f>
        <v>11976.1492941176</v>
      </c>
      <c r="I8" s="45">
        <v>1188.81914117647</v>
      </c>
      <c r="J8" s="45">
        <f>I8*3</f>
        <v>3566.45742352941</v>
      </c>
      <c r="K8" s="56">
        <v>0.297796673700549</v>
      </c>
      <c r="L8" s="57">
        <v>17688.85</v>
      </c>
      <c r="M8" s="57">
        <v>4845.85</v>
      </c>
      <c r="N8" s="58">
        <f>L8-H8</f>
        <v>5712.70070588236</v>
      </c>
      <c r="O8" s="58">
        <f>M8-J8</f>
        <v>1279.39257647059</v>
      </c>
      <c r="P8" s="59">
        <f>L8/H8</f>
        <v>1.47700647057634</v>
      </c>
      <c r="Q8" s="69">
        <v>300</v>
      </c>
      <c r="R8" s="62"/>
      <c r="S8"/>
    </row>
    <row r="9" customHeight="1" spans="1:19">
      <c r="A9" s="42">
        <v>6</v>
      </c>
      <c r="B9" s="42">
        <v>539</v>
      </c>
      <c r="C9" s="43" t="s">
        <v>33</v>
      </c>
      <c r="D9" s="43" t="s">
        <v>23</v>
      </c>
      <c r="E9" s="42" t="s">
        <v>24</v>
      </c>
      <c r="F9" s="44"/>
      <c r="G9" s="45">
        <v>4631.93705882354</v>
      </c>
      <c r="H9" s="45">
        <f>G9*3</f>
        <v>13895.8111764706</v>
      </c>
      <c r="I9" s="45">
        <v>1423.91496470588</v>
      </c>
      <c r="J9" s="45">
        <f>I9*3</f>
        <v>4271.74489411764</v>
      </c>
      <c r="K9" s="56">
        <v>0.307412416581399</v>
      </c>
      <c r="L9" s="57">
        <v>18162.47</v>
      </c>
      <c r="M9" s="57">
        <v>4324.46</v>
      </c>
      <c r="N9" s="58">
        <f>L9-H9</f>
        <v>4266.65882352938</v>
      </c>
      <c r="O9" s="58">
        <f>M9-J9</f>
        <v>52.7151058823601</v>
      </c>
      <c r="P9" s="59">
        <f>L9/H9</f>
        <v>1.30704640192247</v>
      </c>
      <c r="Q9" s="69">
        <v>300</v>
      </c>
      <c r="R9" s="62"/>
      <c r="S9"/>
    </row>
    <row r="10" customHeight="1" spans="1:19">
      <c r="A10" s="42">
        <v>7</v>
      </c>
      <c r="B10" s="42">
        <v>570</v>
      </c>
      <c r="C10" s="43" t="s">
        <v>34</v>
      </c>
      <c r="D10" s="43" t="s">
        <v>27</v>
      </c>
      <c r="E10" s="42" t="s">
        <v>24</v>
      </c>
      <c r="F10" s="44"/>
      <c r="G10" s="45">
        <v>5122.75564705883</v>
      </c>
      <c r="H10" s="45">
        <f>G10*3</f>
        <v>15368.2669411765</v>
      </c>
      <c r="I10" s="45">
        <v>1475.39502352941</v>
      </c>
      <c r="J10" s="45">
        <f>I10*3</f>
        <v>4426.18507058823</v>
      </c>
      <c r="K10" s="56">
        <v>0.288008081036716</v>
      </c>
      <c r="L10" s="57">
        <v>20049.22</v>
      </c>
      <c r="M10" s="57">
        <v>5225.62</v>
      </c>
      <c r="N10" s="58">
        <f>L10-H10</f>
        <v>4680.95305882351</v>
      </c>
      <c r="O10" s="58">
        <f>M10-J10</f>
        <v>799.43492941177</v>
      </c>
      <c r="P10" s="59">
        <f>L10/H10</f>
        <v>1.30458561637043</v>
      </c>
      <c r="Q10" s="69">
        <v>300</v>
      </c>
      <c r="R10" s="62"/>
      <c r="S10"/>
    </row>
    <row r="11" customHeight="1" spans="1:19">
      <c r="A11" s="42">
        <v>8</v>
      </c>
      <c r="B11" s="42">
        <v>706</v>
      </c>
      <c r="C11" s="43" t="s">
        <v>35</v>
      </c>
      <c r="D11" s="43" t="s">
        <v>30</v>
      </c>
      <c r="E11" s="42" t="s">
        <v>24</v>
      </c>
      <c r="F11" s="44"/>
      <c r="G11" s="45">
        <v>3434.88847058823</v>
      </c>
      <c r="H11" s="45">
        <f>G11*3</f>
        <v>10304.6654117647</v>
      </c>
      <c r="I11" s="45">
        <v>938.497164705882</v>
      </c>
      <c r="J11" s="45">
        <f>I11*3</f>
        <v>2815.49149411765</v>
      </c>
      <c r="K11" s="56">
        <v>0.273224930806898</v>
      </c>
      <c r="L11" s="57">
        <v>12731.43</v>
      </c>
      <c r="M11" s="57">
        <v>3486.03</v>
      </c>
      <c r="N11" s="58">
        <f>L11-H11</f>
        <v>2426.76458823531</v>
      </c>
      <c r="O11" s="58">
        <f>M11-J11</f>
        <v>670.538505882354</v>
      </c>
      <c r="P11" s="59">
        <f>L11/H11</f>
        <v>1.23550154141489</v>
      </c>
      <c r="Q11" s="69">
        <v>300</v>
      </c>
      <c r="R11" s="62"/>
      <c r="S11"/>
    </row>
    <row r="12" customHeight="1" spans="1:19">
      <c r="A12" s="42">
        <v>9</v>
      </c>
      <c r="B12" s="42">
        <v>584</v>
      </c>
      <c r="C12" s="43" t="s">
        <v>36</v>
      </c>
      <c r="D12" s="43" t="s">
        <v>37</v>
      </c>
      <c r="E12" s="42" t="s">
        <v>24</v>
      </c>
      <c r="F12" s="44"/>
      <c r="G12" s="45">
        <v>5909.00717647059</v>
      </c>
      <c r="H12" s="45">
        <f>G12*3</f>
        <v>17727.0215294118</v>
      </c>
      <c r="I12" s="45">
        <v>1658.06162941176</v>
      </c>
      <c r="J12" s="45">
        <f>I12*3</f>
        <v>4974.18488823528</v>
      </c>
      <c r="K12" s="56">
        <v>0.280599021103595</v>
      </c>
      <c r="L12" s="57">
        <v>20825.13</v>
      </c>
      <c r="M12" s="57">
        <v>6644.25</v>
      </c>
      <c r="N12" s="58">
        <f>L12-H12</f>
        <v>3098.10847058823</v>
      </c>
      <c r="O12" s="58">
        <f>M12-J12</f>
        <v>1670.06511176472</v>
      </c>
      <c r="P12" s="59">
        <f>L12/H12</f>
        <v>1.17476756969286</v>
      </c>
      <c r="Q12" s="69">
        <v>300</v>
      </c>
      <c r="R12" s="62"/>
      <c r="S12"/>
    </row>
    <row r="13" customHeight="1" spans="1:19">
      <c r="A13" s="42">
        <v>10</v>
      </c>
      <c r="B13" s="42">
        <v>573</v>
      </c>
      <c r="C13" s="43" t="s">
        <v>38</v>
      </c>
      <c r="D13" s="43" t="s">
        <v>37</v>
      </c>
      <c r="E13" s="42" t="s">
        <v>24</v>
      </c>
      <c r="F13" s="44" t="s">
        <v>25</v>
      </c>
      <c r="G13" s="45">
        <v>5491.88705882354</v>
      </c>
      <c r="H13" s="45">
        <f>G13*3</f>
        <v>16475.6611764706</v>
      </c>
      <c r="I13" s="45">
        <v>1720.944</v>
      </c>
      <c r="J13" s="45">
        <f>I13*3</f>
        <v>5162.832</v>
      </c>
      <c r="K13" s="56">
        <v>0.313361141911148</v>
      </c>
      <c r="L13" s="57">
        <v>19319.78</v>
      </c>
      <c r="M13" s="57">
        <v>4900.38</v>
      </c>
      <c r="N13" s="60">
        <f>L13-H13</f>
        <v>2844.11882352938</v>
      </c>
      <c r="O13" s="60">
        <f>M13-J13</f>
        <v>-262.452</v>
      </c>
      <c r="P13" s="61">
        <f>L13/H13</f>
        <v>1.17262547421108</v>
      </c>
      <c r="Q13" s="69"/>
      <c r="R13" s="62"/>
      <c r="S13"/>
    </row>
    <row r="14" customHeight="1" spans="1:19">
      <c r="A14" s="42">
        <v>11</v>
      </c>
      <c r="B14" s="42">
        <v>379</v>
      </c>
      <c r="C14" s="43" t="s">
        <v>39</v>
      </c>
      <c r="D14" s="43" t="s">
        <v>27</v>
      </c>
      <c r="E14" s="42" t="s">
        <v>40</v>
      </c>
      <c r="F14" s="44"/>
      <c r="G14" s="45">
        <v>8441.36094117648</v>
      </c>
      <c r="H14" s="45">
        <f>G14*3</f>
        <v>25324.0828235294</v>
      </c>
      <c r="I14" s="45">
        <v>2075.99697941177</v>
      </c>
      <c r="J14" s="45">
        <f>I14*3</f>
        <v>6227.99093823531</v>
      </c>
      <c r="K14" s="56">
        <v>0.245931549886129</v>
      </c>
      <c r="L14" s="57">
        <v>29509.52</v>
      </c>
      <c r="M14" s="57">
        <v>8220.16</v>
      </c>
      <c r="N14" s="58">
        <f>L14-H14</f>
        <v>4185.43717647056</v>
      </c>
      <c r="O14" s="58">
        <f>M14-J14</f>
        <v>1992.16906176469</v>
      </c>
      <c r="P14" s="59">
        <f>L14/H14</f>
        <v>1.16527497582585</v>
      </c>
      <c r="Q14" s="69">
        <v>300</v>
      </c>
      <c r="R14" s="62"/>
      <c r="S14"/>
    </row>
    <row r="15" customHeight="1" spans="1:19">
      <c r="A15" s="42">
        <v>12</v>
      </c>
      <c r="B15" s="42">
        <v>102564</v>
      </c>
      <c r="C15" s="43" t="s">
        <v>41</v>
      </c>
      <c r="D15" s="43" t="s">
        <v>23</v>
      </c>
      <c r="E15" s="42" t="s">
        <v>24</v>
      </c>
      <c r="F15" s="44"/>
      <c r="G15" s="45">
        <v>1716.90317647059</v>
      </c>
      <c r="H15" s="45">
        <f>G15*3</f>
        <v>5150.70952941177</v>
      </c>
      <c r="I15" s="45">
        <v>527.781820588235</v>
      </c>
      <c r="J15" s="45">
        <f>I15*3</f>
        <v>1583.3454617647</v>
      </c>
      <c r="K15" s="56">
        <v>0.307403368938478</v>
      </c>
      <c r="L15" s="57">
        <v>5997.27</v>
      </c>
      <c r="M15" s="57">
        <v>2031.31</v>
      </c>
      <c r="N15" s="58">
        <f>L15-H15</f>
        <v>846.560470588231</v>
      </c>
      <c r="O15" s="58">
        <f>M15-J15</f>
        <v>447.964538235295</v>
      </c>
      <c r="P15" s="59">
        <f>L15/H15</f>
        <v>1.16435802985087</v>
      </c>
      <c r="Q15" s="69">
        <v>300</v>
      </c>
      <c r="R15" s="62"/>
      <c r="S15"/>
    </row>
    <row r="16" customHeight="1" spans="1:19">
      <c r="A16" s="42">
        <v>77</v>
      </c>
      <c r="B16" s="46">
        <v>582</v>
      </c>
      <c r="C16" s="47" t="s">
        <v>42</v>
      </c>
      <c r="D16" s="47" t="s">
        <v>27</v>
      </c>
      <c r="E16" s="42" t="s">
        <v>28</v>
      </c>
      <c r="F16" s="44"/>
      <c r="G16" s="45">
        <v>30221.7190588235</v>
      </c>
      <c r="H16" s="45">
        <f>G16*3</f>
        <v>90665.1571764705</v>
      </c>
      <c r="I16" s="45">
        <v>7253.27541176471</v>
      </c>
      <c r="J16" s="45">
        <f>I16*3</f>
        <v>21759.8262352941</v>
      </c>
      <c r="K16" s="56">
        <v>0.240002079221468</v>
      </c>
      <c r="L16" s="62">
        <v>104047.69</v>
      </c>
      <c r="M16" s="62">
        <v>26642.28</v>
      </c>
      <c r="N16" s="58">
        <f>L16-H16</f>
        <v>13382.5328235295</v>
      </c>
      <c r="O16" s="58">
        <f>M16-J16</f>
        <v>4882.45376470587</v>
      </c>
      <c r="P16" s="59">
        <f>L16/H16</f>
        <v>1.14760392239195</v>
      </c>
      <c r="Q16" s="69">
        <v>300</v>
      </c>
      <c r="R16" s="58"/>
      <c r="S16"/>
    </row>
    <row r="17" customHeight="1" spans="1:18">
      <c r="A17" s="42">
        <v>13</v>
      </c>
      <c r="B17" s="42">
        <v>723</v>
      </c>
      <c r="C17" s="43" t="s">
        <v>43</v>
      </c>
      <c r="D17" s="43" t="s">
        <v>44</v>
      </c>
      <c r="E17" s="42" t="s">
        <v>24</v>
      </c>
      <c r="F17" s="44" t="s">
        <v>25</v>
      </c>
      <c r="G17" s="45">
        <v>4046.36564705883</v>
      </c>
      <c r="H17" s="45">
        <f>G17*3</f>
        <v>12139.0969411765</v>
      </c>
      <c r="I17" s="45">
        <v>1122.12435588235</v>
      </c>
      <c r="J17" s="45">
        <f>I17*3</f>
        <v>3366.37306764705</v>
      </c>
      <c r="K17" s="56">
        <v>0.277316598092906</v>
      </c>
      <c r="L17" s="57">
        <v>13807.74</v>
      </c>
      <c r="M17" s="57">
        <v>3527.25</v>
      </c>
      <c r="N17" s="58">
        <f>L17-H17</f>
        <v>1668.64305882351</v>
      </c>
      <c r="O17" s="58">
        <f>M17-J17</f>
        <v>160.87693235295</v>
      </c>
      <c r="P17" s="59">
        <f>L17/H17</f>
        <v>1.13746023010685</v>
      </c>
      <c r="Q17" s="69">
        <v>300</v>
      </c>
      <c r="R17" s="62"/>
    </row>
    <row r="18" customHeight="1" spans="1:19">
      <c r="A18" s="42">
        <v>14</v>
      </c>
      <c r="B18" s="42">
        <v>351</v>
      </c>
      <c r="C18" s="43" t="s">
        <v>45</v>
      </c>
      <c r="D18" s="43" t="s">
        <v>30</v>
      </c>
      <c r="E18" s="42" t="s">
        <v>40</v>
      </c>
      <c r="F18" s="44"/>
      <c r="G18" s="45">
        <v>5198.08305882354</v>
      </c>
      <c r="H18" s="45">
        <f>G18*3</f>
        <v>15594.2491764706</v>
      </c>
      <c r="I18" s="45">
        <v>1517.24713823529</v>
      </c>
      <c r="J18" s="45">
        <f>I18*3</f>
        <v>4551.74141470587</v>
      </c>
      <c r="K18" s="56">
        <v>0.291885897371307</v>
      </c>
      <c r="L18" s="57">
        <v>17721.93</v>
      </c>
      <c r="M18" s="57">
        <v>5267.16</v>
      </c>
      <c r="N18" s="58">
        <f>L18-H18</f>
        <v>2127.68082352938</v>
      </c>
      <c r="O18" s="58">
        <f>M18-J18</f>
        <v>715.41858529413</v>
      </c>
      <c r="P18" s="59">
        <f>L18/H18</f>
        <v>1.13644009400207</v>
      </c>
      <c r="Q18" s="69">
        <v>300</v>
      </c>
      <c r="R18" s="62"/>
      <c r="S18"/>
    </row>
    <row r="19" customHeight="1" spans="1:19">
      <c r="A19" s="42">
        <v>15</v>
      </c>
      <c r="B19" s="42">
        <v>740</v>
      </c>
      <c r="C19" s="43" t="s">
        <v>46</v>
      </c>
      <c r="D19" s="43" t="s">
        <v>37</v>
      </c>
      <c r="E19" s="42" t="s">
        <v>24</v>
      </c>
      <c r="F19" s="44"/>
      <c r="G19" s="45">
        <v>4463.48905882354</v>
      </c>
      <c r="H19" s="45">
        <f>G19*3</f>
        <v>13390.4671764706</v>
      </c>
      <c r="I19" s="45">
        <v>1376.90722647059</v>
      </c>
      <c r="J19" s="45">
        <f>I19*3</f>
        <v>4130.72167941177</v>
      </c>
      <c r="K19" s="56">
        <v>0.308482267644117</v>
      </c>
      <c r="L19" s="57">
        <v>15063.36</v>
      </c>
      <c r="M19" s="57">
        <v>4462.74</v>
      </c>
      <c r="N19" s="58">
        <f>L19-H19</f>
        <v>1672.89282352938</v>
      </c>
      <c r="O19" s="58">
        <f>M19-J19</f>
        <v>332.018320588229</v>
      </c>
      <c r="P19" s="59">
        <f>L19/H19</f>
        <v>1.12493162497489</v>
      </c>
      <c r="Q19" s="69">
        <v>300</v>
      </c>
      <c r="R19" s="62"/>
      <c r="S19"/>
    </row>
    <row r="20" customHeight="1" spans="1:18">
      <c r="A20" s="42">
        <v>16</v>
      </c>
      <c r="B20" s="46">
        <v>102478</v>
      </c>
      <c r="C20" s="47" t="s">
        <v>47</v>
      </c>
      <c r="D20" s="47" t="s">
        <v>44</v>
      </c>
      <c r="E20" s="46" t="s">
        <v>24</v>
      </c>
      <c r="F20" s="48" t="s">
        <v>48</v>
      </c>
      <c r="G20" s="45">
        <v>4398.15352941177</v>
      </c>
      <c r="H20" s="45">
        <f>G20*3</f>
        <v>13194.4605882353</v>
      </c>
      <c r="I20" s="45">
        <v>1051.89966176471</v>
      </c>
      <c r="J20" s="45">
        <f>I20*3</f>
        <v>3155.69898529413</v>
      </c>
      <c r="K20" s="56">
        <v>0.239168472571578</v>
      </c>
      <c r="L20" s="57">
        <v>14824.33</v>
      </c>
      <c r="M20" s="57">
        <v>3168.82</v>
      </c>
      <c r="N20" s="58">
        <f>L20-H20</f>
        <v>1629.86941176469</v>
      </c>
      <c r="O20" s="58">
        <f>M20-J20</f>
        <v>13.1210147058705</v>
      </c>
      <c r="P20" s="59">
        <f>L20/H20</f>
        <v>1.12352679375297</v>
      </c>
      <c r="Q20" s="69">
        <v>300</v>
      </c>
      <c r="R20" s="62"/>
    </row>
    <row r="21" customHeight="1" spans="1:19">
      <c r="A21" s="42">
        <v>17</v>
      </c>
      <c r="B21" s="42">
        <v>387</v>
      </c>
      <c r="C21" s="43" t="s">
        <v>49</v>
      </c>
      <c r="D21" s="43" t="s">
        <v>37</v>
      </c>
      <c r="E21" s="42" t="s">
        <v>28</v>
      </c>
      <c r="F21" s="44"/>
      <c r="G21" s="45">
        <v>12415.172</v>
      </c>
      <c r="H21" s="45">
        <f>G21*3</f>
        <v>37245.516</v>
      </c>
      <c r="I21" s="45">
        <v>3451.65262647059</v>
      </c>
      <c r="J21" s="45">
        <f>I21*3</f>
        <v>10354.9578794118</v>
      </c>
      <c r="K21" s="56">
        <v>0.278018913187074</v>
      </c>
      <c r="L21" s="57">
        <v>41794.63</v>
      </c>
      <c r="M21" s="57">
        <v>10147.99</v>
      </c>
      <c r="N21" s="60">
        <f>L21-H21</f>
        <v>4549.11399999999</v>
      </c>
      <c r="O21" s="60">
        <f>M21-J21</f>
        <v>-206.96787941177</v>
      </c>
      <c r="P21" s="61">
        <f>L21/H21</f>
        <v>1.12213856830444</v>
      </c>
      <c r="Q21" s="69"/>
      <c r="R21" s="62"/>
      <c r="S21"/>
    </row>
    <row r="22" customHeight="1" spans="1:19">
      <c r="A22" s="42">
        <v>18</v>
      </c>
      <c r="B22" s="42">
        <v>594</v>
      </c>
      <c r="C22" s="43" t="s">
        <v>50</v>
      </c>
      <c r="D22" s="43" t="s">
        <v>23</v>
      </c>
      <c r="E22" s="42" t="s">
        <v>24</v>
      </c>
      <c r="F22" s="44"/>
      <c r="G22" s="45">
        <v>4279.83376470588</v>
      </c>
      <c r="H22" s="45">
        <f>G22*3</f>
        <v>12839.5012941176</v>
      </c>
      <c r="I22" s="45">
        <v>1280.40915882353</v>
      </c>
      <c r="J22" s="45">
        <f>I22*3</f>
        <v>3841.22747647059</v>
      </c>
      <c r="K22" s="56">
        <v>0.299172638288562</v>
      </c>
      <c r="L22" s="57">
        <v>14399.76</v>
      </c>
      <c r="M22" s="57">
        <v>4031.09</v>
      </c>
      <c r="N22" s="58">
        <f>L22-H22</f>
        <v>1560.25870588236</v>
      </c>
      <c r="O22" s="58">
        <f>M22-J22</f>
        <v>189.86252352941</v>
      </c>
      <c r="P22" s="59">
        <f>L22/H22</f>
        <v>1.12152019538307</v>
      </c>
      <c r="Q22" s="69">
        <v>300</v>
      </c>
      <c r="R22" s="62"/>
      <c r="S22"/>
    </row>
    <row r="23" customHeight="1" spans="1:18">
      <c r="A23" s="42">
        <v>19</v>
      </c>
      <c r="B23" s="42">
        <v>511</v>
      </c>
      <c r="C23" s="43" t="s">
        <v>51</v>
      </c>
      <c r="D23" s="43" t="s">
        <v>44</v>
      </c>
      <c r="E23" s="42" t="s">
        <v>40</v>
      </c>
      <c r="F23" s="44"/>
      <c r="G23" s="45">
        <v>7940.06023529411</v>
      </c>
      <c r="H23" s="45">
        <f>G23*3</f>
        <v>23820.1807058823</v>
      </c>
      <c r="I23" s="45">
        <v>2408.28037647059</v>
      </c>
      <c r="J23" s="45">
        <f>I23*3</f>
        <v>7224.84112941177</v>
      </c>
      <c r="K23" s="56">
        <v>0.30330757010704</v>
      </c>
      <c r="L23" s="57">
        <v>26364.23</v>
      </c>
      <c r="M23" s="57">
        <v>6768.23</v>
      </c>
      <c r="N23" s="60">
        <f>L23-H23</f>
        <v>2544.04929411767</v>
      </c>
      <c r="O23" s="60">
        <f>M23-J23</f>
        <v>-456.611129411771</v>
      </c>
      <c r="P23" s="61">
        <f>L23/H23</f>
        <v>1.10680226676406</v>
      </c>
      <c r="Q23" s="69"/>
      <c r="R23" s="62"/>
    </row>
    <row r="24" customHeight="1" spans="1:19">
      <c r="A24" s="42">
        <v>20</v>
      </c>
      <c r="B24" s="42">
        <v>102567</v>
      </c>
      <c r="C24" s="43" t="s">
        <v>52</v>
      </c>
      <c r="D24" s="43" t="s">
        <v>23</v>
      </c>
      <c r="E24" s="42"/>
      <c r="F24" s="44"/>
      <c r="G24" s="45">
        <v>3104.91011764706</v>
      </c>
      <c r="H24" s="45">
        <f>G24*3</f>
        <v>9314.73035294118</v>
      </c>
      <c r="I24" s="45">
        <v>940.535647058824</v>
      </c>
      <c r="J24" s="45">
        <f>I24*3</f>
        <v>2821.60694117647</v>
      </c>
      <c r="K24" s="56">
        <v>0.302918800036496</v>
      </c>
      <c r="L24" s="57">
        <v>10275.44</v>
      </c>
      <c r="M24" s="57">
        <v>2998.85</v>
      </c>
      <c r="N24" s="58">
        <f>L24-H24</f>
        <v>960.70964705882</v>
      </c>
      <c r="O24" s="58">
        <f>M24-J24</f>
        <v>177.243058823528</v>
      </c>
      <c r="P24" s="59">
        <f>L24/H24</f>
        <v>1.10313875020069</v>
      </c>
      <c r="Q24" s="69">
        <v>300</v>
      </c>
      <c r="R24" s="62"/>
      <c r="S24"/>
    </row>
    <row r="25" customHeight="1" spans="1:19">
      <c r="A25" s="42">
        <v>21</v>
      </c>
      <c r="B25" s="42">
        <v>103198</v>
      </c>
      <c r="C25" s="43" t="s">
        <v>53</v>
      </c>
      <c r="D25" s="43" t="s">
        <v>27</v>
      </c>
      <c r="E25" s="42" t="s">
        <v>40</v>
      </c>
      <c r="F25" s="44"/>
      <c r="G25" s="45">
        <v>4851.35988235294</v>
      </c>
      <c r="H25" s="45">
        <f>G25*3</f>
        <v>14554.0796470588</v>
      </c>
      <c r="I25" s="45">
        <v>1339.88089117647</v>
      </c>
      <c r="J25" s="45">
        <f>I25*3</f>
        <v>4019.64267352941</v>
      </c>
      <c r="K25" s="56">
        <v>0.276186661816278</v>
      </c>
      <c r="L25" s="57">
        <v>15919.37</v>
      </c>
      <c r="M25" s="57">
        <v>4978.51</v>
      </c>
      <c r="N25" s="58">
        <f>L25-H25</f>
        <v>1365.29035294118</v>
      </c>
      <c r="O25" s="58">
        <f>M25-J25</f>
        <v>958.86732647059</v>
      </c>
      <c r="P25" s="59">
        <f>L25/H25</f>
        <v>1.09380808584603</v>
      </c>
      <c r="Q25" s="69">
        <v>300</v>
      </c>
      <c r="R25" s="62"/>
      <c r="S25"/>
    </row>
    <row r="26" customHeight="1" spans="1:19">
      <c r="A26" s="42">
        <v>22</v>
      </c>
      <c r="B26" s="42">
        <v>341</v>
      </c>
      <c r="C26" s="43" t="s">
        <v>54</v>
      </c>
      <c r="D26" s="43" t="s">
        <v>23</v>
      </c>
      <c r="E26" s="42" t="s">
        <v>28</v>
      </c>
      <c r="F26" s="44"/>
      <c r="G26" s="45">
        <v>23905.1828235294</v>
      </c>
      <c r="H26" s="45">
        <f>G26*3</f>
        <v>71715.5484705882</v>
      </c>
      <c r="I26" s="45">
        <v>7413.75464117647</v>
      </c>
      <c r="J26" s="45">
        <f>I26*3</f>
        <v>22241.2639235294</v>
      </c>
      <c r="K26" s="56">
        <v>0.310131685497057</v>
      </c>
      <c r="L26" s="57">
        <v>77589.92</v>
      </c>
      <c r="M26" s="57">
        <v>23311.93</v>
      </c>
      <c r="N26" s="58">
        <f>L26-H26</f>
        <v>5874.3715294118</v>
      </c>
      <c r="O26" s="58">
        <f>M26-J26</f>
        <v>1070.66607647059</v>
      </c>
      <c r="P26" s="59">
        <f>L26/H26</f>
        <v>1.08191210490178</v>
      </c>
      <c r="Q26" s="69">
        <v>300</v>
      </c>
      <c r="R26" s="62"/>
      <c r="S26"/>
    </row>
    <row r="27" customHeight="1" spans="1:19">
      <c r="A27" s="42">
        <v>23</v>
      </c>
      <c r="B27" s="42">
        <v>741</v>
      </c>
      <c r="C27" s="43" t="s">
        <v>55</v>
      </c>
      <c r="D27" s="43" t="s">
        <v>27</v>
      </c>
      <c r="E27" s="42" t="s">
        <v>24</v>
      </c>
      <c r="F27" s="44" t="s">
        <v>25</v>
      </c>
      <c r="G27" s="45">
        <v>2729.15011764706</v>
      </c>
      <c r="H27" s="45">
        <f>G27*3</f>
        <v>8187.45035294118</v>
      </c>
      <c r="I27" s="45">
        <v>770.46405882353</v>
      </c>
      <c r="J27" s="45">
        <f>I27*3</f>
        <v>2311.39217647059</v>
      </c>
      <c r="K27" s="56">
        <v>0.282309153256761</v>
      </c>
      <c r="L27" s="57">
        <v>8825.85</v>
      </c>
      <c r="M27" s="57">
        <v>2357.34</v>
      </c>
      <c r="N27" s="58">
        <f>L27-H27</f>
        <v>638.39964705882</v>
      </c>
      <c r="O27" s="58">
        <f>M27-J27</f>
        <v>45.94782352941</v>
      </c>
      <c r="P27" s="59">
        <f>L27/H27</f>
        <v>1.07797294878612</v>
      </c>
      <c r="Q27" s="69">
        <v>300</v>
      </c>
      <c r="R27" s="62"/>
      <c r="S27"/>
    </row>
    <row r="28" customHeight="1" spans="1:19">
      <c r="A28" s="42">
        <v>24</v>
      </c>
      <c r="B28" s="42">
        <v>587</v>
      </c>
      <c r="C28" s="43" t="s">
        <v>56</v>
      </c>
      <c r="D28" s="43" t="s">
        <v>30</v>
      </c>
      <c r="E28" s="42" t="s">
        <v>40</v>
      </c>
      <c r="F28" s="44"/>
      <c r="G28" s="45">
        <v>6149.14341176471</v>
      </c>
      <c r="H28" s="45">
        <f>G28*3</f>
        <v>18447.4302352941</v>
      </c>
      <c r="I28" s="45">
        <v>1714.88927647059</v>
      </c>
      <c r="J28" s="45">
        <f>I28*3</f>
        <v>5144.66782941177</v>
      </c>
      <c r="K28" s="56">
        <v>0.278882628300653</v>
      </c>
      <c r="L28" s="57">
        <v>19806.09</v>
      </c>
      <c r="M28" s="57">
        <v>5791.91</v>
      </c>
      <c r="N28" s="58">
        <f>L28-H28</f>
        <v>1358.65976470587</v>
      </c>
      <c r="O28" s="58">
        <f>M28-J28</f>
        <v>647.24217058823</v>
      </c>
      <c r="P28" s="59">
        <f>L28/H28</f>
        <v>1.07365035386373</v>
      </c>
      <c r="Q28" s="69">
        <v>300</v>
      </c>
      <c r="R28" s="62"/>
      <c r="S28"/>
    </row>
    <row r="29" customHeight="1" spans="1:19">
      <c r="A29" s="42">
        <v>25</v>
      </c>
      <c r="B29" s="42">
        <v>549</v>
      </c>
      <c r="C29" s="43" t="s">
        <v>57</v>
      </c>
      <c r="D29" s="43" t="s">
        <v>23</v>
      </c>
      <c r="E29" s="42" t="s">
        <v>24</v>
      </c>
      <c r="F29" s="44"/>
      <c r="G29" s="45">
        <v>4737.24670588235</v>
      </c>
      <c r="H29" s="45">
        <f>G29*3</f>
        <v>14211.7401176471</v>
      </c>
      <c r="I29" s="45">
        <v>1349.55606470588</v>
      </c>
      <c r="J29" s="45">
        <f>I29*3</f>
        <v>4048.66819411764</v>
      </c>
      <c r="K29" s="56">
        <v>0.284881946939793</v>
      </c>
      <c r="L29" s="57">
        <v>15214.24</v>
      </c>
      <c r="M29" s="57">
        <v>4359.25</v>
      </c>
      <c r="N29" s="58">
        <f>L29-H29</f>
        <v>1002.49988235295</v>
      </c>
      <c r="O29" s="58">
        <f>M29-J29</f>
        <v>310.58180588236</v>
      </c>
      <c r="P29" s="59">
        <f>L29/H29</f>
        <v>1.07054026277247</v>
      </c>
      <c r="Q29" s="69">
        <v>300</v>
      </c>
      <c r="R29" s="62"/>
      <c r="S29"/>
    </row>
    <row r="30" customHeight="1" spans="1:19">
      <c r="A30" s="42">
        <v>26</v>
      </c>
      <c r="B30" s="42">
        <v>710</v>
      </c>
      <c r="C30" s="43" t="s">
        <v>58</v>
      </c>
      <c r="D30" s="43" t="s">
        <v>30</v>
      </c>
      <c r="E30" s="42" t="s">
        <v>24</v>
      </c>
      <c r="F30" s="44"/>
      <c r="G30" s="45">
        <v>3971.86505882354</v>
      </c>
      <c r="H30" s="45">
        <f>G30*3</f>
        <v>11915.5951764706</v>
      </c>
      <c r="I30" s="45">
        <v>1236.65567941176</v>
      </c>
      <c r="J30" s="45">
        <f>I30*3</f>
        <v>3709.96703823528</v>
      </c>
      <c r="K30" s="56">
        <v>0.311353900773774</v>
      </c>
      <c r="L30" s="57">
        <v>12733.63</v>
      </c>
      <c r="M30" s="57">
        <v>3985.95</v>
      </c>
      <c r="N30" s="58">
        <f>L30-H30</f>
        <v>818.034823529379</v>
      </c>
      <c r="O30" s="58">
        <f>M30-J30</f>
        <v>275.98296176472</v>
      </c>
      <c r="P30" s="59">
        <f>L30/H30</f>
        <v>1.06865245180071</v>
      </c>
      <c r="Q30" s="69">
        <v>300</v>
      </c>
      <c r="R30" s="62"/>
      <c r="S30"/>
    </row>
    <row r="31" customHeight="1" spans="1:19">
      <c r="A31" s="42">
        <v>27</v>
      </c>
      <c r="B31" s="42">
        <v>377</v>
      </c>
      <c r="C31" s="43" t="s">
        <v>59</v>
      </c>
      <c r="D31" s="43" t="s">
        <v>37</v>
      </c>
      <c r="E31" s="42" t="s">
        <v>40</v>
      </c>
      <c r="F31" s="44"/>
      <c r="G31" s="45">
        <v>9527.95694117646</v>
      </c>
      <c r="H31" s="45">
        <f>G31*3</f>
        <v>28583.8708235294</v>
      </c>
      <c r="I31" s="45">
        <v>3036.71558235294</v>
      </c>
      <c r="J31" s="45">
        <f>I31*3</f>
        <v>9110.14674705882</v>
      </c>
      <c r="K31" s="56">
        <v>0.318716341929436</v>
      </c>
      <c r="L31" s="57">
        <v>30386.31</v>
      </c>
      <c r="M31" s="57">
        <v>8477.7</v>
      </c>
      <c r="N31" s="60">
        <f>L31-H31</f>
        <v>1802.43917647062</v>
      </c>
      <c r="O31" s="60">
        <f>M31-J31</f>
        <v>-632.446747058821</v>
      </c>
      <c r="P31" s="61">
        <f>L31/H31</f>
        <v>1.06305791079167</v>
      </c>
      <c r="Q31" s="69"/>
      <c r="R31" s="62"/>
      <c r="S31"/>
    </row>
    <row r="32" customHeight="1" spans="1:19">
      <c r="A32" s="42">
        <v>28</v>
      </c>
      <c r="B32" s="42">
        <v>721</v>
      </c>
      <c r="C32" s="43" t="s">
        <v>60</v>
      </c>
      <c r="D32" s="43" t="s">
        <v>23</v>
      </c>
      <c r="E32" s="42" t="s">
        <v>40</v>
      </c>
      <c r="F32" s="44" t="s">
        <v>25</v>
      </c>
      <c r="G32" s="45">
        <v>7334.832</v>
      </c>
      <c r="H32" s="45">
        <f>G32*3</f>
        <v>22004.496</v>
      </c>
      <c r="I32" s="45">
        <v>2383.17870588235</v>
      </c>
      <c r="J32" s="45">
        <f>I32*3</f>
        <v>7149.53611764705</v>
      </c>
      <c r="K32" s="56">
        <v>0.324912514135614</v>
      </c>
      <c r="L32" s="57">
        <v>23055.08</v>
      </c>
      <c r="M32" s="57">
        <v>7365.32</v>
      </c>
      <c r="N32" s="58">
        <f>L32-H32</f>
        <v>1050.584</v>
      </c>
      <c r="O32" s="58">
        <f>M32-J32</f>
        <v>215.783882352949</v>
      </c>
      <c r="P32" s="59">
        <f>L32/H32</f>
        <v>1.04774406103189</v>
      </c>
      <c r="Q32" s="69">
        <v>300</v>
      </c>
      <c r="R32" s="62"/>
      <c r="S32"/>
    </row>
    <row r="33" customHeight="1" spans="1:19">
      <c r="A33" s="42">
        <v>29</v>
      </c>
      <c r="B33" s="42">
        <v>571</v>
      </c>
      <c r="C33" s="43" t="s">
        <v>61</v>
      </c>
      <c r="D33" s="43" t="s">
        <v>37</v>
      </c>
      <c r="E33" s="42" t="s">
        <v>28</v>
      </c>
      <c r="F33" s="44"/>
      <c r="G33" s="45">
        <v>19745.0852941177</v>
      </c>
      <c r="H33" s="45">
        <f>G33*3</f>
        <v>59235.2558823531</v>
      </c>
      <c r="I33" s="45">
        <v>5851.50472941176</v>
      </c>
      <c r="J33" s="45">
        <f>I33*3</f>
        <v>17554.5141882353</v>
      </c>
      <c r="K33" s="56">
        <v>0.296352466563161</v>
      </c>
      <c r="L33" s="57">
        <v>61788.61</v>
      </c>
      <c r="M33" s="57">
        <v>16854.7</v>
      </c>
      <c r="N33" s="60">
        <f>L33-H33</f>
        <v>2553.3541176469</v>
      </c>
      <c r="O33" s="60">
        <f>M33-J33</f>
        <v>-699.814188235279</v>
      </c>
      <c r="P33" s="61">
        <f>L33/H33</f>
        <v>1.04310531084255</v>
      </c>
      <c r="Q33" s="69"/>
      <c r="R33" s="62"/>
      <c r="S33"/>
    </row>
    <row r="34" customHeight="1" spans="1:18">
      <c r="A34" s="42">
        <v>30</v>
      </c>
      <c r="B34" s="42">
        <v>572</v>
      </c>
      <c r="C34" s="43" t="s">
        <v>62</v>
      </c>
      <c r="D34" s="43" t="s">
        <v>44</v>
      </c>
      <c r="E34" s="42" t="s">
        <v>40</v>
      </c>
      <c r="F34" s="44" t="s">
        <v>25</v>
      </c>
      <c r="G34" s="45">
        <v>8490.688</v>
      </c>
      <c r="H34" s="45">
        <f>G34*3</f>
        <v>25472.064</v>
      </c>
      <c r="I34" s="45">
        <v>2692.4012</v>
      </c>
      <c r="J34" s="45">
        <f>I34*3</f>
        <v>8077.2036</v>
      </c>
      <c r="K34" s="56">
        <v>0.317100475250062</v>
      </c>
      <c r="L34" s="57">
        <v>26554.82</v>
      </c>
      <c r="M34" s="57">
        <v>8585.64</v>
      </c>
      <c r="N34" s="58">
        <f>L34-H34</f>
        <v>1082.756</v>
      </c>
      <c r="O34" s="58">
        <f>M34-J34</f>
        <v>508.436400000001</v>
      </c>
      <c r="P34" s="59">
        <f>L34/H34</f>
        <v>1.04250758792063</v>
      </c>
      <c r="Q34" s="69">
        <v>300</v>
      </c>
      <c r="R34" s="62"/>
    </row>
    <row r="35" customHeight="1" spans="1:19">
      <c r="A35" s="42">
        <v>31</v>
      </c>
      <c r="B35" s="42">
        <v>367</v>
      </c>
      <c r="C35" s="43" t="s">
        <v>63</v>
      </c>
      <c r="D35" s="43" t="s">
        <v>30</v>
      </c>
      <c r="E35" s="42" t="s">
        <v>40</v>
      </c>
      <c r="F35" s="44" t="s">
        <v>64</v>
      </c>
      <c r="G35" s="45">
        <v>11924.8220588235</v>
      </c>
      <c r="H35" s="45">
        <f>G35*3</f>
        <v>35774.4661764705</v>
      </c>
      <c r="I35" s="45">
        <v>3377.46202205882</v>
      </c>
      <c r="J35" s="45">
        <f>I35*3</f>
        <v>10132.3860661765</v>
      </c>
      <c r="K35" s="56">
        <v>0.283229553061527</v>
      </c>
      <c r="L35" s="57">
        <v>37064.88</v>
      </c>
      <c r="M35" s="57">
        <v>9702.26</v>
      </c>
      <c r="N35" s="60">
        <f>L35-H35</f>
        <v>1290.4138235295</v>
      </c>
      <c r="O35" s="60">
        <f>M35-J35</f>
        <v>-430.126066176459</v>
      </c>
      <c r="P35" s="61">
        <f>L35/H35</f>
        <v>1.03607080584135</v>
      </c>
      <c r="Q35" s="69"/>
      <c r="R35" s="62"/>
      <c r="S35"/>
    </row>
    <row r="36" customHeight="1" spans="1:19">
      <c r="A36" s="42">
        <v>32</v>
      </c>
      <c r="B36" s="42">
        <v>727</v>
      </c>
      <c r="C36" s="43" t="s">
        <v>65</v>
      </c>
      <c r="D36" s="43" t="s">
        <v>27</v>
      </c>
      <c r="E36" s="42" t="s">
        <v>24</v>
      </c>
      <c r="F36" s="44"/>
      <c r="G36" s="45">
        <v>5294.67647058823</v>
      </c>
      <c r="H36" s="45">
        <f>G36*3</f>
        <v>15884.0294117647</v>
      </c>
      <c r="I36" s="45">
        <v>1523.66272058824</v>
      </c>
      <c r="J36" s="45">
        <f>I36*3</f>
        <v>4570.98816176472</v>
      </c>
      <c r="K36" s="56">
        <v>0.287772582338531</v>
      </c>
      <c r="L36" s="57">
        <v>16455.69</v>
      </c>
      <c r="M36" s="57">
        <v>4899.16</v>
      </c>
      <c r="N36" s="58">
        <f>L36-H36</f>
        <v>571.660588235311</v>
      </c>
      <c r="O36" s="58">
        <f>M36-J36</f>
        <v>328.171838235279</v>
      </c>
      <c r="P36" s="59">
        <f>L36/H36</f>
        <v>1.03598964553742</v>
      </c>
      <c r="Q36" s="69">
        <v>300</v>
      </c>
      <c r="R36" s="62"/>
      <c r="S36"/>
    </row>
    <row r="37" ht="25" customHeight="1" spans="1:19">
      <c r="A37" s="42">
        <v>86</v>
      </c>
      <c r="B37" s="46">
        <v>742</v>
      </c>
      <c r="C37" s="47" t="s">
        <v>66</v>
      </c>
      <c r="D37" s="47" t="s">
        <v>44</v>
      </c>
      <c r="E37" s="42" t="s">
        <v>28</v>
      </c>
      <c r="F37" s="44"/>
      <c r="G37" s="45">
        <v>10360.6884705882</v>
      </c>
      <c r="H37" s="45">
        <f>G37*3</f>
        <v>31082.0654117646</v>
      </c>
      <c r="I37" s="45">
        <v>2586.31762941177</v>
      </c>
      <c r="J37" s="45">
        <f>I37*3</f>
        <v>7758.95288823531</v>
      </c>
      <c r="K37" s="56">
        <v>0.24962796987418</v>
      </c>
      <c r="L37" s="62">
        <v>31727.73</v>
      </c>
      <c r="M37" s="62">
        <v>7860.7</v>
      </c>
      <c r="N37" s="58">
        <f>L37-H37</f>
        <v>645.664588235399</v>
      </c>
      <c r="O37" s="58">
        <f>M37-J37</f>
        <v>101.747111764689</v>
      </c>
      <c r="P37" s="59">
        <f>L37/H37</f>
        <v>1.02077289844423</v>
      </c>
      <c r="Q37" s="69"/>
      <c r="R37" s="58"/>
      <c r="S37" s="70" t="s">
        <v>67</v>
      </c>
    </row>
    <row r="38" customHeight="1" spans="1:19">
      <c r="A38" s="42">
        <v>33</v>
      </c>
      <c r="B38" s="42">
        <v>359</v>
      </c>
      <c r="C38" s="43" t="s">
        <v>68</v>
      </c>
      <c r="D38" s="43" t="s">
        <v>27</v>
      </c>
      <c r="E38" s="42" t="s">
        <v>40</v>
      </c>
      <c r="F38" s="44"/>
      <c r="G38" s="45">
        <v>9490.90717647059</v>
      </c>
      <c r="H38" s="45">
        <f>G38*3</f>
        <v>28472.7215294118</v>
      </c>
      <c r="I38" s="45">
        <v>2948.17719411765</v>
      </c>
      <c r="J38" s="45">
        <f>I38*3</f>
        <v>8844.53158235295</v>
      </c>
      <c r="K38" s="56">
        <v>0.310631759356643</v>
      </c>
      <c r="L38" s="57">
        <v>28862.35</v>
      </c>
      <c r="M38" s="57">
        <v>9387.34</v>
      </c>
      <c r="N38" s="58">
        <f>L38-H38</f>
        <v>389.628470588228</v>
      </c>
      <c r="O38" s="58">
        <f>M38-J38</f>
        <v>542.808417647051</v>
      </c>
      <c r="P38" s="59">
        <f>L38/H38</f>
        <v>1.01368427216154</v>
      </c>
      <c r="Q38" s="69">
        <v>300</v>
      </c>
      <c r="R38" s="62"/>
      <c r="S38"/>
    </row>
    <row r="39" customHeight="1" spans="1:18">
      <c r="A39" s="42">
        <v>65</v>
      </c>
      <c r="B39" s="46">
        <v>308</v>
      </c>
      <c r="C39" s="47" t="s">
        <v>69</v>
      </c>
      <c r="D39" s="47" t="s">
        <v>44</v>
      </c>
      <c r="E39" s="42" t="s">
        <v>28</v>
      </c>
      <c r="F39" s="44"/>
      <c r="G39" s="45">
        <v>8099.43647058823</v>
      </c>
      <c r="H39" s="45">
        <f>G39*3</f>
        <v>24298.3094117647</v>
      </c>
      <c r="I39" s="45">
        <v>2795.30625294118</v>
      </c>
      <c r="J39" s="45">
        <f>I39*3</f>
        <v>8385.91875882354</v>
      </c>
      <c r="K39" s="56">
        <v>0.34512354817423</v>
      </c>
      <c r="L39" s="62">
        <v>24577.61</v>
      </c>
      <c r="M39" s="62">
        <v>8519.23</v>
      </c>
      <c r="N39" s="58">
        <f>L39-H39</f>
        <v>279.30058823531</v>
      </c>
      <c r="O39" s="58">
        <f>M39-J39</f>
        <v>133.31124117646</v>
      </c>
      <c r="P39" s="59">
        <f>L39/H39</f>
        <v>1.0114946510682</v>
      </c>
      <c r="Q39" s="69">
        <v>300</v>
      </c>
      <c r="R39" s="62"/>
    </row>
    <row r="40" customHeight="1" spans="1:18">
      <c r="A40" s="42">
        <v>34</v>
      </c>
      <c r="B40" s="42">
        <v>747</v>
      </c>
      <c r="C40" s="43" t="s">
        <v>70</v>
      </c>
      <c r="D40" s="43" t="s">
        <v>44</v>
      </c>
      <c r="E40" s="42" t="s">
        <v>24</v>
      </c>
      <c r="F40" s="44" t="s">
        <v>25</v>
      </c>
      <c r="G40" s="45">
        <v>9243.16047058824</v>
      </c>
      <c r="H40" s="45">
        <f t="shared" ref="H40:H70" si="0">G40*3</f>
        <v>27729.4814117647</v>
      </c>
      <c r="I40" s="45">
        <v>2435.44621176471</v>
      </c>
      <c r="J40" s="45">
        <f t="shared" ref="J40:J70" si="1">I40*3</f>
        <v>7306.33863529413</v>
      </c>
      <c r="K40" s="56">
        <v>0.26348630638993</v>
      </c>
      <c r="L40" s="57">
        <v>28024.86</v>
      </c>
      <c r="M40" s="57">
        <v>8465.91</v>
      </c>
      <c r="N40" s="58">
        <f t="shared" ref="N40:N70" si="2">L40-H40</f>
        <v>295.378588235282</v>
      </c>
      <c r="O40" s="58">
        <f t="shared" ref="O40:O70" si="3">M40-J40</f>
        <v>1159.57136470587</v>
      </c>
      <c r="P40" s="59">
        <f t="shared" ref="P40:P70" si="4">L40/H40</f>
        <v>1.01065214974089</v>
      </c>
      <c r="Q40" s="69">
        <v>300</v>
      </c>
      <c r="R40" s="62"/>
    </row>
    <row r="41" customHeight="1" spans="1:19">
      <c r="A41" s="42">
        <v>35</v>
      </c>
      <c r="B41" s="42">
        <v>545</v>
      </c>
      <c r="C41" s="43" t="s">
        <v>71</v>
      </c>
      <c r="D41" s="43" t="s">
        <v>37</v>
      </c>
      <c r="E41" s="42" t="s">
        <v>24</v>
      </c>
      <c r="F41" s="44"/>
      <c r="G41" s="45">
        <v>3879.01458823529</v>
      </c>
      <c r="H41" s="45">
        <f t="shared" si="0"/>
        <v>11637.0437647059</v>
      </c>
      <c r="I41" s="45">
        <v>1214.8654</v>
      </c>
      <c r="J41" s="45">
        <f t="shared" si="1"/>
        <v>3644.5962</v>
      </c>
      <c r="K41" s="56">
        <v>0.313189180490473</v>
      </c>
      <c r="L41" s="57">
        <v>11642.88</v>
      </c>
      <c r="M41" s="57">
        <v>3053.99</v>
      </c>
      <c r="N41" s="60">
        <f t="shared" si="2"/>
        <v>5.83623529412944</v>
      </c>
      <c r="O41" s="60">
        <f t="shared" si="3"/>
        <v>-590.6062</v>
      </c>
      <c r="P41" s="61">
        <f t="shared" si="4"/>
        <v>1.00050152215736</v>
      </c>
      <c r="Q41" s="69"/>
      <c r="R41" s="62"/>
      <c r="S41"/>
    </row>
    <row r="42" customHeight="1" spans="1:19">
      <c r="A42" s="42">
        <v>36</v>
      </c>
      <c r="B42" s="10">
        <v>102934</v>
      </c>
      <c r="C42" s="49" t="s">
        <v>72</v>
      </c>
      <c r="D42" s="43" t="s">
        <v>27</v>
      </c>
      <c r="E42" s="50" t="s">
        <v>40</v>
      </c>
      <c r="F42" s="44"/>
      <c r="G42" s="45">
        <v>9122.91470588235</v>
      </c>
      <c r="H42" s="45">
        <f t="shared" si="0"/>
        <v>27368.744117647</v>
      </c>
      <c r="I42" s="45">
        <v>2411.93902352941</v>
      </c>
      <c r="J42" s="45">
        <f t="shared" si="1"/>
        <v>7235.81707058823</v>
      </c>
      <c r="K42" s="56">
        <v>0.264382502883012</v>
      </c>
      <c r="L42" s="57">
        <v>26454.75</v>
      </c>
      <c r="M42" s="57">
        <v>6582.21</v>
      </c>
      <c r="N42" s="60">
        <f t="shared" si="2"/>
        <v>-913.994117647046</v>
      </c>
      <c r="O42" s="60">
        <f t="shared" si="3"/>
        <v>-653.607070588229</v>
      </c>
      <c r="P42" s="61">
        <f t="shared" si="4"/>
        <v>0.966604455296956</v>
      </c>
      <c r="Q42" s="69"/>
      <c r="R42" s="62"/>
      <c r="S42"/>
    </row>
    <row r="43" customHeight="1" spans="1:19">
      <c r="A43" s="42">
        <v>37</v>
      </c>
      <c r="B43" s="42">
        <v>746</v>
      </c>
      <c r="C43" s="43" t="s">
        <v>73</v>
      </c>
      <c r="D43" s="43" t="s">
        <v>23</v>
      </c>
      <c r="E43" s="42" t="s">
        <v>40</v>
      </c>
      <c r="F43" s="44" t="s">
        <v>25</v>
      </c>
      <c r="G43" s="45">
        <v>8276.8865882353</v>
      </c>
      <c r="H43" s="45">
        <f t="shared" si="0"/>
        <v>24830.6597647059</v>
      </c>
      <c r="I43" s="45">
        <v>2682.12912941177</v>
      </c>
      <c r="J43" s="45">
        <f t="shared" si="1"/>
        <v>8046.38738823531</v>
      </c>
      <c r="K43" s="56">
        <v>0.324050486957756</v>
      </c>
      <c r="L43" s="57">
        <v>23974.29</v>
      </c>
      <c r="M43" s="57">
        <v>8567.48</v>
      </c>
      <c r="N43" s="60">
        <f t="shared" si="2"/>
        <v>-856.369764705902</v>
      </c>
      <c r="O43" s="60">
        <f t="shared" si="3"/>
        <v>521.09261176469</v>
      </c>
      <c r="P43" s="61">
        <f t="shared" si="4"/>
        <v>0.965511598450431</v>
      </c>
      <c r="Q43" s="69"/>
      <c r="R43" s="62"/>
      <c r="S43"/>
    </row>
    <row r="44" customHeight="1" spans="1:19">
      <c r="A44" s="42">
        <v>38</v>
      </c>
      <c r="B44" s="42">
        <v>591</v>
      </c>
      <c r="C44" s="43" t="s">
        <v>74</v>
      </c>
      <c r="D44" s="43" t="s">
        <v>23</v>
      </c>
      <c r="E44" s="42" t="s">
        <v>40</v>
      </c>
      <c r="F44" s="44" t="s">
        <v>25</v>
      </c>
      <c r="G44" s="45">
        <v>6073.41082352941</v>
      </c>
      <c r="H44" s="45">
        <f t="shared" si="0"/>
        <v>18220.2324705882</v>
      </c>
      <c r="I44" s="45">
        <v>1913.87592941176</v>
      </c>
      <c r="J44" s="45">
        <f t="shared" si="1"/>
        <v>5741.62778823528</v>
      </c>
      <c r="K44" s="56">
        <v>0.315123739365216</v>
      </c>
      <c r="L44" s="57">
        <v>17488.74</v>
      </c>
      <c r="M44" s="57">
        <v>5522.38</v>
      </c>
      <c r="N44" s="60">
        <f t="shared" si="2"/>
        <v>-731.492470588226</v>
      </c>
      <c r="O44" s="60">
        <f t="shared" si="3"/>
        <v>-219.24778823528</v>
      </c>
      <c r="P44" s="61">
        <f t="shared" si="4"/>
        <v>0.959852736688787</v>
      </c>
      <c r="Q44" s="69"/>
      <c r="R44" s="62"/>
      <c r="S44"/>
    </row>
    <row r="45" customHeight="1" spans="1:19">
      <c r="A45" s="42">
        <v>39</v>
      </c>
      <c r="B45" s="42">
        <v>513</v>
      </c>
      <c r="C45" s="43" t="s">
        <v>75</v>
      </c>
      <c r="D45" s="43" t="s">
        <v>27</v>
      </c>
      <c r="E45" s="42" t="s">
        <v>40</v>
      </c>
      <c r="F45" s="44"/>
      <c r="G45" s="45">
        <v>10403.652</v>
      </c>
      <c r="H45" s="45">
        <f t="shared" si="0"/>
        <v>31210.956</v>
      </c>
      <c r="I45" s="45">
        <v>3249.04911470588</v>
      </c>
      <c r="J45" s="45">
        <f t="shared" si="1"/>
        <v>9747.14734411764</v>
      </c>
      <c r="K45" s="56">
        <v>0.312298903760514</v>
      </c>
      <c r="L45" s="57">
        <v>29618.47</v>
      </c>
      <c r="M45" s="57">
        <v>8251.9</v>
      </c>
      <c r="N45" s="60">
        <f t="shared" si="2"/>
        <v>-1592.486</v>
      </c>
      <c r="O45" s="60">
        <f t="shared" si="3"/>
        <v>-1495.24734411764</v>
      </c>
      <c r="P45" s="61">
        <f t="shared" si="4"/>
        <v>0.948976699079644</v>
      </c>
      <c r="Q45" s="69"/>
      <c r="R45" s="62"/>
      <c r="S45"/>
    </row>
    <row r="46" customHeight="1" spans="1:19">
      <c r="A46" s="42">
        <v>40</v>
      </c>
      <c r="B46" s="42">
        <v>752</v>
      </c>
      <c r="C46" s="43" t="s">
        <v>76</v>
      </c>
      <c r="D46" s="43" t="s">
        <v>27</v>
      </c>
      <c r="E46" s="42" t="s">
        <v>24</v>
      </c>
      <c r="F46" s="44"/>
      <c r="G46" s="45">
        <v>4609.52223529412</v>
      </c>
      <c r="H46" s="45">
        <f t="shared" si="0"/>
        <v>13828.5667058824</v>
      </c>
      <c r="I46" s="45">
        <v>1220.47427352941</v>
      </c>
      <c r="J46" s="45">
        <f t="shared" si="1"/>
        <v>3661.42282058823</v>
      </c>
      <c r="K46" s="56">
        <v>0.26477240183039</v>
      </c>
      <c r="L46" s="57">
        <v>13095.4</v>
      </c>
      <c r="M46" s="57">
        <v>3535.93</v>
      </c>
      <c r="N46" s="60">
        <f t="shared" si="2"/>
        <v>-733.16670588236</v>
      </c>
      <c r="O46" s="60">
        <f t="shared" si="3"/>
        <v>-125.49282058823</v>
      </c>
      <c r="P46" s="61">
        <f t="shared" si="4"/>
        <v>0.94698172836882</v>
      </c>
      <c r="Q46" s="69"/>
      <c r="R46" s="62"/>
      <c r="S46"/>
    </row>
    <row r="47" customHeight="1" spans="1:19">
      <c r="A47" s="42">
        <v>41</v>
      </c>
      <c r="B47" s="42">
        <v>707</v>
      </c>
      <c r="C47" s="43" t="s">
        <v>77</v>
      </c>
      <c r="D47" s="43" t="s">
        <v>37</v>
      </c>
      <c r="E47" s="42" t="s">
        <v>28</v>
      </c>
      <c r="F47" s="44"/>
      <c r="G47" s="45">
        <v>12507.6831764706</v>
      </c>
      <c r="H47" s="45">
        <f t="shared" si="0"/>
        <v>37523.0495294118</v>
      </c>
      <c r="I47" s="45">
        <v>4028.54389411765</v>
      </c>
      <c r="J47" s="45">
        <f t="shared" si="1"/>
        <v>12085.6316823529</v>
      </c>
      <c r="K47" s="56">
        <v>0.322085540325816</v>
      </c>
      <c r="L47" s="57">
        <v>35177.15</v>
      </c>
      <c r="M47" s="57">
        <v>10893.81</v>
      </c>
      <c r="N47" s="60">
        <f t="shared" si="2"/>
        <v>-2345.8995294118</v>
      </c>
      <c r="O47" s="60">
        <f t="shared" si="3"/>
        <v>-1191.82168235295</v>
      </c>
      <c r="P47" s="61">
        <f t="shared" si="4"/>
        <v>0.937481106710876</v>
      </c>
      <c r="Q47" s="69"/>
      <c r="R47" s="62"/>
      <c r="S47"/>
    </row>
    <row r="48" customHeight="1" spans="1:18">
      <c r="A48" s="42">
        <v>42</v>
      </c>
      <c r="B48" s="42">
        <v>515</v>
      </c>
      <c r="C48" s="43" t="s">
        <v>78</v>
      </c>
      <c r="D48" s="43" t="s">
        <v>44</v>
      </c>
      <c r="E48" s="42" t="s">
        <v>40</v>
      </c>
      <c r="F48" s="44" t="s">
        <v>25</v>
      </c>
      <c r="G48" s="45">
        <v>9367.56047058824</v>
      </c>
      <c r="H48" s="45">
        <f t="shared" si="0"/>
        <v>28102.6814117647</v>
      </c>
      <c r="I48" s="45">
        <v>2900.92797647059</v>
      </c>
      <c r="J48" s="45">
        <f t="shared" si="1"/>
        <v>8702.78392941177</v>
      </c>
      <c r="K48" s="56">
        <v>0.309678062455937</v>
      </c>
      <c r="L48" s="57">
        <v>26256.89</v>
      </c>
      <c r="M48" s="57">
        <v>6941.39</v>
      </c>
      <c r="N48" s="60">
        <f t="shared" si="2"/>
        <v>-1845.79141176472</v>
      </c>
      <c r="O48" s="60">
        <f t="shared" si="3"/>
        <v>-1761.39392941177</v>
      </c>
      <c r="P48" s="61">
        <f t="shared" si="4"/>
        <v>0.934319740357872</v>
      </c>
      <c r="Q48" s="69"/>
      <c r="R48" s="62"/>
    </row>
    <row r="49" customHeight="1" spans="1:19">
      <c r="A49" s="42">
        <v>43</v>
      </c>
      <c r="B49" s="42">
        <v>750</v>
      </c>
      <c r="C49" s="43" t="s">
        <v>79</v>
      </c>
      <c r="D49" s="43" t="s">
        <v>37</v>
      </c>
      <c r="E49" s="42" t="s">
        <v>40</v>
      </c>
      <c r="F49" s="44"/>
      <c r="G49" s="45">
        <v>18455.0174117647</v>
      </c>
      <c r="H49" s="45">
        <f t="shared" si="0"/>
        <v>55365.0522352941</v>
      </c>
      <c r="I49" s="45">
        <v>6325.91677058823</v>
      </c>
      <c r="J49" s="45">
        <f t="shared" si="1"/>
        <v>18977.7503117647</v>
      </c>
      <c r="K49" s="56">
        <v>0.342774901233937</v>
      </c>
      <c r="L49" s="57">
        <v>51303.26</v>
      </c>
      <c r="M49" s="57">
        <v>17128.67</v>
      </c>
      <c r="N49" s="60">
        <f t="shared" si="2"/>
        <v>-4061.7922352941</v>
      </c>
      <c r="O49" s="60">
        <f t="shared" si="3"/>
        <v>-1849.08031176469</v>
      </c>
      <c r="P49" s="61">
        <f t="shared" si="4"/>
        <v>0.926636170809845</v>
      </c>
      <c r="Q49" s="69"/>
      <c r="R49" s="62"/>
      <c r="S49"/>
    </row>
    <row r="50" customHeight="1" spans="1:19">
      <c r="A50" s="42">
        <v>44</v>
      </c>
      <c r="B50" s="42">
        <v>716</v>
      </c>
      <c r="C50" s="43" t="s">
        <v>80</v>
      </c>
      <c r="D50" s="43" t="s">
        <v>23</v>
      </c>
      <c r="E50" s="42" t="s">
        <v>24</v>
      </c>
      <c r="F50" s="44"/>
      <c r="G50" s="45">
        <v>4458.69529411765</v>
      </c>
      <c r="H50" s="45">
        <f t="shared" si="0"/>
        <v>13376.0858823529</v>
      </c>
      <c r="I50" s="45">
        <v>1337.37163823529</v>
      </c>
      <c r="J50" s="45">
        <f t="shared" si="1"/>
        <v>4012.11491470587</v>
      </c>
      <c r="K50" s="56">
        <v>0.299946856651022</v>
      </c>
      <c r="L50" s="57">
        <v>12324.28</v>
      </c>
      <c r="M50" s="57">
        <v>3527.57</v>
      </c>
      <c r="N50" s="60">
        <f t="shared" si="2"/>
        <v>-1051.80588235295</v>
      </c>
      <c r="O50" s="60">
        <f t="shared" si="3"/>
        <v>-484.54491470587</v>
      </c>
      <c r="P50" s="61">
        <f t="shared" si="4"/>
        <v>0.921366691900461</v>
      </c>
      <c r="Q50" s="69"/>
      <c r="R50" s="62"/>
      <c r="S50"/>
    </row>
    <row r="51" customHeight="1" spans="1:19">
      <c r="A51" s="42">
        <v>45</v>
      </c>
      <c r="B51" s="42">
        <v>717</v>
      </c>
      <c r="C51" s="43" t="s">
        <v>81</v>
      </c>
      <c r="D51" s="43" t="s">
        <v>23</v>
      </c>
      <c r="E51" s="42" t="s">
        <v>24</v>
      </c>
      <c r="F51" s="44"/>
      <c r="G51" s="45">
        <v>5266.52576470588</v>
      </c>
      <c r="H51" s="45">
        <f t="shared" si="0"/>
        <v>15799.5772941176</v>
      </c>
      <c r="I51" s="45">
        <v>1589.36264117647</v>
      </c>
      <c r="J51" s="45">
        <f t="shared" si="1"/>
        <v>4768.08792352941</v>
      </c>
      <c r="K51" s="56">
        <v>0.301785790516346</v>
      </c>
      <c r="L51" s="57">
        <v>14460.61</v>
      </c>
      <c r="M51" s="57">
        <v>3951.24</v>
      </c>
      <c r="N51" s="60">
        <f t="shared" si="2"/>
        <v>-1338.96729411764</v>
      </c>
      <c r="O51" s="60">
        <f t="shared" si="3"/>
        <v>-816.847923529411</v>
      </c>
      <c r="P51" s="61">
        <f t="shared" si="4"/>
        <v>0.915252967266653</v>
      </c>
      <c r="Q51" s="69"/>
      <c r="R51" s="62"/>
      <c r="S51"/>
    </row>
    <row r="52" customHeight="1" spans="1:18">
      <c r="A52" s="42">
        <v>46</v>
      </c>
      <c r="B52" s="42">
        <v>718</v>
      </c>
      <c r="C52" s="43" t="s">
        <v>82</v>
      </c>
      <c r="D52" s="43" t="s">
        <v>44</v>
      </c>
      <c r="E52" s="42" t="s">
        <v>24</v>
      </c>
      <c r="F52" s="44"/>
      <c r="G52" s="45">
        <v>3203.98152941177</v>
      </c>
      <c r="H52" s="45">
        <f t="shared" si="0"/>
        <v>9611.94458823531</v>
      </c>
      <c r="I52" s="45">
        <v>741.011188235294</v>
      </c>
      <c r="J52" s="45">
        <f t="shared" si="1"/>
        <v>2223.03356470588</v>
      </c>
      <c r="K52" s="56">
        <v>0.231278233483243</v>
      </c>
      <c r="L52" s="57">
        <v>8785.05</v>
      </c>
      <c r="M52" s="57">
        <v>1860.42</v>
      </c>
      <c r="N52" s="60">
        <f t="shared" si="2"/>
        <v>-826.894588235311</v>
      </c>
      <c r="O52" s="60">
        <f t="shared" si="3"/>
        <v>-362.613564705882</v>
      </c>
      <c r="P52" s="61">
        <f t="shared" si="4"/>
        <v>0.913972185269628</v>
      </c>
      <c r="Q52" s="69"/>
      <c r="R52" s="62"/>
    </row>
    <row r="53" customHeight="1" spans="1:19">
      <c r="A53" s="42">
        <v>47</v>
      </c>
      <c r="B53" s="42">
        <v>733</v>
      </c>
      <c r="C53" s="43" t="s">
        <v>83</v>
      </c>
      <c r="D53" s="43" t="s">
        <v>37</v>
      </c>
      <c r="E53" s="42" t="s">
        <v>24</v>
      </c>
      <c r="F53" s="44"/>
      <c r="G53" s="45">
        <v>3362.86670588235</v>
      </c>
      <c r="H53" s="45">
        <f t="shared" si="0"/>
        <v>10088.600117647</v>
      </c>
      <c r="I53" s="45">
        <v>1012.80045588235</v>
      </c>
      <c r="J53" s="45">
        <f t="shared" si="1"/>
        <v>3038.40136764705</v>
      </c>
      <c r="K53" s="56">
        <v>0.301171751503191</v>
      </c>
      <c r="L53" s="57">
        <v>9172.63</v>
      </c>
      <c r="M53" s="57">
        <v>2572.11</v>
      </c>
      <c r="N53" s="60">
        <f t="shared" si="2"/>
        <v>-915.97011764705</v>
      </c>
      <c r="O53" s="60">
        <f t="shared" si="3"/>
        <v>-466.29136764705</v>
      </c>
      <c r="P53" s="61">
        <f t="shared" si="4"/>
        <v>0.909207411636345</v>
      </c>
      <c r="Q53" s="69"/>
      <c r="R53" s="62"/>
      <c r="S53"/>
    </row>
    <row r="54" customHeight="1" spans="1:18">
      <c r="A54" s="42">
        <v>48</v>
      </c>
      <c r="B54" s="42">
        <v>102935</v>
      </c>
      <c r="C54" s="43" t="s">
        <v>84</v>
      </c>
      <c r="D54" s="43" t="s">
        <v>44</v>
      </c>
      <c r="E54" s="42" t="s">
        <v>40</v>
      </c>
      <c r="F54" s="44"/>
      <c r="G54" s="45">
        <v>4330.89752941177</v>
      </c>
      <c r="H54" s="45">
        <f t="shared" si="0"/>
        <v>12992.6925882353</v>
      </c>
      <c r="I54" s="45">
        <v>1155.19332352941</v>
      </c>
      <c r="J54" s="45">
        <f t="shared" si="1"/>
        <v>3465.57997058823</v>
      </c>
      <c r="K54" s="56">
        <v>0.266733007577372</v>
      </c>
      <c r="L54" s="57">
        <v>11730.75</v>
      </c>
      <c r="M54" s="57">
        <v>3197.21</v>
      </c>
      <c r="N54" s="60">
        <f t="shared" si="2"/>
        <v>-1261.94258823531</v>
      </c>
      <c r="O54" s="60">
        <f t="shared" si="3"/>
        <v>-268.36997058823</v>
      </c>
      <c r="P54" s="61">
        <f t="shared" si="4"/>
        <v>0.902872897233174</v>
      </c>
      <c r="Q54" s="69"/>
      <c r="R54" s="62"/>
    </row>
    <row r="55" customHeight="1" spans="1:19">
      <c r="A55" s="42">
        <v>49</v>
      </c>
      <c r="B55" s="42">
        <v>343</v>
      </c>
      <c r="C55" s="43" t="s">
        <v>85</v>
      </c>
      <c r="D55" s="43" t="s">
        <v>27</v>
      </c>
      <c r="E55" s="42" t="s">
        <v>28</v>
      </c>
      <c r="F55" s="44"/>
      <c r="G55" s="45">
        <v>23250.3591764706</v>
      </c>
      <c r="H55" s="45">
        <f t="shared" si="0"/>
        <v>69751.0775294118</v>
      </c>
      <c r="I55" s="45">
        <v>6198.07796176471</v>
      </c>
      <c r="J55" s="45">
        <f t="shared" si="1"/>
        <v>18594.2338852941</v>
      </c>
      <c r="K55" s="56">
        <v>0.26657988010943</v>
      </c>
      <c r="L55" s="57">
        <v>62402.04</v>
      </c>
      <c r="M55" s="57">
        <v>17136.43</v>
      </c>
      <c r="N55" s="60">
        <f t="shared" si="2"/>
        <v>-7349.03752941179</v>
      </c>
      <c r="O55" s="60">
        <f t="shared" si="3"/>
        <v>-1457.80388529413</v>
      </c>
      <c r="P55" s="61">
        <f t="shared" si="4"/>
        <v>0.894639082438362</v>
      </c>
      <c r="Q55" s="69"/>
      <c r="R55" s="62"/>
      <c r="S55"/>
    </row>
    <row r="56" customHeight="1" spans="1:19">
      <c r="A56" s="42">
        <v>50</v>
      </c>
      <c r="B56" s="42">
        <v>365</v>
      </c>
      <c r="C56" s="43" t="s">
        <v>86</v>
      </c>
      <c r="D56" s="43" t="s">
        <v>27</v>
      </c>
      <c r="E56" s="42" t="s">
        <v>28</v>
      </c>
      <c r="F56" s="44"/>
      <c r="G56" s="45">
        <v>10091.6562352941</v>
      </c>
      <c r="H56" s="45">
        <f t="shared" si="0"/>
        <v>30274.9687058823</v>
      </c>
      <c r="I56" s="45">
        <v>2953.75026470588</v>
      </c>
      <c r="J56" s="45">
        <f t="shared" si="1"/>
        <v>8861.25079411764</v>
      </c>
      <c r="K56" s="56">
        <v>0.292692318865913</v>
      </c>
      <c r="L56" s="57">
        <v>26804.73</v>
      </c>
      <c r="M56" s="57">
        <v>7540.75</v>
      </c>
      <c r="N56" s="60">
        <f t="shared" si="2"/>
        <v>-3470.2387058823</v>
      </c>
      <c r="O56" s="60">
        <f t="shared" si="3"/>
        <v>-1320.50079411764</v>
      </c>
      <c r="P56" s="61">
        <f t="shared" si="4"/>
        <v>0.88537597711181</v>
      </c>
      <c r="Q56" s="69"/>
      <c r="R56" s="62"/>
      <c r="S56"/>
    </row>
    <row r="57" customHeight="1" spans="1:19">
      <c r="A57" s="42">
        <v>51</v>
      </c>
      <c r="B57" s="42">
        <v>307</v>
      </c>
      <c r="C57" s="43" t="s">
        <v>87</v>
      </c>
      <c r="D57" s="43" t="s">
        <v>88</v>
      </c>
      <c r="E57" s="42" t="s">
        <v>89</v>
      </c>
      <c r="F57" s="44" t="s">
        <v>25</v>
      </c>
      <c r="G57" s="45">
        <v>70813.8123529412</v>
      </c>
      <c r="H57" s="45">
        <f t="shared" si="0"/>
        <v>212441.437058824</v>
      </c>
      <c r="I57" s="45">
        <v>20601.3176029412</v>
      </c>
      <c r="J57" s="45">
        <f t="shared" si="1"/>
        <v>61803.9528088236</v>
      </c>
      <c r="K57" s="56">
        <v>0.290922306234026</v>
      </c>
      <c r="L57" s="57">
        <v>187748.22</v>
      </c>
      <c r="M57" s="57">
        <v>54465.46</v>
      </c>
      <c r="N57" s="60">
        <f t="shared" si="2"/>
        <v>-24693.2170588236</v>
      </c>
      <c r="O57" s="60">
        <f t="shared" si="3"/>
        <v>-7338.4928088236</v>
      </c>
      <c r="P57" s="61">
        <f t="shared" si="4"/>
        <v>0.883764592253317</v>
      </c>
      <c r="Q57" s="69"/>
      <c r="R57" s="62"/>
      <c r="S57"/>
    </row>
    <row r="58" customHeight="1" spans="1:19">
      <c r="A58" s="42">
        <v>52</v>
      </c>
      <c r="B58" s="42">
        <v>724</v>
      </c>
      <c r="C58" s="43" t="s">
        <v>90</v>
      </c>
      <c r="D58" s="43" t="s">
        <v>37</v>
      </c>
      <c r="E58" s="42" t="s">
        <v>40</v>
      </c>
      <c r="F58" s="44"/>
      <c r="G58" s="45">
        <v>10377.2702352941</v>
      </c>
      <c r="H58" s="45">
        <f t="shared" si="0"/>
        <v>31131.8107058823</v>
      </c>
      <c r="I58" s="45">
        <v>3007.02732647059</v>
      </c>
      <c r="J58" s="45">
        <f t="shared" si="1"/>
        <v>9021.08197941177</v>
      </c>
      <c r="K58" s="56">
        <v>0.289770552205858</v>
      </c>
      <c r="L58" s="57">
        <v>27403.46</v>
      </c>
      <c r="M58" s="57">
        <v>8551.43</v>
      </c>
      <c r="N58" s="60">
        <f t="shared" si="2"/>
        <v>-3728.3507058823</v>
      </c>
      <c r="O58" s="60">
        <f t="shared" si="3"/>
        <v>-469.65197941177</v>
      </c>
      <c r="P58" s="61">
        <f t="shared" si="4"/>
        <v>0.880239837601934</v>
      </c>
      <c r="Q58" s="69"/>
      <c r="R58" s="62"/>
      <c r="S58"/>
    </row>
    <row r="59" customHeight="1" spans="1:19">
      <c r="A59" s="42">
        <v>53</v>
      </c>
      <c r="B59" s="42">
        <v>709</v>
      </c>
      <c r="C59" s="43" t="s">
        <v>91</v>
      </c>
      <c r="D59" s="43" t="s">
        <v>27</v>
      </c>
      <c r="E59" s="42" t="s">
        <v>40</v>
      </c>
      <c r="F59" s="44"/>
      <c r="G59" s="45">
        <v>10622.3896470588</v>
      </c>
      <c r="H59" s="45">
        <f t="shared" si="0"/>
        <v>31867.1689411764</v>
      </c>
      <c r="I59" s="45">
        <v>3303.11155588235</v>
      </c>
      <c r="J59" s="45">
        <f t="shared" si="1"/>
        <v>9909.33466764705</v>
      </c>
      <c r="K59" s="56">
        <v>0.310957483733138</v>
      </c>
      <c r="L59" s="57">
        <v>27974.03</v>
      </c>
      <c r="M59" s="57">
        <v>8960.22</v>
      </c>
      <c r="N59" s="60">
        <f t="shared" si="2"/>
        <v>-3893.1389411764</v>
      </c>
      <c r="O59" s="60">
        <f t="shared" si="3"/>
        <v>-949.114667647051</v>
      </c>
      <c r="P59" s="61">
        <f t="shared" si="4"/>
        <v>0.877832293531856</v>
      </c>
      <c r="Q59" s="69"/>
      <c r="R59" s="62"/>
      <c r="S59"/>
    </row>
    <row r="60" customHeight="1" spans="1:18">
      <c r="A60" s="42">
        <v>54</v>
      </c>
      <c r="B60" s="42">
        <v>744</v>
      </c>
      <c r="C60" s="43" t="s">
        <v>92</v>
      </c>
      <c r="D60" s="43" t="s">
        <v>44</v>
      </c>
      <c r="E60" s="42" t="s">
        <v>40</v>
      </c>
      <c r="F60" s="44" t="s">
        <v>25</v>
      </c>
      <c r="G60" s="45">
        <v>11682.2155294118</v>
      </c>
      <c r="H60" s="45">
        <f t="shared" si="0"/>
        <v>35046.6465882354</v>
      </c>
      <c r="I60" s="45">
        <v>2748.79616470588</v>
      </c>
      <c r="J60" s="45">
        <f t="shared" si="1"/>
        <v>8246.38849411764</v>
      </c>
      <c r="K60" s="56">
        <v>0.235297504808516</v>
      </c>
      <c r="L60" s="57">
        <v>30687.02</v>
      </c>
      <c r="M60" s="57">
        <v>6277.42</v>
      </c>
      <c r="N60" s="60">
        <f t="shared" si="2"/>
        <v>-4359.6265882354</v>
      </c>
      <c r="O60" s="60">
        <f t="shared" si="3"/>
        <v>-1968.96849411764</v>
      </c>
      <c r="P60" s="61">
        <f t="shared" si="4"/>
        <v>0.875605028935954</v>
      </c>
      <c r="Q60" s="69"/>
      <c r="R60" s="62"/>
    </row>
    <row r="61" customHeight="1" spans="1:18">
      <c r="A61" s="42">
        <v>55</v>
      </c>
      <c r="B61" s="42">
        <v>517</v>
      </c>
      <c r="C61" s="43" t="s">
        <v>93</v>
      </c>
      <c r="D61" s="43" t="s">
        <v>44</v>
      </c>
      <c r="E61" s="42" t="s">
        <v>28</v>
      </c>
      <c r="F61" s="44" t="s">
        <v>25</v>
      </c>
      <c r="G61" s="45">
        <v>25320.3444705882</v>
      </c>
      <c r="H61" s="45">
        <f t="shared" si="0"/>
        <v>75961.0334117646</v>
      </c>
      <c r="I61" s="45">
        <v>5968.22514705882</v>
      </c>
      <c r="J61" s="45">
        <f t="shared" si="1"/>
        <v>17904.6754411765</v>
      </c>
      <c r="K61" s="56">
        <v>0.235708686901612</v>
      </c>
      <c r="L61" s="57">
        <v>66426.95</v>
      </c>
      <c r="M61" s="57">
        <v>16372.09</v>
      </c>
      <c r="N61" s="60">
        <f t="shared" si="2"/>
        <v>-9534.0834117646</v>
      </c>
      <c r="O61" s="60">
        <f t="shared" si="3"/>
        <v>-1532.58544117646</v>
      </c>
      <c r="P61" s="61">
        <f t="shared" si="4"/>
        <v>0.874487181340953</v>
      </c>
      <c r="Q61" s="69"/>
      <c r="R61" s="62"/>
    </row>
    <row r="62" customHeight="1" spans="1:18">
      <c r="A62" s="42">
        <v>56</v>
      </c>
      <c r="B62" s="42">
        <v>355</v>
      </c>
      <c r="C62" s="43" t="s">
        <v>94</v>
      </c>
      <c r="D62" s="43" t="s">
        <v>44</v>
      </c>
      <c r="E62" s="42" t="s">
        <v>40</v>
      </c>
      <c r="F62" s="44"/>
      <c r="G62" s="45">
        <v>8993.68894117646</v>
      </c>
      <c r="H62" s="45">
        <f t="shared" si="0"/>
        <v>26981.0668235294</v>
      </c>
      <c r="I62" s="45">
        <v>2970.19295588235</v>
      </c>
      <c r="J62" s="45">
        <f t="shared" si="1"/>
        <v>8910.57886764705</v>
      </c>
      <c r="K62" s="56">
        <v>0.330253022459305</v>
      </c>
      <c r="L62" s="57">
        <v>23528.85</v>
      </c>
      <c r="M62" s="57">
        <v>7319.82</v>
      </c>
      <c r="N62" s="60">
        <f t="shared" si="2"/>
        <v>-3452.21682352938</v>
      </c>
      <c r="O62" s="60">
        <f t="shared" si="3"/>
        <v>-1590.75886764705</v>
      </c>
      <c r="P62" s="61">
        <f t="shared" si="4"/>
        <v>0.872050395704932</v>
      </c>
      <c r="Q62" s="69"/>
      <c r="R62" s="62"/>
    </row>
    <row r="63" customHeight="1" spans="1:19">
      <c r="A63" s="42">
        <v>57</v>
      </c>
      <c r="B63" s="42">
        <v>704</v>
      </c>
      <c r="C63" s="43" t="s">
        <v>95</v>
      </c>
      <c r="D63" s="43" t="s">
        <v>30</v>
      </c>
      <c r="E63" s="42" t="s">
        <v>40</v>
      </c>
      <c r="F63" s="44"/>
      <c r="G63" s="45">
        <v>5986.29952941177</v>
      </c>
      <c r="H63" s="45">
        <f t="shared" si="0"/>
        <v>17958.8985882353</v>
      </c>
      <c r="I63" s="45">
        <v>1819.82160294118</v>
      </c>
      <c r="J63" s="45">
        <f t="shared" si="1"/>
        <v>5459.46480882354</v>
      </c>
      <c r="K63" s="56">
        <v>0.303997752534778</v>
      </c>
      <c r="L63" s="57">
        <v>15544.14</v>
      </c>
      <c r="M63" s="57">
        <v>4600.25</v>
      </c>
      <c r="N63" s="60">
        <f t="shared" si="2"/>
        <v>-2414.75858823531</v>
      </c>
      <c r="O63" s="60">
        <f t="shared" si="3"/>
        <v>-859.21480882354</v>
      </c>
      <c r="P63" s="61">
        <f t="shared" si="4"/>
        <v>0.865539716905735</v>
      </c>
      <c r="Q63" s="69"/>
      <c r="R63" s="62"/>
      <c r="S63"/>
    </row>
    <row r="64" customHeight="1" spans="1:18">
      <c r="A64" s="46">
        <v>89</v>
      </c>
      <c r="B64" s="46">
        <v>391</v>
      </c>
      <c r="C64" s="47" t="s">
        <v>96</v>
      </c>
      <c r="D64" s="47" t="s">
        <v>44</v>
      </c>
      <c r="E64" s="42" t="s">
        <v>40</v>
      </c>
      <c r="F64" s="44"/>
      <c r="G64" s="45">
        <v>10002.0175294118</v>
      </c>
      <c r="H64" s="45">
        <f>G64*3</f>
        <v>30006.0525882354</v>
      </c>
      <c r="I64" s="45">
        <v>3158.23762058824</v>
      </c>
      <c r="J64" s="45">
        <f>I64*3</f>
        <v>9474.71286176472</v>
      </c>
      <c r="K64" s="56">
        <v>0.315760056538711</v>
      </c>
      <c r="L64" s="62">
        <v>25965.61</v>
      </c>
      <c r="M64" s="62">
        <v>8637.9</v>
      </c>
      <c r="N64" s="60">
        <f>L64-H64</f>
        <v>-4040.4425882354</v>
      </c>
      <c r="O64" s="60">
        <f>M64-J64</f>
        <v>-836.812861764722</v>
      </c>
      <c r="P64" s="61">
        <f>L64/H64</f>
        <v>0.865345747283681</v>
      </c>
      <c r="Q64" s="69"/>
      <c r="R64" s="58"/>
    </row>
    <row r="65" customHeight="1" spans="1:19">
      <c r="A65" s="42">
        <v>58</v>
      </c>
      <c r="B65" s="42">
        <v>54</v>
      </c>
      <c r="C65" s="43" t="s">
        <v>97</v>
      </c>
      <c r="D65" s="43" t="s">
        <v>30</v>
      </c>
      <c r="E65" s="42" t="s">
        <v>40</v>
      </c>
      <c r="F65" s="44" t="s">
        <v>64</v>
      </c>
      <c r="G65" s="45">
        <v>13129.4867647059</v>
      </c>
      <c r="H65" s="45">
        <f>G65*3</f>
        <v>39388.4602941177</v>
      </c>
      <c r="I65" s="45">
        <v>4227.596875</v>
      </c>
      <c r="J65" s="45">
        <f>I65*3</f>
        <v>12682.790625</v>
      </c>
      <c r="K65" s="56">
        <v>0.321992546301539</v>
      </c>
      <c r="L65" s="57">
        <v>33734.61</v>
      </c>
      <c r="M65" s="57">
        <v>11595.54</v>
      </c>
      <c r="N65" s="60">
        <f>L65-H65</f>
        <v>-5653.8502941177</v>
      </c>
      <c r="O65" s="60">
        <f>M65-J65</f>
        <v>-1087.250625</v>
      </c>
      <c r="P65" s="61">
        <f>L65/H65</f>
        <v>0.856459220495043</v>
      </c>
      <c r="Q65" s="69"/>
      <c r="R65" s="62"/>
      <c r="S65"/>
    </row>
    <row r="66" customHeight="1" spans="1:19">
      <c r="A66" s="42">
        <v>59</v>
      </c>
      <c r="B66" s="42">
        <v>726</v>
      </c>
      <c r="C66" s="43" t="s">
        <v>98</v>
      </c>
      <c r="D66" s="43" t="s">
        <v>27</v>
      </c>
      <c r="E66" s="42" t="s">
        <v>28</v>
      </c>
      <c r="F66" s="44" t="s">
        <v>25</v>
      </c>
      <c r="G66" s="45">
        <v>10574.2654117647</v>
      </c>
      <c r="H66" s="45">
        <f>G66*3</f>
        <v>31722.7962352941</v>
      </c>
      <c r="I66" s="45">
        <v>3234.35717647059</v>
      </c>
      <c r="J66" s="45">
        <f>I66*3</f>
        <v>9703.07152941177</v>
      </c>
      <c r="K66" s="56">
        <v>0.305870625572923</v>
      </c>
      <c r="L66" s="57">
        <v>26822.89</v>
      </c>
      <c r="M66" s="57">
        <v>8050.29</v>
      </c>
      <c r="N66" s="60">
        <f>L66-H66</f>
        <v>-4899.9062352941</v>
      </c>
      <c r="O66" s="60">
        <f>M66-J66</f>
        <v>-1652.78152941177</v>
      </c>
      <c r="P66" s="61">
        <f>L66/H66</f>
        <v>0.845539901370909</v>
      </c>
      <c r="Q66" s="69"/>
      <c r="R66" s="62"/>
      <c r="S66"/>
    </row>
    <row r="67" customHeight="1" spans="1:19">
      <c r="A67" s="42">
        <v>60</v>
      </c>
      <c r="B67" s="42">
        <v>581</v>
      </c>
      <c r="C67" s="43" t="s">
        <v>99</v>
      </c>
      <c r="D67" s="43" t="s">
        <v>27</v>
      </c>
      <c r="E67" s="42" t="s">
        <v>28</v>
      </c>
      <c r="F67" s="44" t="s">
        <v>25</v>
      </c>
      <c r="G67" s="45">
        <v>15013.3722352941</v>
      </c>
      <c r="H67" s="45">
        <f>G67*3</f>
        <v>45040.1167058823</v>
      </c>
      <c r="I67" s="45">
        <v>4780.45571764706</v>
      </c>
      <c r="J67" s="45">
        <f>I67*3</f>
        <v>14341.3671529412</v>
      </c>
      <c r="K67" s="56">
        <v>0.318413188104998</v>
      </c>
      <c r="L67" s="57">
        <v>37934.44</v>
      </c>
      <c r="M67" s="57">
        <v>13094.3</v>
      </c>
      <c r="N67" s="60">
        <f>L67-H67</f>
        <v>-7105.6767058823</v>
      </c>
      <c r="O67" s="60">
        <f>M67-J67</f>
        <v>-1247.06715294118</v>
      </c>
      <c r="P67" s="61">
        <f>L67/H67</f>
        <v>0.842236716385899</v>
      </c>
      <c r="Q67" s="69"/>
      <c r="R67" s="62"/>
      <c r="S67"/>
    </row>
    <row r="68" customHeight="1" spans="1:18">
      <c r="A68" s="42">
        <v>61</v>
      </c>
      <c r="B68" s="46">
        <v>349</v>
      </c>
      <c r="C68" s="47" t="s">
        <v>100</v>
      </c>
      <c r="D68" s="47" t="s">
        <v>44</v>
      </c>
      <c r="E68" s="42" t="s">
        <v>40</v>
      </c>
      <c r="F68" s="44"/>
      <c r="G68" s="45">
        <v>7974.20811764706</v>
      </c>
      <c r="H68" s="45">
        <f>G68*3</f>
        <v>23922.6243529412</v>
      </c>
      <c r="I68" s="45">
        <v>2712.22819411765</v>
      </c>
      <c r="J68" s="45">
        <f>I68*3</f>
        <v>8136.68458235295</v>
      </c>
      <c r="K68" s="56">
        <v>0.34012508252894</v>
      </c>
      <c r="L68" s="62">
        <v>20249.7</v>
      </c>
      <c r="M68" s="62">
        <v>7557.29</v>
      </c>
      <c r="N68" s="60">
        <f>L68-H68</f>
        <v>-3672.92435294118</v>
      </c>
      <c r="O68" s="60">
        <f>M68-J68</f>
        <v>-579.394582352951</v>
      </c>
      <c r="P68" s="61">
        <f>L68/H68</f>
        <v>0.846466495533563</v>
      </c>
      <c r="Q68" s="69"/>
      <c r="R68" s="62"/>
    </row>
    <row r="69" customHeight="1" spans="1:19">
      <c r="A69" s="42">
        <v>62</v>
      </c>
      <c r="B69" s="42">
        <v>753</v>
      </c>
      <c r="C69" s="43" t="s">
        <v>101</v>
      </c>
      <c r="D69" s="43" t="s">
        <v>37</v>
      </c>
      <c r="E69" s="42" t="s">
        <v>24</v>
      </c>
      <c r="F69" s="44" t="s">
        <v>25</v>
      </c>
      <c r="G69" s="45">
        <v>4249.98494117646</v>
      </c>
      <c r="H69" s="45">
        <f>G69*3</f>
        <v>12749.9548235294</v>
      </c>
      <c r="I69" s="45">
        <v>1149.87294117647</v>
      </c>
      <c r="J69" s="45">
        <f>I69*3</f>
        <v>3449.61882352941</v>
      </c>
      <c r="K69" s="56">
        <v>0.27055929776028</v>
      </c>
      <c r="L69" s="57">
        <v>10664.72</v>
      </c>
      <c r="M69" s="57">
        <v>3210.1</v>
      </c>
      <c r="N69" s="60">
        <f>L69-H69</f>
        <v>-2085.23482352938</v>
      </c>
      <c r="O69" s="60">
        <f>M69-J69</f>
        <v>-239.51882352941</v>
      </c>
      <c r="P69" s="61">
        <f>L69/H69</f>
        <v>0.836451591210254</v>
      </c>
      <c r="Q69" s="69"/>
      <c r="R69" s="62"/>
      <c r="S69"/>
    </row>
    <row r="70" customHeight="1" spans="1:19">
      <c r="A70" s="42">
        <v>63</v>
      </c>
      <c r="B70" s="42">
        <v>598</v>
      </c>
      <c r="C70" s="43" t="s">
        <v>102</v>
      </c>
      <c r="D70" s="43" t="s">
        <v>37</v>
      </c>
      <c r="E70" s="42" t="s">
        <v>40</v>
      </c>
      <c r="F70" s="44" t="s">
        <v>25</v>
      </c>
      <c r="G70" s="45">
        <v>8331.69223529411</v>
      </c>
      <c r="H70" s="45">
        <f>G70*3</f>
        <v>24995.0767058823</v>
      </c>
      <c r="I70" s="45">
        <v>2791.10762352941</v>
      </c>
      <c r="J70" s="45">
        <f>I70*3</f>
        <v>8373.32287058823</v>
      </c>
      <c r="K70" s="56">
        <v>0.334998886745471</v>
      </c>
      <c r="L70" s="57">
        <v>20791.21</v>
      </c>
      <c r="M70" s="57">
        <v>7800.5</v>
      </c>
      <c r="N70" s="60">
        <f>L70-H70</f>
        <v>-4203.86670588233</v>
      </c>
      <c r="O70" s="60">
        <f>M70-J70</f>
        <v>-572.82287058823</v>
      </c>
      <c r="P70" s="61">
        <f>L70/H70</f>
        <v>0.831812210246469</v>
      </c>
      <c r="Q70" s="69"/>
      <c r="R70" s="62"/>
      <c r="S70"/>
    </row>
    <row r="71" s="24" customFormat="1" customHeight="1" spans="1:19">
      <c r="A71" s="42">
        <v>64</v>
      </c>
      <c r="B71" s="42">
        <v>102479</v>
      </c>
      <c r="C71" s="43" t="s">
        <v>103</v>
      </c>
      <c r="D71" s="43" t="s">
        <v>44</v>
      </c>
      <c r="E71" s="42" t="s">
        <v>24</v>
      </c>
      <c r="F71" s="44" t="s">
        <v>48</v>
      </c>
      <c r="G71" s="71">
        <v>7322.36823529413</v>
      </c>
      <c r="H71" s="71">
        <f>G71*3</f>
        <v>21967.1047058824</v>
      </c>
      <c r="I71" s="71">
        <v>2341.29688235294</v>
      </c>
      <c r="J71" s="71">
        <f>I71*3</f>
        <v>7023.89064705882</v>
      </c>
      <c r="K71" s="79">
        <v>0.319745853679932</v>
      </c>
      <c r="L71" s="80">
        <v>18239.43</v>
      </c>
      <c r="M71" s="80">
        <v>4818.17</v>
      </c>
      <c r="N71" s="81">
        <f>L71-H71</f>
        <v>-3727.67470588239</v>
      </c>
      <c r="O71" s="81">
        <f>M71-J71</f>
        <v>-2205.72064705882</v>
      </c>
      <c r="P71" s="82">
        <f>L71/H71</f>
        <v>0.830306508035891</v>
      </c>
      <c r="Q71" s="80"/>
      <c r="R71" s="80"/>
      <c r="S71" s="91"/>
    </row>
    <row r="72" customHeight="1" spans="1:19">
      <c r="A72" s="42">
        <v>66</v>
      </c>
      <c r="B72" s="42">
        <v>56</v>
      </c>
      <c r="C72" s="43" t="s">
        <v>104</v>
      </c>
      <c r="D72" s="43" t="s">
        <v>30</v>
      </c>
      <c r="E72" s="42" t="s">
        <v>24</v>
      </c>
      <c r="F72" s="44" t="s">
        <v>64</v>
      </c>
      <c r="G72" s="45">
        <v>8519.30823529413</v>
      </c>
      <c r="H72" s="45">
        <f>G72*3</f>
        <v>25557.9247058824</v>
      </c>
      <c r="I72" s="45">
        <v>2656.21530882353</v>
      </c>
      <c r="J72" s="45">
        <f>I72*3</f>
        <v>7968.64592647059</v>
      </c>
      <c r="K72" s="56">
        <v>0.311787675179923</v>
      </c>
      <c r="L72" s="57">
        <v>20886.5</v>
      </c>
      <c r="M72" s="57">
        <v>6221.39</v>
      </c>
      <c r="N72" s="60">
        <f>L72-H72</f>
        <v>-4671.42470588239</v>
      </c>
      <c r="O72" s="60">
        <f>M72-J72</f>
        <v>-1747.25592647059</v>
      </c>
      <c r="P72" s="61">
        <f>L72/H72</f>
        <v>0.81722206479436</v>
      </c>
      <c r="Q72" s="69"/>
      <c r="R72" s="62"/>
      <c r="S72"/>
    </row>
    <row r="73" customHeight="1" spans="1:18">
      <c r="A73" s="42">
        <v>67</v>
      </c>
      <c r="B73" s="42">
        <v>578</v>
      </c>
      <c r="C73" s="43" t="s">
        <v>105</v>
      </c>
      <c r="D73" s="43" t="s">
        <v>44</v>
      </c>
      <c r="E73" s="42" t="s">
        <v>40</v>
      </c>
      <c r="F73" s="44"/>
      <c r="G73" s="45">
        <v>11321.7184705882</v>
      </c>
      <c r="H73" s="45">
        <f>G73*3</f>
        <v>33965.1554117646</v>
      </c>
      <c r="I73" s="45">
        <v>3256.59667941176</v>
      </c>
      <c r="J73" s="45">
        <f>I73*3</f>
        <v>9769.79003823528</v>
      </c>
      <c r="K73" s="56">
        <v>0.287641552638127</v>
      </c>
      <c r="L73" s="57">
        <v>27392.53</v>
      </c>
      <c r="M73" s="57">
        <v>9302.9</v>
      </c>
      <c r="N73" s="60">
        <f>L73-H73</f>
        <v>-6572.6254117646</v>
      </c>
      <c r="O73" s="60">
        <f>M73-J73</f>
        <v>-466.89003823528</v>
      </c>
      <c r="P73" s="61">
        <f>L73/H73</f>
        <v>0.806489170089649</v>
      </c>
      <c r="Q73" s="69"/>
      <c r="R73" s="62"/>
    </row>
    <row r="74" customHeight="1" spans="1:18">
      <c r="A74" s="42">
        <v>68</v>
      </c>
      <c r="B74" s="42">
        <v>373</v>
      </c>
      <c r="C74" s="43" t="s">
        <v>106</v>
      </c>
      <c r="D74" s="43" t="s">
        <v>44</v>
      </c>
      <c r="E74" s="42" t="s">
        <v>40</v>
      </c>
      <c r="F74" s="44"/>
      <c r="G74" s="45">
        <v>10165.0310588235</v>
      </c>
      <c r="H74" s="45">
        <f>G74*3</f>
        <v>30495.0931764705</v>
      </c>
      <c r="I74" s="45">
        <v>2980.02505294118</v>
      </c>
      <c r="J74" s="45">
        <f>I74*3</f>
        <v>8940.07515882354</v>
      </c>
      <c r="K74" s="56">
        <v>0.293164382449617</v>
      </c>
      <c r="L74" s="57">
        <v>24508.7</v>
      </c>
      <c r="M74" s="57">
        <v>7449.29</v>
      </c>
      <c r="N74" s="60">
        <f>L74-H74</f>
        <v>-5986.3931764705</v>
      </c>
      <c r="O74" s="60">
        <f>M74-J74</f>
        <v>-1490.78515882354</v>
      </c>
      <c r="P74" s="61">
        <f>L74/H74</f>
        <v>0.803693232159412</v>
      </c>
      <c r="Q74" s="69"/>
      <c r="R74" s="62"/>
    </row>
    <row r="75" customHeight="1" spans="1:19">
      <c r="A75" s="42">
        <v>69</v>
      </c>
      <c r="B75" s="42">
        <v>743</v>
      </c>
      <c r="C75" s="43" t="s">
        <v>107</v>
      </c>
      <c r="D75" s="43" t="s">
        <v>37</v>
      </c>
      <c r="E75" s="42" t="s">
        <v>24</v>
      </c>
      <c r="F75" s="44"/>
      <c r="G75" s="45">
        <v>3907.65035294117</v>
      </c>
      <c r="H75" s="45">
        <f>G75*3</f>
        <v>11722.9510588235</v>
      </c>
      <c r="I75" s="45">
        <v>1278.07739705882</v>
      </c>
      <c r="J75" s="45">
        <f>I75*3</f>
        <v>3834.23219117646</v>
      </c>
      <c r="K75" s="56">
        <v>0.327070562005849</v>
      </c>
      <c r="L75" s="57">
        <v>9369.95</v>
      </c>
      <c r="M75" s="57">
        <v>2475.97</v>
      </c>
      <c r="N75" s="60">
        <f>L75-H75</f>
        <v>-2353.00105882351</v>
      </c>
      <c r="O75" s="60">
        <f>M75-J75</f>
        <v>-1358.26219117646</v>
      </c>
      <c r="P75" s="61">
        <f>L75/H75</f>
        <v>0.799282531589819</v>
      </c>
      <c r="Q75" s="69"/>
      <c r="R75" s="58">
        <f>O75*0.05</f>
        <v>-67.913109558823</v>
      </c>
      <c r="S75"/>
    </row>
    <row r="76" customHeight="1" spans="1:19">
      <c r="A76" s="42">
        <v>70</v>
      </c>
      <c r="B76" s="42">
        <v>329</v>
      </c>
      <c r="C76" s="43" t="s">
        <v>108</v>
      </c>
      <c r="D76" s="43" t="s">
        <v>30</v>
      </c>
      <c r="E76" s="42" t="s">
        <v>40</v>
      </c>
      <c r="F76" s="44" t="s">
        <v>64</v>
      </c>
      <c r="G76" s="45">
        <v>13625.6294117647</v>
      </c>
      <c r="H76" s="45">
        <f>G76*3</f>
        <v>40876.8882352941</v>
      </c>
      <c r="I76" s="45">
        <v>4043.93540441176</v>
      </c>
      <c r="J76" s="45">
        <f>I76*3</f>
        <v>12131.8062132353</v>
      </c>
      <c r="K76" s="56">
        <v>0.296788888219735</v>
      </c>
      <c r="L76" s="57">
        <v>32136.97</v>
      </c>
      <c r="M76" s="57">
        <v>9074.31</v>
      </c>
      <c r="N76" s="60">
        <f>L76-H76</f>
        <v>-8739.9182352941</v>
      </c>
      <c r="O76" s="60">
        <f>M76-J76</f>
        <v>-3057.49621323528</v>
      </c>
      <c r="P76" s="61">
        <f>L76/H76</f>
        <v>0.786189247454804</v>
      </c>
      <c r="Q76" s="69"/>
      <c r="R76" s="58">
        <f>O76*0.05</f>
        <v>-152.874810661764</v>
      </c>
      <c r="S76"/>
    </row>
    <row r="77" customHeight="1" spans="1:19">
      <c r="A77" s="42">
        <v>71</v>
      </c>
      <c r="B77" s="42">
        <v>103639</v>
      </c>
      <c r="C77" s="43" t="s">
        <v>109</v>
      </c>
      <c r="D77" s="43" t="s">
        <v>37</v>
      </c>
      <c r="E77" s="42" t="s">
        <v>24</v>
      </c>
      <c r="F77" s="44"/>
      <c r="G77" s="45">
        <v>4845.652</v>
      </c>
      <c r="H77" s="45">
        <f>G77*3</f>
        <v>14536.956</v>
      </c>
      <c r="I77" s="45">
        <v>1391.83552941176</v>
      </c>
      <c r="J77" s="45">
        <f>I77*3</f>
        <v>4175.50658823528</v>
      </c>
      <c r="K77" s="56">
        <v>0.287233901528992</v>
      </c>
      <c r="L77" s="57">
        <v>11407.8</v>
      </c>
      <c r="M77" s="57">
        <v>3873.4</v>
      </c>
      <c r="N77" s="60">
        <f>L77-H77</f>
        <v>-3129.156</v>
      </c>
      <c r="O77" s="60">
        <f>M77-J77</f>
        <v>-302.10658823528</v>
      </c>
      <c r="P77" s="61">
        <f>L77/H77</f>
        <v>0.784744756742746</v>
      </c>
      <c r="Q77" s="69"/>
      <c r="R77" s="58">
        <f>O77*0.05</f>
        <v>-15.105329411764</v>
      </c>
      <c r="S77"/>
    </row>
    <row r="78" customHeight="1" spans="1:19">
      <c r="A78" s="42">
        <v>72</v>
      </c>
      <c r="B78" s="42">
        <v>737</v>
      </c>
      <c r="C78" s="43" t="s">
        <v>110</v>
      </c>
      <c r="D78" s="43" t="s">
        <v>37</v>
      </c>
      <c r="E78" s="42" t="s">
        <v>40</v>
      </c>
      <c r="F78" s="44" t="s">
        <v>25</v>
      </c>
      <c r="G78" s="45">
        <v>8714.06305882354</v>
      </c>
      <c r="H78" s="45">
        <f>G78*3</f>
        <v>26142.1891764706</v>
      </c>
      <c r="I78" s="45">
        <v>2987.52538823529</v>
      </c>
      <c r="J78" s="45">
        <f>I78*3</f>
        <v>8962.57616470587</v>
      </c>
      <c r="K78" s="56">
        <v>0.342839542021702</v>
      </c>
      <c r="L78" s="57">
        <v>20369.22</v>
      </c>
      <c r="M78" s="57">
        <v>6027.13</v>
      </c>
      <c r="N78" s="60">
        <f>L78-H78</f>
        <v>-5772.96917647062</v>
      </c>
      <c r="O78" s="60">
        <f>M78-J78</f>
        <v>-2935.44616470587</v>
      </c>
      <c r="P78" s="61">
        <f>L78/H78</f>
        <v>0.779170400095391</v>
      </c>
      <c r="Q78" s="69"/>
      <c r="R78" s="58">
        <f>O78*0.05</f>
        <v>-146.772308235293</v>
      </c>
      <c r="S78"/>
    </row>
    <row r="79" customHeight="1" spans="1:19">
      <c r="A79" s="42">
        <v>73</v>
      </c>
      <c r="B79" s="42">
        <v>399</v>
      </c>
      <c r="C79" s="43" t="s">
        <v>111</v>
      </c>
      <c r="D79" s="43" t="s">
        <v>37</v>
      </c>
      <c r="E79" s="42" t="s">
        <v>40</v>
      </c>
      <c r="F79" s="44"/>
      <c r="G79" s="45">
        <v>9787.73764705883</v>
      </c>
      <c r="H79" s="45">
        <f>G79*3</f>
        <v>29363.2129411765</v>
      </c>
      <c r="I79" s="45">
        <v>2983.06068529412</v>
      </c>
      <c r="J79" s="45">
        <f>I79*3</f>
        <v>8949.18205588236</v>
      </c>
      <c r="K79" s="56">
        <v>0.304775300775508</v>
      </c>
      <c r="L79" s="57">
        <v>22326.93</v>
      </c>
      <c r="M79" s="57">
        <v>6977.36</v>
      </c>
      <c r="N79" s="60">
        <f>L79-H79</f>
        <v>-7036.28294117649</v>
      </c>
      <c r="O79" s="60">
        <f>M79-J79</f>
        <v>-1971.82205588236</v>
      </c>
      <c r="P79" s="61">
        <f>L79/H79</f>
        <v>0.760370809717849</v>
      </c>
      <c r="Q79" s="69"/>
      <c r="R79" s="58">
        <f>O79*0.05</f>
        <v>-98.591102794118</v>
      </c>
      <c r="S79"/>
    </row>
    <row r="80" customHeight="1" spans="1:19">
      <c r="A80" s="42">
        <v>74</v>
      </c>
      <c r="B80" s="42">
        <v>347</v>
      </c>
      <c r="C80" s="43" t="s">
        <v>112</v>
      </c>
      <c r="D80" s="43" t="s">
        <v>27</v>
      </c>
      <c r="E80" s="42" t="s">
        <v>40</v>
      </c>
      <c r="F80" s="44"/>
      <c r="G80" s="45">
        <v>5675.488</v>
      </c>
      <c r="H80" s="45">
        <f>G80*3</f>
        <v>17026.464</v>
      </c>
      <c r="I80" s="45">
        <v>1662.41892352941</v>
      </c>
      <c r="J80" s="45">
        <f>I80*3</f>
        <v>4987.25677058823</v>
      </c>
      <c r="K80" s="56">
        <v>0.292912067390401</v>
      </c>
      <c r="L80" s="57">
        <v>12930.85</v>
      </c>
      <c r="M80" s="57">
        <v>4154.18</v>
      </c>
      <c r="N80" s="60">
        <f>L80-H80</f>
        <v>-4095.614</v>
      </c>
      <c r="O80" s="60">
        <f>M80-J80</f>
        <v>-833.07677058823</v>
      </c>
      <c r="P80" s="61">
        <f>L80/H80</f>
        <v>0.7594559856938</v>
      </c>
      <c r="Q80" s="69"/>
      <c r="R80" s="58">
        <f>O80*0.05</f>
        <v>-41.6538385294115</v>
      </c>
      <c r="S80"/>
    </row>
    <row r="81" customHeight="1" spans="1:19">
      <c r="A81" s="42">
        <v>75</v>
      </c>
      <c r="B81" s="42">
        <v>385</v>
      </c>
      <c r="C81" s="43" t="s">
        <v>113</v>
      </c>
      <c r="D81" s="43" t="s">
        <v>23</v>
      </c>
      <c r="E81" s="42" t="s">
        <v>28</v>
      </c>
      <c r="F81" s="44"/>
      <c r="G81" s="45">
        <v>15904.5772941177</v>
      </c>
      <c r="H81" s="45">
        <f>G81*3</f>
        <v>47713.7318823531</v>
      </c>
      <c r="I81" s="45">
        <v>3679.77068529412</v>
      </c>
      <c r="J81" s="45">
        <f>I81*3</f>
        <v>11039.3120558824</v>
      </c>
      <c r="K81" s="56">
        <v>0.231365513037249</v>
      </c>
      <c r="L81" s="57">
        <v>35965.59</v>
      </c>
      <c r="M81" s="57">
        <v>8457.16</v>
      </c>
      <c r="N81" s="60">
        <f>L81-H81</f>
        <v>-11748.1418823531</v>
      </c>
      <c r="O81" s="60">
        <f>M81-J81</f>
        <v>-2582.15205588236</v>
      </c>
      <c r="P81" s="61">
        <f>L81/H81</f>
        <v>0.753778599600629</v>
      </c>
      <c r="Q81" s="69"/>
      <c r="R81" s="58">
        <f>O81*0.05</f>
        <v>-129.107602794118</v>
      </c>
      <c r="S81"/>
    </row>
    <row r="82" customHeight="1" spans="1:19">
      <c r="A82" s="42">
        <v>76</v>
      </c>
      <c r="B82" s="42">
        <v>101453</v>
      </c>
      <c r="C82" s="43" t="s">
        <v>114</v>
      </c>
      <c r="D82" s="43" t="s">
        <v>30</v>
      </c>
      <c r="E82" s="42" t="s">
        <v>24</v>
      </c>
      <c r="F82" s="44" t="s">
        <v>64</v>
      </c>
      <c r="G82" s="45">
        <v>11137.0132352941</v>
      </c>
      <c r="H82" s="45">
        <f>G82*3</f>
        <v>33411.0397058823</v>
      </c>
      <c r="I82" s="45">
        <v>3328.65194852941</v>
      </c>
      <c r="J82" s="45">
        <f>I82*3</f>
        <v>9985.95584558823</v>
      </c>
      <c r="K82" s="56">
        <v>0.298881924462533</v>
      </c>
      <c r="L82" s="57">
        <v>25114.17</v>
      </c>
      <c r="M82" s="57">
        <v>7822.03</v>
      </c>
      <c r="N82" s="60">
        <f>L82-H82</f>
        <v>-8296.8697058823</v>
      </c>
      <c r="O82" s="60">
        <f>M82-J82</f>
        <v>-2163.92584558823</v>
      </c>
      <c r="P82" s="61">
        <f>L82/H82</f>
        <v>0.751672806984765</v>
      </c>
      <c r="Q82" s="69"/>
      <c r="R82" s="58">
        <f>O82*0.05</f>
        <v>-108.196292279412</v>
      </c>
      <c r="S82"/>
    </row>
    <row r="83" customHeight="1" spans="1:19">
      <c r="A83" s="42">
        <v>78</v>
      </c>
      <c r="B83" s="42">
        <v>712</v>
      </c>
      <c r="C83" s="43" t="s">
        <v>115</v>
      </c>
      <c r="D83" s="43" t="s">
        <v>37</v>
      </c>
      <c r="E83" s="42" t="s">
        <v>28</v>
      </c>
      <c r="F83" s="44" t="s">
        <v>25</v>
      </c>
      <c r="G83" s="45">
        <v>17222.8489411765</v>
      </c>
      <c r="H83" s="45">
        <f t="shared" ref="H70:H90" si="5">G83*3</f>
        <v>51668.5468235295</v>
      </c>
      <c r="I83" s="45">
        <v>5726.05818823529</v>
      </c>
      <c r="J83" s="45">
        <f t="shared" ref="J70:J90" si="6">I83*3</f>
        <v>17178.1745647059</v>
      </c>
      <c r="K83" s="56">
        <v>0.332468699446431</v>
      </c>
      <c r="L83" s="57">
        <v>38285.74</v>
      </c>
      <c r="M83" s="57">
        <v>13686.13</v>
      </c>
      <c r="N83" s="60">
        <f t="shared" ref="N70:N90" si="7">L83-H83</f>
        <v>-13382.8068235295</v>
      </c>
      <c r="O83" s="60">
        <f t="shared" ref="O70:O90" si="8">M83-J83</f>
        <v>-3492.04456470587</v>
      </c>
      <c r="P83" s="61">
        <f t="shared" ref="P70:P90" si="9">L83/H83</f>
        <v>0.740987357952265</v>
      </c>
      <c r="Q83" s="69"/>
      <c r="R83" s="58">
        <f t="shared" ref="R75:R90" si="10">O83*0.05</f>
        <v>-174.602228235294</v>
      </c>
      <c r="S83"/>
    </row>
    <row r="84" customHeight="1" spans="1:18">
      <c r="A84" s="42">
        <v>79</v>
      </c>
      <c r="B84" s="42">
        <v>337</v>
      </c>
      <c r="C84" s="43" t="s">
        <v>116</v>
      </c>
      <c r="D84" s="43" t="s">
        <v>44</v>
      </c>
      <c r="E84" s="42" t="s">
        <v>28</v>
      </c>
      <c r="F84" s="44"/>
      <c r="G84" s="45">
        <v>28654.7809411765</v>
      </c>
      <c r="H84" s="45">
        <f t="shared" si="5"/>
        <v>85964.3428235295</v>
      </c>
      <c r="I84" s="45">
        <v>6012.54287647059</v>
      </c>
      <c r="J84" s="45">
        <f t="shared" si="6"/>
        <v>18037.6286294118</v>
      </c>
      <c r="K84" s="56">
        <v>0.209826865848786</v>
      </c>
      <c r="L84" s="57">
        <v>63343.69</v>
      </c>
      <c r="M84" s="57">
        <v>16313.38</v>
      </c>
      <c r="N84" s="60">
        <f t="shared" si="7"/>
        <v>-22620.6528235295</v>
      </c>
      <c r="O84" s="60">
        <f t="shared" si="8"/>
        <v>-1724.24862941177</v>
      </c>
      <c r="P84" s="61">
        <f t="shared" si="9"/>
        <v>0.736860050568107</v>
      </c>
      <c r="Q84" s="69"/>
      <c r="R84" s="58">
        <f t="shared" si="10"/>
        <v>-86.2124314705886</v>
      </c>
    </row>
    <row r="85" customHeight="1" spans="1:19">
      <c r="A85" s="42">
        <v>80</v>
      </c>
      <c r="B85" s="42">
        <v>514</v>
      </c>
      <c r="C85" s="43" t="s">
        <v>117</v>
      </c>
      <c r="D85" s="43" t="s">
        <v>23</v>
      </c>
      <c r="E85" s="42" t="s">
        <v>28</v>
      </c>
      <c r="F85" s="44" t="s">
        <v>25</v>
      </c>
      <c r="G85" s="45">
        <v>10533.1510588235</v>
      </c>
      <c r="H85" s="45">
        <f t="shared" si="5"/>
        <v>31599.4531764705</v>
      </c>
      <c r="I85" s="45">
        <v>3329.76058823529</v>
      </c>
      <c r="J85" s="45">
        <f t="shared" si="6"/>
        <v>9989.28176470587</v>
      </c>
      <c r="K85" s="56">
        <v>0.31612198188746</v>
      </c>
      <c r="L85" s="57">
        <v>23105.67</v>
      </c>
      <c r="M85" s="57">
        <v>8444.89</v>
      </c>
      <c r="N85" s="60">
        <f t="shared" si="7"/>
        <v>-8493.7831764705</v>
      </c>
      <c r="O85" s="60">
        <f t="shared" si="8"/>
        <v>-1544.39176470587</v>
      </c>
      <c r="P85" s="61">
        <f t="shared" si="9"/>
        <v>0.731204741770813</v>
      </c>
      <c r="Q85" s="69"/>
      <c r="R85" s="58">
        <f t="shared" si="10"/>
        <v>-77.2195882352935</v>
      </c>
      <c r="S85"/>
    </row>
    <row r="86" customHeight="1" spans="1:19">
      <c r="A86" s="42">
        <v>81</v>
      </c>
      <c r="B86" s="42">
        <v>745</v>
      </c>
      <c r="C86" s="43" t="s">
        <v>118</v>
      </c>
      <c r="D86" s="43" t="s">
        <v>27</v>
      </c>
      <c r="E86" s="42" t="s">
        <v>40</v>
      </c>
      <c r="F86" s="44"/>
      <c r="G86" s="45">
        <v>5635.84247058823</v>
      </c>
      <c r="H86" s="45">
        <f t="shared" si="5"/>
        <v>16907.5274117647</v>
      </c>
      <c r="I86" s="45">
        <v>1555.25081764706</v>
      </c>
      <c r="J86" s="45">
        <f t="shared" si="6"/>
        <v>4665.75245294118</v>
      </c>
      <c r="K86" s="56">
        <v>0.275957113024973</v>
      </c>
      <c r="L86" s="57">
        <v>11980.66</v>
      </c>
      <c r="M86" s="57">
        <v>3519.94</v>
      </c>
      <c r="N86" s="60">
        <f t="shared" si="7"/>
        <v>-4926.86741176469</v>
      </c>
      <c r="O86" s="60">
        <f t="shared" si="8"/>
        <v>-1145.81245294118</v>
      </c>
      <c r="P86" s="61">
        <f t="shared" si="9"/>
        <v>0.708599176462878</v>
      </c>
      <c r="Q86" s="69"/>
      <c r="R86" s="58">
        <f t="shared" si="10"/>
        <v>-57.290622647059</v>
      </c>
      <c r="S86"/>
    </row>
    <row r="87" customHeight="1" spans="1:19">
      <c r="A87" s="42">
        <v>82</v>
      </c>
      <c r="B87" s="42">
        <v>102565</v>
      </c>
      <c r="C87" s="43" t="s">
        <v>119</v>
      </c>
      <c r="D87" s="43" t="s">
        <v>27</v>
      </c>
      <c r="E87" s="42" t="s">
        <v>40</v>
      </c>
      <c r="F87" s="44"/>
      <c r="G87" s="45">
        <v>5071.45141176471</v>
      </c>
      <c r="H87" s="45">
        <f t="shared" si="5"/>
        <v>15214.3542352941</v>
      </c>
      <c r="I87" s="45">
        <v>1663.99958529412</v>
      </c>
      <c r="J87" s="45">
        <f t="shared" si="6"/>
        <v>4991.99875588236</v>
      </c>
      <c r="K87" s="56">
        <v>0.328111116560041</v>
      </c>
      <c r="L87" s="57">
        <v>10604.47</v>
      </c>
      <c r="M87" s="57">
        <v>3669.53</v>
      </c>
      <c r="N87" s="60">
        <f t="shared" si="7"/>
        <v>-4609.88423529413</v>
      </c>
      <c r="O87" s="60">
        <f t="shared" si="8"/>
        <v>-1322.46875588236</v>
      </c>
      <c r="P87" s="61">
        <f t="shared" si="9"/>
        <v>0.697004278722513</v>
      </c>
      <c r="Q87" s="69"/>
      <c r="R87" s="58">
        <f t="shared" si="10"/>
        <v>-66.123437794118</v>
      </c>
      <c r="S87"/>
    </row>
    <row r="88" customHeight="1" spans="1:19">
      <c r="A88" s="42">
        <v>83</v>
      </c>
      <c r="B88" s="42">
        <v>732</v>
      </c>
      <c r="C88" s="43" t="s">
        <v>120</v>
      </c>
      <c r="D88" s="43" t="s">
        <v>23</v>
      </c>
      <c r="E88" s="42" t="s">
        <v>24</v>
      </c>
      <c r="F88" s="44"/>
      <c r="G88" s="45">
        <v>4307.982</v>
      </c>
      <c r="H88" s="45">
        <f t="shared" si="5"/>
        <v>12923.946</v>
      </c>
      <c r="I88" s="45">
        <v>1213.87634375</v>
      </c>
      <c r="J88" s="45">
        <f t="shared" si="6"/>
        <v>3641.62903125</v>
      </c>
      <c r="K88" s="56">
        <v>0.281773773369991</v>
      </c>
      <c r="L88" s="57">
        <v>8864.77</v>
      </c>
      <c r="M88" s="57">
        <v>2752.08</v>
      </c>
      <c r="N88" s="60">
        <f t="shared" si="7"/>
        <v>-4059.176</v>
      </c>
      <c r="O88" s="60">
        <f t="shared" si="8"/>
        <v>-889.54903125</v>
      </c>
      <c r="P88" s="61">
        <f t="shared" si="9"/>
        <v>0.685918217237986</v>
      </c>
      <c r="Q88" s="69"/>
      <c r="R88" s="58">
        <f t="shared" si="10"/>
        <v>-44.4774515625</v>
      </c>
      <c r="S88"/>
    </row>
    <row r="89" customHeight="1" spans="1:19">
      <c r="A89" s="42">
        <v>84</v>
      </c>
      <c r="B89" s="42">
        <v>546</v>
      </c>
      <c r="C89" s="43" t="s">
        <v>121</v>
      </c>
      <c r="D89" s="43" t="s">
        <v>37</v>
      </c>
      <c r="E89" s="42" t="s">
        <v>28</v>
      </c>
      <c r="F89" s="44"/>
      <c r="G89" s="45">
        <v>12420.2037647059</v>
      </c>
      <c r="H89" s="45">
        <f t="shared" si="5"/>
        <v>37260.6112941177</v>
      </c>
      <c r="I89" s="45">
        <v>4440.57556764706</v>
      </c>
      <c r="J89" s="45">
        <f t="shared" si="6"/>
        <v>13321.7267029412</v>
      </c>
      <c r="K89" s="56">
        <v>0.357528399032044</v>
      </c>
      <c r="L89" s="57">
        <v>25392.2</v>
      </c>
      <c r="M89" s="57">
        <v>9715.51</v>
      </c>
      <c r="N89" s="60">
        <f t="shared" si="7"/>
        <v>-11868.4112941177</v>
      </c>
      <c r="O89" s="60">
        <f t="shared" si="8"/>
        <v>-3606.21670294118</v>
      </c>
      <c r="P89" s="61">
        <f t="shared" si="9"/>
        <v>0.681475668758248</v>
      </c>
      <c r="Q89" s="69"/>
      <c r="R89" s="58">
        <f t="shared" si="10"/>
        <v>-180.310835147059</v>
      </c>
      <c r="S89"/>
    </row>
    <row r="90" customHeight="1" spans="1:19">
      <c r="A90" s="42">
        <v>85</v>
      </c>
      <c r="B90" s="10">
        <v>103199</v>
      </c>
      <c r="C90" s="49" t="s">
        <v>122</v>
      </c>
      <c r="D90" s="43" t="s">
        <v>27</v>
      </c>
      <c r="E90" s="50" t="s">
        <v>40</v>
      </c>
      <c r="F90" s="44"/>
      <c r="G90" s="45">
        <v>3950.814</v>
      </c>
      <c r="H90" s="45">
        <f t="shared" si="5"/>
        <v>11852.442</v>
      </c>
      <c r="I90" s="45">
        <v>1239.32566470588</v>
      </c>
      <c r="J90" s="45">
        <f t="shared" si="6"/>
        <v>3717.97699411764</v>
      </c>
      <c r="K90" s="56">
        <v>0.313688689142511</v>
      </c>
      <c r="L90" s="57">
        <v>7640.35</v>
      </c>
      <c r="M90" s="57">
        <v>2977.82</v>
      </c>
      <c r="N90" s="60">
        <f t="shared" si="7"/>
        <v>-4212.092</v>
      </c>
      <c r="O90" s="60">
        <f t="shared" si="8"/>
        <v>-740.15699411764</v>
      </c>
      <c r="P90" s="61">
        <f t="shared" si="9"/>
        <v>0.644622433081723</v>
      </c>
      <c r="Q90" s="69"/>
      <c r="R90" s="58">
        <f t="shared" si="10"/>
        <v>-37.007849705882</v>
      </c>
      <c r="S90"/>
    </row>
    <row r="91" customHeight="1" spans="1:19">
      <c r="A91" s="42">
        <v>87</v>
      </c>
      <c r="B91" s="42">
        <v>311</v>
      </c>
      <c r="C91" s="43" t="s">
        <v>123</v>
      </c>
      <c r="D91" s="43" t="s">
        <v>27</v>
      </c>
      <c r="E91" s="42" t="s">
        <v>28</v>
      </c>
      <c r="F91" s="44"/>
      <c r="G91" s="45">
        <v>7735.34682352941</v>
      </c>
      <c r="H91" s="45">
        <f>G91*3</f>
        <v>23206.0404705882</v>
      </c>
      <c r="I91" s="45">
        <v>1771.83684705882</v>
      </c>
      <c r="J91" s="45">
        <f>I91*3</f>
        <v>5315.51054117646</v>
      </c>
      <c r="K91" s="56">
        <v>0.229057195169225</v>
      </c>
      <c r="L91" s="57">
        <v>14714.95</v>
      </c>
      <c r="M91" s="57">
        <v>3602.46</v>
      </c>
      <c r="N91" s="60">
        <f>L91-H91</f>
        <v>-8491.09047058823</v>
      </c>
      <c r="O91" s="60">
        <f>M91-J91</f>
        <v>-1713.05054117646</v>
      </c>
      <c r="P91" s="61">
        <f>L91/H91</f>
        <v>0.634099988692599</v>
      </c>
      <c r="Q91" s="69"/>
      <c r="R91" s="58">
        <f>O91*0.05</f>
        <v>-85.652527058823</v>
      </c>
      <c r="S91"/>
    </row>
    <row r="92" customHeight="1" spans="1:19">
      <c r="A92" s="42">
        <v>88</v>
      </c>
      <c r="B92" s="42">
        <v>339</v>
      </c>
      <c r="C92" s="43" t="s">
        <v>124</v>
      </c>
      <c r="D92" s="43" t="s">
        <v>27</v>
      </c>
      <c r="E92" s="42" t="s">
        <v>40</v>
      </c>
      <c r="F92" s="44"/>
      <c r="G92" s="45">
        <v>4543.84411764706</v>
      </c>
      <c r="H92" s="45">
        <f>G92*3</f>
        <v>13631.5323529412</v>
      </c>
      <c r="I92" s="45">
        <v>1232.28543529412</v>
      </c>
      <c r="J92" s="45">
        <f>I92*3</f>
        <v>3696.85630588236</v>
      </c>
      <c r="K92" s="56">
        <v>0.271198879932579</v>
      </c>
      <c r="L92" s="57">
        <v>8439.75</v>
      </c>
      <c r="M92" s="57">
        <v>2313.15</v>
      </c>
      <c r="N92" s="60">
        <f>L92-H92</f>
        <v>-5191.78235294118</v>
      </c>
      <c r="O92" s="60">
        <f>M92-J92</f>
        <v>-1383.70630588236</v>
      </c>
      <c r="P92" s="61">
        <f>L92/H92</f>
        <v>0.619134355660243</v>
      </c>
      <c r="Q92" s="69"/>
      <c r="R92" s="58">
        <f>O92*0.05</f>
        <v>-69.185315294118</v>
      </c>
      <c r="S92"/>
    </row>
    <row r="93" customHeight="1" spans="1:19">
      <c r="A93" s="42">
        <v>90</v>
      </c>
      <c r="B93" s="42">
        <v>754</v>
      </c>
      <c r="C93" s="43" t="s">
        <v>125</v>
      </c>
      <c r="D93" s="43" t="s">
        <v>30</v>
      </c>
      <c r="E93" s="42" t="s">
        <v>24</v>
      </c>
      <c r="F93" s="44" t="s">
        <v>64</v>
      </c>
      <c r="G93" s="45">
        <v>16198.8102941176</v>
      </c>
      <c r="H93" s="45">
        <f>G93*3</f>
        <v>48596.4308823528</v>
      </c>
      <c r="I93" s="45">
        <v>4667.06029411765</v>
      </c>
      <c r="J93" s="45">
        <f>I93*3</f>
        <v>14001.1808823529</v>
      </c>
      <c r="K93" s="56">
        <v>0.288111300112726</v>
      </c>
      <c r="L93" s="57">
        <v>29222.93</v>
      </c>
      <c r="M93" s="57">
        <v>7950.57</v>
      </c>
      <c r="N93" s="60">
        <f>L93-H93</f>
        <v>-19373.5008823528</v>
      </c>
      <c r="O93" s="60">
        <f>M93-J93</f>
        <v>-6050.61088235295</v>
      </c>
      <c r="P93" s="61">
        <f>L93/H93</f>
        <v>0.601339017483524</v>
      </c>
      <c r="Q93" s="69"/>
      <c r="R93" s="58">
        <f>O93*0.05</f>
        <v>-302.530544117648</v>
      </c>
      <c r="S93"/>
    </row>
    <row r="94" customHeight="1" spans="1:19">
      <c r="A94" s="42">
        <v>91</v>
      </c>
      <c r="B94" s="42">
        <v>52</v>
      </c>
      <c r="C94" s="43" t="s">
        <v>126</v>
      </c>
      <c r="D94" s="43" t="s">
        <v>30</v>
      </c>
      <c r="E94" s="42" t="s">
        <v>40</v>
      </c>
      <c r="F94" s="44" t="s">
        <v>64</v>
      </c>
      <c r="G94" s="45">
        <v>11477.6647058824</v>
      </c>
      <c r="H94" s="45">
        <f>G94*3</f>
        <v>34432.9941176472</v>
      </c>
      <c r="I94" s="45">
        <v>3517.20503676471</v>
      </c>
      <c r="J94" s="45">
        <f>I94*3</f>
        <v>10551.6151102941</v>
      </c>
      <c r="K94" s="56">
        <v>0.306439082068857</v>
      </c>
      <c r="L94" s="57">
        <v>20668.16</v>
      </c>
      <c r="M94" s="57">
        <v>7090.06</v>
      </c>
      <c r="N94" s="60">
        <f>L94-H94</f>
        <v>-13764.8341176472</v>
      </c>
      <c r="O94" s="60">
        <f>M94-J94</f>
        <v>-3461.55511029413</v>
      </c>
      <c r="P94" s="61">
        <f>L94/H94</f>
        <v>0.600242892888812</v>
      </c>
      <c r="Q94" s="69"/>
      <c r="R94" s="58">
        <f>O94*0.05</f>
        <v>-173.077755514706</v>
      </c>
      <c r="S94"/>
    </row>
    <row r="95" customHeight="1" spans="1:19">
      <c r="A95" s="42">
        <v>92</v>
      </c>
      <c r="B95" s="42">
        <v>371</v>
      </c>
      <c r="C95" s="43" t="s">
        <v>127</v>
      </c>
      <c r="D95" s="43" t="s">
        <v>23</v>
      </c>
      <c r="E95" s="42" t="s">
        <v>24</v>
      </c>
      <c r="F95" s="44"/>
      <c r="G95" s="45">
        <v>4294.37811764706</v>
      </c>
      <c r="H95" s="45">
        <f>G95*3</f>
        <v>12883.1343529412</v>
      </c>
      <c r="I95" s="45">
        <v>1342.64533529412</v>
      </c>
      <c r="J95" s="45">
        <f>I95*3</f>
        <v>4027.93600588236</v>
      </c>
      <c r="K95" s="56">
        <v>0.312651866815531</v>
      </c>
      <c r="L95" s="57">
        <v>7580.8</v>
      </c>
      <c r="M95" s="57">
        <v>2260.58</v>
      </c>
      <c r="N95" s="60">
        <f>L95-H95</f>
        <v>-5302.33435294118</v>
      </c>
      <c r="O95" s="60">
        <f>M95-J95</f>
        <v>-1767.35600588236</v>
      </c>
      <c r="P95" s="61">
        <f>L95/H95</f>
        <v>0.588428234334863</v>
      </c>
      <c r="Q95" s="69"/>
      <c r="R95" s="58">
        <f>O95*0.05</f>
        <v>-88.367800294118</v>
      </c>
      <c r="S95"/>
    </row>
    <row r="96" s="25" customFormat="1" customHeight="1" spans="1:18">
      <c r="A96" s="42">
        <v>93</v>
      </c>
      <c r="B96" s="42">
        <v>357</v>
      </c>
      <c r="C96" s="43" t="s">
        <v>128</v>
      </c>
      <c r="D96" s="43" t="s">
        <v>27</v>
      </c>
      <c r="E96" s="42" t="s">
        <v>40</v>
      </c>
      <c r="F96" s="44"/>
      <c r="G96" s="45">
        <v>9249.45082352941</v>
      </c>
      <c r="H96" s="45">
        <f>G96*3</f>
        <v>27748.3524705882</v>
      </c>
      <c r="I96" s="45">
        <v>2457.17794411765</v>
      </c>
      <c r="J96" s="45">
        <f>I96*3</f>
        <v>7371.53383235295</v>
      </c>
      <c r="K96" s="56">
        <v>0.265656630971744</v>
      </c>
      <c r="L96" s="57">
        <v>15328.45</v>
      </c>
      <c r="M96" s="57">
        <v>4975.69</v>
      </c>
      <c r="N96" s="60">
        <f>L96-H96</f>
        <v>-12419.9024705882</v>
      </c>
      <c r="O96" s="60">
        <f>M96-J96</f>
        <v>-2395.84383235295</v>
      </c>
      <c r="P96" s="61">
        <f>L96/H96</f>
        <v>0.552409373358196</v>
      </c>
      <c r="Q96" s="67"/>
      <c r="R96" s="58">
        <f>O96*0.05</f>
        <v>-119.792191617648</v>
      </c>
    </row>
    <row r="97" s="26" customFormat="1" customHeight="1" spans="1:18">
      <c r="A97" s="72">
        <v>94</v>
      </c>
      <c r="B97" s="72">
        <v>755</v>
      </c>
      <c r="C97" s="73" t="s">
        <v>129</v>
      </c>
      <c r="D97" s="73" t="s">
        <v>30</v>
      </c>
      <c r="E97" s="72" t="s">
        <v>24</v>
      </c>
      <c r="F97" s="74" t="s">
        <v>64</v>
      </c>
      <c r="G97" s="75">
        <v>4897.23</v>
      </c>
      <c r="H97" s="75">
        <f>G97*3</f>
        <v>14691.69</v>
      </c>
      <c r="I97" s="75">
        <v>1435.36222058824</v>
      </c>
      <c r="J97" s="75">
        <f>I97*3</f>
        <v>4306.08666176472</v>
      </c>
      <c r="K97" s="83">
        <v>0.293096754816138</v>
      </c>
      <c r="L97" s="84">
        <v>6134.06</v>
      </c>
      <c r="M97" s="84">
        <v>2091.4</v>
      </c>
      <c r="N97" s="85">
        <f>L97-H97</f>
        <v>-8557.63</v>
      </c>
      <c r="O97" s="85">
        <f>M97-J97</f>
        <v>-2214.68666176472</v>
      </c>
      <c r="P97" s="86">
        <f>L97/H97</f>
        <v>0.417519019255103</v>
      </c>
      <c r="Q97" s="84"/>
      <c r="R97" s="85" t="s">
        <v>130</v>
      </c>
    </row>
    <row r="98" s="27" customFormat="1" customHeight="1" spans="1:18">
      <c r="A98" s="76"/>
      <c r="B98" s="76"/>
      <c r="C98" s="77"/>
      <c r="D98" s="77"/>
      <c r="E98" s="76"/>
      <c r="F98" s="76"/>
      <c r="G98" s="78">
        <f>SUM(G4:G97)</f>
        <v>891996.479529412</v>
      </c>
      <c r="H98" s="78">
        <f>SUM(H4:H97)</f>
        <v>2675989.43858824</v>
      </c>
      <c r="I98" s="78">
        <f>SUM(I4:I97)</f>
        <v>259975.780854044</v>
      </c>
      <c r="J98" s="78">
        <f>SUM(J4:J97)</f>
        <v>779927.342562133</v>
      </c>
      <c r="K98" s="87">
        <v>0.289861327146307</v>
      </c>
      <c r="L98" s="88">
        <f>SUM(L4:L97)</f>
        <v>2462006.21</v>
      </c>
      <c r="M98" s="88">
        <f>SUM(M4:M97)</f>
        <v>716882.45</v>
      </c>
      <c r="N98" s="89">
        <f>SUM(N4:N97)</f>
        <v>-213983.228588235</v>
      </c>
      <c r="O98" s="89">
        <f>SUM(O4:O97)</f>
        <v>-63044.8925621324</v>
      </c>
      <c r="P98" s="90">
        <f>L98/H98</f>
        <v>0.920035847114133</v>
      </c>
      <c r="Q98" s="92"/>
      <c r="R98" s="93"/>
    </row>
    <row r="101" customHeight="1" spans="3:3">
      <c r="C101" s="29" t="s">
        <v>131</v>
      </c>
    </row>
  </sheetData>
  <sortState ref="A3:P101">
    <sortCondition ref="P3" descending="1"/>
  </sortState>
  <mergeCells count="9">
    <mergeCell ref="A1:R1"/>
    <mergeCell ref="G2:J2"/>
    <mergeCell ref="N2:R2"/>
    <mergeCell ref="A2:A3"/>
    <mergeCell ref="B2:B3"/>
    <mergeCell ref="C2:C3"/>
    <mergeCell ref="D2:D3"/>
    <mergeCell ref="E2:E3"/>
    <mergeCell ref="F2:F3"/>
  </mergeCells>
  <pageMargins left="0.196527777777778" right="0.118055555555556" top="0.432638888888889" bottom="0.235416666666667" header="0.297916666666667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workbookViewId="0">
      <selection activeCell="J10" sqref="J10:K10"/>
    </sheetView>
  </sheetViews>
  <sheetFormatPr defaultColWidth="9" defaultRowHeight="14.25"/>
  <cols>
    <col min="1" max="1" width="5" style="1" customWidth="1"/>
    <col min="2" max="2" width="9.625" style="1" customWidth="1"/>
    <col min="3" max="3" width="8.25" style="1" customWidth="1"/>
    <col min="4" max="4" width="9" style="1" customWidth="1"/>
    <col min="5" max="5" width="8.25" style="1" customWidth="1"/>
    <col min="6" max="6" width="9.5" style="1" customWidth="1"/>
    <col min="7" max="7" width="9.375" style="1" customWidth="1"/>
    <col min="8" max="8" width="10" style="1" customWidth="1"/>
    <col min="9" max="9" width="10.5" style="1" customWidth="1"/>
    <col min="10" max="10" width="11.875" style="1" customWidth="1"/>
    <col min="11" max="11" width="11.25" style="1" customWidth="1"/>
    <col min="12" max="16381" width="9" style="1"/>
  </cols>
  <sheetData>
    <row r="1" s="1" customFormat="1" ht="28" customHeight="1" spans="1:11">
      <c r="A1" s="2" t="s">
        <v>132</v>
      </c>
      <c r="B1" s="3"/>
      <c r="C1" s="3"/>
      <c r="D1" s="3"/>
      <c r="E1" s="3"/>
      <c r="F1" s="3"/>
      <c r="G1" s="3"/>
      <c r="H1" s="3"/>
      <c r="I1" s="19"/>
      <c r="J1" s="3"/>
      <c r="K1" s="20"/>
    </row>
    <row r="2" s="1" customFormat="1" ht="35" customHeight="1" spans="1:11">
      <c r="A2" s="4" t="s">
        <v>1</v>
      </c>
      <c r="B2" s="4" t="s">
        <v>133</v>
      </c>
      <c r="C2" s="4" t="s">
        <v>134</v>
      </c>
      <c r="D2" s="5" t="s">
        <v>135</v>
      </c>
      <c r="E2" s="5" t="s">
        <v>136</v>
      </c>
      <c r="F2" s="6" t="s">
        <v>137</v>
      </c>
      <c r="G2" s="7" t="s">
        <v>138</v>
      </c>
      <c r="H2" s="8" t="s">
        <v>139</v>
      </c>
      <c r="I2" s="7" t="s">
        <v>140</v>
      </c>
      <c r="J2" s="8" t="s">
        <v>141</v>
      </c>
      <c r="K2" s="4" t="s">
        <v>142</v>
      </c>
    </row>
    <row r="3" s="1" customFormat="1" ht="32" customHeight="1" spans="1:11">
      <c r="A3" s="9">
        <v>1</v>
      </c>
      <c r="B3" s="10" t="s">
        <v>143</v>
      </c>
      <c r="C3" s="10" t="s">
        <v>144</v>
      </c>
      <c r="D3" s="9">
        <v>23</v>
      </c>
      <c r="E3" s="9">
        <v>16</v>
      </c>
      <c r="F3" s="11">
        <f t="shared" ref="F3:F9" si="0">E3/D3</f>
        <v>0.695652173913043</v>
      </c>
      <c r="G3" s="12">
        <f t="shared" ref="G3:G8" si="1">E3-D3</f>
        <v>-7</v>
      </c>
      <c r="H3" s="13">
        <f t="shared" ref="H3:H8" si="2">G3*1</f>
        <v>-7</v>
      </c>
      <c r="I3" s="21">
        <v>1</v>
      </c>
      <c r="J3" s="13">
        <f t="shared" ref="J3:J8" si="3">I3*100</f>
        <v>100</v>
      </c>
      <c r="K3" s="9"/>
    </row>
    <row r="4" s="1" customFormat="1" ht="32" customHeight="1" spans="1:11">
      <c r="A4" s="9">
        <v>2</v>
      </c>
      <c r="B4" s="10" t="s">
        <v>145</v>
      </c>
      <c r="C4" s="10" t="s">
        <v>146</v>
      </c>
      <c r="D4" s="9">
        <v>19</v>
      </c>
      <c r="E4" s="9">
        <v>13</v>
      </c>
      <c r="F4" s="11">
        <f t="shared" si="0"/>
        <v>0.684210526315789</v>
      </c>
      <c r="G4" s="12">
        <f t="shared" si="1"/>
        <v>-6</v>
      </c>
      <c r="H4" s="13">
        <f t="shared" si="2"/>
        <v>-6</v>
      </c>
      <c r="I4" s="21">
        <v>0</v>
      </c>
      <c r="J4" s="13">
        <f t="shared" si="3"/>
        <v>0</v>
      </c>
      <c r="K4" s="9"/>
    </row>
    <row r="5" s="1" customFormat="1" ht="32" customHeight="1" spans="1:11">
      <c r="A5" s="9">
        <v>3</v>
      </c>
      <c r="B5" s="10" t="s">
        <v>147</v>
      </c>
      <c r="C5" s="10" t="s">
        <v>148</v>
      </c>
      <c r="D5" s="9">
        <v>19</v>
      </c>
      <c r="E5" s="9">
        <v>18</v>
      </c>
      <c r="F5" s="11">
        <f t="shared" si="0"/>
        <v>0.947368421052632</v>
      </c>
      <c r="G5" s="12">
        <f t="shared" si="1"/>
        <v>-1</v>
      </c>
      <c r="H5" s="13">
        <f t="shared" si="2"/>
        <v>-1</v>
      </c>
      <c r="I5" s="21">
        <v>0</v>
      </c>
      <c r="J5" s="13">
        <f t="shared" si="3"/>
        <v>0</v>
      </c>
      <c r="K5" s="9"/>
    </row>
    <row r="6" s="1" customFormat="1" ht="32" customHeight="1" spans="1:11">
      <c r="A6" s="9">
        <v>4</v>
      </c>
      <c r="B6" s="10" t="s">
        <v>23</v>
      </c>
      <c r="C6" s="10" t="s">
        <v>149</v>
      </c>
      <c r="D6" s="9">
        <v>17</v>
      </c>
      <c r="E6" s="9">
        <v>13</v>
      </c>
      <c r="F6" s="11">
        <f t="shared" si="0"/>
        <v>0.764705882352941</v>
      </c>
      <c r="G6" s="12">
        <f t="shared" si="1"/>
        <v>-4</v>
      </c>
      <c r="H6" s="13">
        <f t="shared" si="2"/>
        <v>-4</v>
      </c>
      <c r="I6" s="21">
        <v>1</v>
      </c>
      <c r="J6" s="13">
        <f t="shared" si="3"/>
        <v>100</v>
      </c>
      <c r="K6" s="9"/>
    </row>
    <row r="7" s="1" customFormat="1" ht="32" customHeight="1" spans="1:11">
      <c r="A7" s="9">
        <v>5</v>
      </c>
      <c r="B7" s="10" t="s">
        <v>30</v>
      </c>
      <c r="C7" s="10" t="s">
        <v>150</v>
      </c>
      <c r="D7" s="9">
        <v>15</v>
      </c>
      <c r="E7" s="9">
        <v>10</v>
      </c>
      <c r="F7" s="11">
        <f t="shared" si="0"/>
        <v>0.666666666666667</v>
      </c>
      <c r="G7" s="12">
        <f t="shared" si="1"/>
        <v>-5</v>
      </c>
      <c r="H7" s="13">
        <f t="shared" si="2"/>
        <v>-5</v>
      </c>
      <c r="I7" s="21">
        <v>2</v>
      </c>
      <c r="J7" s="13">
        <f t="shared" si="3"/>
        <v>200</v>
      </c>
      <c r="K7" s="9"/>
    </row>
    <row r="8" s="1" customFormat="1" ht="32" customHeight="1" spans="1:11">
      <c r="A8" s="9">
        <v>6</v>
      </c>
      <c r="B8" s="9" t="s">
        <v>88</v>
      </c>
      <c r="C8" s="9" t="s">
        <v>151</v>
      </c>
      <c r="D8" s="9">
        <v>1</v>
      </c>
      <c r="E8" s="9">
        <v>1</v>
      </c>
      <c r="F8" s="11">
        <f t="shared" si="0"/>
        <v>1</v>
      </c>
      <c r="G8" s="12">
        <f t="shared" si="1"/>
        <v>0</v>
      </c>
      <c r="H8" s="13">
        <f t="shared" si="2"/>
        <v>0</v>
      </c>
      <c r="I8" s="21">
        <v>0</v>
      </c>
      <c r="J8" s="13">
        <f t="shared" si="3"/>
        <v>0</v>
      </c>
      <c r="K8" s="9"/>
    </row>
    <row r="9" s="1" customFormat="1" ht="32" customHeight="1" spans="1:11">
      <c r="A9" s="14" t="s">
        <v>152</v>
      </c>
      <c r="B9" s="14"/>
      <c r="C9" s="14"/>
      <c r="D9" s="14">
        <f t="shared" ref="D9:J9" si="4">SUM(D3:D8)</f>
        <v>94</v>
      </c>
      <c r="E9" s="14">
        <f t="shared" si="4"/>
        <v>71</v>
      </c>
      <c r="F9" s="15">
        <f t="shared" si="0"/>
        <v>0.75531914893617</v>
      </c>
      <c r="G9" s="16">
        <f t="shared" si="4"/>
        <v>-23</v>
      </c>
      <c r="H9" s="17">
        <f t="shared" si="4"/>
        <v>-23</v>
      </c>
      <c r="I9" s="16">
        <f t="shared" si="4"/>
        <v>4</v>
      </c>
      <c r="J9" s="17">
        <f t="shared" si="4"/>
        <v>400</v>
      </c>
      <c r="K9" s="9"/>
    </row>
    <row r="10" s="1" customFormat="1" ht="24" customHeight="1" spans="10:16382">
      <c r="J10" s="22"/>
      <c r="K10" s="22"/>
      <c r="XFB10"/>
    </row>
    <row r="11" s="1" customFormat="1" ht="21" customHeight="1" spans="16382:16382">
      <c r="XFB11"/>
    </row>
    <row r="12" s="1" customFormat="1" ht="31" customHeight="1" spans="1:16382">
      <c r="A12" s="18" t="s">
        <v>153</v>
      </c>
      <c r="B12" s="18"/>
      <c r="C12" s="18"/>
      <c r="E12" s="18"/>
      <c r="F12" s="18" t="s">
        <v>154</v>
      </c>
      <c r="H12"/>
      <c r="I12" s="23" t="s">
        <v>155</v>
      </c>
      <c r="XFB12"/>
    </row>
  </sheetData>
  <mergeCells count="3">
    <mergeCell ref="A1:K1"/>
    <mergeCell ref="A9:C9"/>
    <mergeCell ref="J10:K1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9.8-9.10考核目标</vt:lpstr>
      <vt:lpstr>片长汇总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2018-09-06T11:53:00Z</dcterms:created>
  <dcterms:modified xsi:type="dcterms:W3CDTF">2018-09-18T03:11:11Z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