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55" windowHeight="852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<sst xmlns="http://schemas.openxmlformats.org/spreadsheetml/2006/main" count="149">
  <si>
    <t>7月年中大促 员工奖励明细</t>
  </si>
  <si>
    <t>序号</t>
  </si>
  <si>
    <t>片区</t>
  </si>
  <si>
    <t>门店ID</t>
  </si>
  <si>
    <t>店名</t>
  </si>
  <si>
    <t>员工ID</t>
  </si>
  <si>
    <t>员工姓名</t>
  </si>
  <si>
    <t>已领取 销售奖励</t>
  </si>
  <si>
    <t>实际销售奖励</t>
  </si>
  <si>
    <t>销售退回金额        （在数字加“-”号）</t>
  </si>
  <si>
    <t>超毛奖励</t>
  </si>
  <si>
    <t>积分兑换奖励</t>
  </si>
  <si>
    <t>单品奖励</t>
  </si>
  <si>
    <t>单品处罚金额      （在数字加“-”号）</t>
  </si>
  <si>
    <t>合计奖罚</t>
  </si>
  <si>
    <t>城郊一片</t>
  </si>
  <si>
    <t>大邑安仁店</t>
  </si>
  <si>
    <t>李沙</t>
  </si>
  <si>
    <t>张群</t>
  </si>
  <si>
    <t>大邑东壕店</t>
  </si>
  <si>
    <t>高  艳</t>
  </si>
  <si>
    <t>彭  蓉</t>
  </si>
  <si>
    <t>大邑东街店</t>
  </si>
  <si>
    <t>杨丽</t>
  </si>
  <si>
    <t>孙莉</t>
  </si>
  <si>
    <t>大邑沙渠店</t>
  </si>
  <si>
    <t>邓杨梅</t>
  </si>
  <si>
    <t>叶  娟</t>
  </si>
  <si>
    <t>胡怡梅</t>
  </si>
  <si>
    <t>大邑桃源店</t>
  </si>
  <si>
    <t>田 兰</t>
  </si>
  <si>
    <t>方晓敏</t>
  </si>
  <si>
    <t>黄 梅</t>
  </si>
  <si>
    <t>高 亚</t>
  </si>
  <si>
    <t>大邑通达店</t>
  </si>
  <si>
    <t>付曦</t>
  </si>
  <si>
    <t>袁文秀</t>
  </si>
  <si>
    <t>唐礼萍</t>
  </si>
  <si>
    <t>大邑新场店</t>
  </si>
  <si>
    <t>孟小明</t>
  </si>
  <si>
    <t>胡永丽</t>
  </si>
  <si>
    <t>王  茹</t>
  </si>
  <si>
    <t>大邑子龙店</t>
  </si>
  <si>
    <t>李秀辉</t>
  </si>
  <si>
    <t>熊小玲</t>
  </si>
  <si>
    <t>芶奂香</t>
  </si>
  <si>
    <t>邛崃长安店</t>
  </si>
  <si>
    <t>付  静</t>
  </si>
  <si>
    <t>李宋琴</t>
  </si>
  <si>
    <t>万义丽</t>
  </si>
  <si>
    <t>何蕴雯</t>
  </si>
  <si>
    <t>邛崃翠荫店</t>
  </si>
  <si>
    <t>任姗姗</t>
  </si>
  <si>
    <t>陈礼凤</t>
  </si>
  <si>
    <t>陈昱邑</t>
  </si>
  <si>
    <t>邛崃洪川店</t>
  </si>
  <si>
    <t>杨平</t>
  </si>
  <si>
    <t>戚彩</t>
  </si>
  <si>
    <t>杨若澜</t>
  </si>
  <si>
    <t>马婷婷</t>
  </si>
  <si>
    <t>邛崃羊安店</t>
  </si>
  <si>
    <t>李雪梅</t>
  </si>
  <si>
    <t>闵雪</t>
  </si>
  <si>
    <t>邛崃中心店</t>
  </si>
  <si>
    <t xml:space="preserve">任会茹 </t>
  </si>
  <si>
    <t>周有惠</t>
  </si>
  <si>
    <t>古素琼</t>
  </si>
  <si>
    <t>刘旭</t>
  </si>
  <si>
    <t>汪梦雨</t>
  </si>
  <si>
    <t>王李秋</t>
  </si>
  <si>
    <t>杨晓毅</t>
  </si>
  <si>
    <t>周静</t>
  </si>
  <si>
    <t>古显琼</t>
  </si>
  <si>
    <t>五津西路店</t>
  </si>
  <si>
    <t>王燕丽</t>
  </si>
  <si>
    <t>刘芬</t>
  </si>
  <si>
    <t>祁荣</t>
  </si>
  <si>
    <t>李迎新</t>
  </si>
  <si>
    <t>武阳西路店</t>
  </si>
  <si>
    <t>李红梅</t>
  </si>
  <si>
    <t>朱春梅</t>
  </si>
  <si>
    <t>陈星月</t>
  </si>
  <si>
    <t>新津邓双店</t>
  </si>
  <si>
    <t>郑红艳</t>
  </si>
  <si>
    <t>张琴</t>
  </si>
  <si>
    <t>薛燕</t>
  </si>
  <si>
    <t>谌美静</t>
  </si>
  <si>
    <t>新津兴义店</t>
  </si>
  <si>
    <t>庄静</t>
  </si>
  <si>
    <t>张丹</t>
  </si>
  <si>
    <t>伍映利</t>
  </si>
  <si>
    <t>门店名称</t>
  </si>
  <si>
    <t>1档销售</t>
  </si>
  <si>
    <t>1档3天销售</t>
  </si>
  <si>
    <t>1档   毛利率</t>
  </si>
  <si>
    <t>1档毛利额</t>
  </si>
  <si>
    <t>3天毛利</t>
  </si>
  <si>
    <t>2档销售</t>
  </si>
  <si>
    <t>2档3天销售</t>
  </si>
  <si>
    <t>2档   毛利率</t>
  </si>
  <si>
    <t>2档毛利额</t>
  </si>
  <si>
    <t>2档3天毛利</t>
  </si>
  <si>
    <t>3档销售</t>
  </si>
  <si>
    <t>3档3天销售</t>
  </si>
  <si>
    <t>3档    毛利率</t>
  </si>
  <si>
    <t>3档毛利额</t>
  </si>
  <si>
    <t>3档3天毛利</t>
  </si>
  <si>
    <t>门店人数</t>
  </si>
  <si>
    <t>选择档次</t>
  </si>
  <si>
    <t>销售奖励金额</t>
  </si>
  <si>
    <t>总销售</t>
  </si>
  <si>
    <t>毛利额</t>
  </si>
  <si>
    <t>康麦斯钙</t>
  </si>
  <si>
    <t>K2</t>
  </si>
  <si>
    <t>安神补脑液</t>
  </si>
  <si>
    <t>销售实际奖罚</t>
  </si>
  <si>
    <t>退回  金额</t>
  </si>
  <si>
    <t>团购     销售额</t>
  </si>
  <si>
    <t>团购    毛利额</t>
  </si>
  <si>
    <t>内购销售</t>
  </si>
  <si>
    <t>内购毛利</t>
  </si>
  <si>
    <t>扣除团购、内购销售</t>
  </si>
  <si>
    <t>扣除团购、内购毛利</t>
  </si>
  <si>
    <t>1档毛利</t>
  </si>
  <si>
    <t>2档毛利</t>
  </si>
  <si>
    <t>3档毛利</t>
  </si>
  <si>
    <t>总超毛  奖励</t>
  </si>
  <si>
    <t>门店（95%）</t>
  </si>
  <si>
    <t>片长（5%）</t>
  </si>
  <si>
    <t>门店（销售退回+超毛奖励）</t>
  </si>
  <si>
    <t>单品处罚</t>
  </si>
  <si>
    <t>门店最终实际奖罚</t>
  </si>
  <si>
    <t>邛崃中心药店</t>
  </si>
  <si>
    <t>兴义镇万兴路药店</t>
  </si>
  <si>
    <t>五津西路药店</t>
  </si>
  <si>
    <t>新津邓双镇岷江店</t>
  </si>
  <si>
    <t>大邑县晋原镇子龙路店</t>
  </si>
  <si>
    <t>大邑县晋源镇东壕沟段药店</t>
  </si>
  <si>
    <t>邛崃市临邛镇长安大道药店</t>
  </si>
  <si>
    <t>大邑县安仁镇千禧街药店</t>
  </si>
  <si>
    <t>大邑县沙渠镇方圆路药店</t>
  </si>
  <si>
    <t>大邑县晋原镇通达东路五段药店</t>
  </si>
  <si>
    <t>大邑县新场镇文昌街药店</t>
  </si>
  <si>
    <t>邛崃市临邛镇洪川小区药店</t>
  </si>
  <si>
    <t>邛崃市羊安镇永康大道药店</t>
  </si>
  <si>
    <t>大邑县晋原镇内蒙古大道桃源药店</t>
  </si>
  <si>
    <t>大邑县晋原镇东街药店</t>
  </si>
  <si>
    <t>邛崃市临邛镇翠荫街药店</t>
  </si>
  <si>
    <t>新津县五津镇武阳西路药店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</si>
</sst>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EF24F2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0"/>
      <color rgb="FFEF24F2"/>
      <name val="宋体"/>
      <charset val="134"/>
      <scheme val="minor"/>
    </font>
    <font>
      <b/>
      <sz val="9"/>
      <name val="宋体"/>
      <charset val="134"/>
      <scheme val="minor"/>
    </font>
    <font>
      <sz val="10"/>
      <color indexed="10"/>
      <name val="宋体"/>
      <charset val="134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rgb="FFF1F4BD"/>
        <bgColor indexed="64"/>
      </patternFill>
    </fill>
    <fill>
      <patternFill patternType="solid">
        <fgColor rgb="FFE7FED7"/>
        <bgColor indexed="64"/>
      </patternFill>
    </fill>
    <fill>
      <patternFill patternType="solid">
        <fgColor rgb="FFFFDCF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1E4FF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/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3" fillId="2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3" borderId="12" applyNumberFormat="0" applyFont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30" fillId="14" borderId="11" applyNumberFormat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24" fillId="24" borderId="9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176" fontId="8" fillId="2" borderId="1" xfId="0" applyNumberFormat="1" applyFont="1" applyFill="1" applyBorder="1" applyAlignment="1">
      <alignment horizontal="center" vertical="center" wrapText="1"/>
    </xf>
    <xf numFmtId="176" fontId="8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176" fontId="3" fillId="2" borderId="1" xfId="0" applyNumberFormat="1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10" fontId="8" fillId="3" borderId="1" xfId="0" applyNumberFormat="1" applyFont="1" applyFill="1" applyBorder="1" applyAlignment="1">
      <alignment horizontal="center" vertical="center" wrapText="1"/>
    </xf>
    <xf numFmtId="176" fontId="8" fillId="4" borderId="1" xfId="0" applyNumberFormat="1" applyFont="1" applyFill="1" applyBorder="1" applyAlignment="1">
      <alignment horizontal="center" vertical="center" wrapText="1"/>
    </xf>
    <xf numFmtId="10" fontId="8" fillId="4" borderId="1" xfId="0" applyNumberFormat="1" applyFont="1" applyFill="1" applyBorder="1" applyAlignment="1">
      <alignment horizontal="center" vertical="center" wrapText="1"/>
    </xf>
    <xf numFmtId="10" fontId="3" fillId="3" borderId="1" xfId="0" applyNumberFormat="1" applyFont="1" applyFill="1" applyBorder="1" applyAlignment="1">
      <alignment horizontal="center" vertical="center"/>
    </xf>
    <xf numFmtId="176" fontId="3" fillId="4" borderId="1" xfId="0" applyNumberFormat="1" applyFont="1" applyFill="1" applyBorder="1" applyAlignment="1">
      <alignment horizontal="center" vertical="center"/>
    </xf>
    <xf numFmtId="10" fontId="3" fillId="4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5" fillId="6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176" fontId="7" fillId="0" borderId="0" xfId="0" applyNumberFormat="1" applyFont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 wrapText="1"/>
    </xf>
    <xf numFmtId="176" fontId="1" fillId="0" borderId="3" xfId="0" applyNumberFormat="1" applyFont="1" applyBorder="1" applyAlignment="1">
      <alignment horizontal="center" vertical="center" wrapText="1"/>
    </xf>
    <xf numFmtId="176" fontId="7" fillId="5" borderId="1" xfId="0" applyNumberFormat="1" applyFont="1" applyFill="1" applyBorder="1" applyAlignment="1">
      <alignment horizontal="center" vertical="center" wrapText="1"/>
    </xf>
    <xf numFmtId="176" fontId="7" fillId="4" borderId="1" xfId="0" applyNumberFormat="1" applyFont="1" applyFill="1" applyBorder="1" applyAlignment="1">
      <alignment horizontal="center" vertical="center"/>
    </xf>
    <xf numFmtId="176" fontId="8" fillId="4" borderId="1" xfId="0" applyNumberFormat="1" applyFont="1" applyFill="1" applyBorder="1" applyAlignment="1">
      <alignment horizontal="center" vertical="center"/>
    </xf>
    <xf numFmtId="176" fontId="7" fillId="3" borderId="1" xfId="0" applyNumberFormat="1" applyFont="1" applyFill="1" applyBorder="1" applyAlignment="1">
      <alignment horizontal="center" vertical="center"/>
    </xf>
    <xf numFmtId="176" fontId="8" fillId="3" borderId="1" xfId="0" applyNumberFormat="1" applyFont="1" applyFill="1" applyBorder="1" applyAlignment="1">
      <alignment horizontal="center" vertical="center"/>
    </xf>
    <xf numFmtId="176" fontId="1" fillId="5" borderId="1" xfId="0" applyNumberFormat="1" applyFont="1" applyFill="1" applyBorder="1" applyAlignment="1">
      <alignment horizontal="center" vertical="center" wrapText="1"/>
    </xf>
    <xf numFmtId="176" fontId="1" fillId="4" borderId="1" xfId="0" applyNumberFormat="1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 wrapText="1"/>
    </xf>
    <xf numFmtId="176" fontId="4" fillId="4" borderId="1" xfId="0" applyNumberFormat="1" applyFont="1" applyFill="1" applyBorder="1" applyAlignment="1">
      <alignment horizontal="center" vertical="center" wrapText="1"/>
    </xf>
    <xf numFmtId="176" fontId="4" fillId="4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 wrapText="1"/>
    </xf>
    <xf numFmtId="176" fontId="1" fillId="3" borderId="1" xfId="0" applyNumberFormat="1" applyFont="1" applyFill="1" applyBorder="1" applyAlignment="1">
      <alignment horizontal="center" vertical="center" wrapText="1"/>
    </xf>
    <xf numFmtId="176" fontId="7" fillId="7" borderId="1" xfId="0" applyNumberFormat="1" applyFont="1" applyFill="1" applyBorder="1" applyAlignment="1">
      <alignment horizontal="center" vertical="center"/>
    </xf>
    <xf numFmtId="176" fontId="8" fillId="7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6" fontId="1" fillId="7" borderId="1" xfId="0" applyNumberFormat="1" applyFont="1" applyFill="1" applyBorder="1" applyAlignment="1">
      <alignment horizontal="center" vertical="center" wrapText="1"/>
    </xf>
    <xf numFmtId="176" fontId="3" fillId="7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6" fontId="4" fillId="7" borderId="1" xfId="0" applyNumberFormat="1" applyFont="1" applyFill="1" applyBorder="1" applyAlignment="1">
      <alignment horizontal="center" vertical="center" wrapText="1"/>
    </xf>
    <xf numFmtId="176" fontId="4" fillId="7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/>
    </xf>
    <xf numFmtId="0" fontId="12" fillId="0" borderId="1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Documents and Settings\Administrator\&#26700;&#38754;\&#22870;&#21169;&#34920;6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7.21-7.23考核目标（销售、毛利）"/>
      <sheetName val="重点单品考核及奖励"/>
      <sheetName val="片区完成情况"/>
      <sheetName val="积分兑换奖励"/>
      <sheetName val="积分兑换排名奖励"/>
      <sheetName val="重点单品排名奖励"/>
      <sheetName val="团购销售"/>
      <sheetName val="内购销售"/>
      <sheetName val="积分兑换明细"/>
    </sheetNames>
    <sheetDataSet>
      <sheetData sheetId="0"/>
      <sheetData sheetId="1">
        <row r="2">
          <cell r="B2" t="str">
            <v>门店ID</v>
          </cell>
          <cell r="C2" t="str">
            <v>门店名称</v>
          </cell>
          <cell r="D2" t="str">
            <v>片名称</v>
          </cell>
          <cell r="E2" t="str">
            <v>门店人数</v>
          </cell>
          <cell r="F2" t="str">
            <v>康麦斯牌碳酸钙维生素D软胶囊</v>
          </cell>
          <cell r="G2" t="str">
            <v>固升牌维生素K2软胶囊</v>
          </cell>
          <cell r="H2" t="str">
            <v>安神补脑液</v>
          </cell>
          <cell r="I2" t="str">
            <v>活动期间销售数量           （7.21-7.23）</v>
          </cell>
        </row>
        <row r="2">
          <cell r="L2" t="str">
            <v>对比数据</v>
          </cell>
        </row>
        <row r="2">
          <cell r="O2" t="str">
            <v>排名  奖励</v>
          </cell>
          <cell r="P2" t="str">
            <v>处罚</v>
          </cell>
        </row>
        <row r="2">
          <cell r="S2" t="str">
            <v>每个单品     处罚金额减半（合计处罚）</v>
          </cell>
        </row>
        <row r="3">
          <cell r="F3" t="str">
            <v>人均2瓶</v>
          </cell>
          <cell r="G3" t="str">
            <v>人均2瓶</v>
          </cell>
          <cell r="H3" t="str">
            <v>人均1盒</v>
          </cell>
          <cell r="I3" t="str">
            <v>康麦斯钙</v>
          </cell>
          <cell r="J3" t="str">
            <v>K2</v>
          </cell>
          <cell r="K3" t="str">
            <v>安神补脑液</v>
          </cell>
          <cell r="L3" t="str">
            <v>康麦斯钙</v>
          </cell>
          <cell r="M3" t="str">
            <v>K2</v>
          </cell>
          <cell r="N3" t="str">
            <v>安神补脑液</v>
          </cell>
        </row>
        <row r="3">
          <cell r="P3" t="str">
            <v>康麦斯钙</v>
          </cell>
          <cell r="Q3" t="str">
            <v>K2</v>
          </cell>
          <cell r="R3" t="str">
            <v>安神补脑液</v>
          </cell>
        </row>
        <row r="4">
          <cell r="B4">
            <v>337</v>
          </cell>
          <cell r="C4" t="str">
            <v>浆洗街药店</v>
          </cell>
          <cell r="D4" t="str">
            <v>城中片</v>
          </cell>
          <cell r="E4">
            <v>6</v>
          </cell>
          <cell r="F4">
            <v>12</v>
          </cell>
          <cell r="G4">
            <v>12</v>
          </cell>
          <cell r="H4">
            <v>6</v>
          </cell>
          <cell r="I4">
            <v>14</v>
          </cell>
          <cell r="J4">
            <v>10</v>
          </cell>
          <cell r="K4">
            <v>6</v>
          </cell>
          <cell r="L4">
            <v>8</v>
          </cell>
          <cell r="M4">
            <v>4</v>
          </cell>
          <cell r="N4">
            <v>0</v>
          </cell>
        </row>
        <row r="4">
          <cell r="S4">
            <v>0</v>
          </cell>
        </row>
        <row r="5">
          <cell r="B5">
            <v>517</v>
          </cell>
          <cell r="C5" t="str">
            <v>青羊区北东街店</v>
          </cell>
          <cell r="D5" t="str">
            <v>城中片</v>
          </cell>
          <cell r="E5">
            <v>5</v>
          </cell>
          <cell r="F5">
            <v>10</v>
          </cell>
          <cell r="G5">
            <v>10</v>
          </cell>
          <cell r="H5">
            <v>5</v>
          </cell>
          <cell r="I5">
            <v>1</v>
          </cell>
          <cell r="J5">
            <v>0</v>
          </cell>
          <cell r="K5">
            <v>9</v>
          </cell>
          <cell r="L5">
            <v>-4</v>
          </cell>
          <cell r="M5">
            <v>-5</v>
          </cell>
          <cell r="N5">
            <v>4</v>
          </cell>
        </row>
        <row r="5">
          <cell r="P5">
            <v>-200</v>
          </cell>
          <cell r="Q5">
            <v>-250</v>
          </cell>
        </row>
        <row r="5">
          <cell r="S5">
            <v>-225</v>
          </cell>
        </row>
        <row r="6">
          <cell r="B6">
            <v>373</v>
          </cell>
          <cell r="C6" t="str">
            <v>通盈街药店</v>
          </cell>
          <cell r="D6" t="str">
            <v>城中片</v>
          </cell>
          <cell r="E6">
            <v>4</v>
          </cell>
          <cell r="F6">
            <v>8</v>
          </cell>
          <cell r="G6">
            <v>8</v>
          </cell>
          <cell r="H6">
            <v>4</v>
          </cell>
          <cell r="I6">
            <v>0</v>
          </cell>
          <cell r="J6">
            <v>0</v>
          </cell>
          <cell r="K6">
            <v>3</v>
          </cell>
          <cell r="L6">
            <v>-4</v>
          </cell>
          <cell r="M6">
            <v>-4</v>
          </cell>
          <cell r="N6">
            <v>-1</v>
          </cell>
        </row>
        <row r="6">
          <cell r="P6">
            <v>-200</v>
          </cell>
          <cell r="Q6">
            <v>-200</v>
          </cell>
          <cell r="R6">
            <v>-50</v>
          </cell>
          <cell r="S6">
            <v>-225</v>
          </cell>
        </row>
        <row r="7">
          <cell r="B7">
            <v>744</v>
          </cell>
          <cell r="C7" t="str">
            <v>武侯区科华街药店</v>
          </cell>
          <cell r="D7" t="str">
            <v>城中片</v>
          </cell>
          <cell r="E7">
            <v>3</v>
          </cell>
          <cell r="F7">
            <v>6</v>
          </cell>
          <cell r="G7">
            <v>6</v>
          </cell>
          <cell r="H7">
            <v>3</v>
          </cell>
          <cell r="I7">
            <v>13</v>
          </cell>
          <cell r="J7">
            <v>4</v>
          </cell>
          <cell r="K7">
            <v>6</v>
          </cell>
          <cell r="L7">
            <v>10</v>
          </cell>
          <cell r="M7">
            <v>1</v>
          </cell>
          <cell r="N7">
            <v>3</v>
          </cell>
          <cell r="O7">
            <v>118</v>
          </cell>
        </row>
        <row r="7">
          <cell r="S7">
            <v>0</v>
          </cell>
        </row>
        <row r="8">
          <cell r="B8">
            <v>742</v>
          </cell>
          <cell r="C8" t="str">
            <v>锦江区庆云南街药店</v>
          </cell>
          <cell r="D8" t="str">
            <v>城中片</v>
          </cell>
          <cell r="E8">
            <v>4</v>
          </cell>
          <cell r="F8">
            <v>8</v>
          </cell>
          <cell r="G8">
            <v>8</v>
          </cell>
          <cell r="H8">
            <v>4</v>
          </cell>
          <cell r="I8">
            <v>4</v>
          </cell>
          <cell r="J8">
            <v>1</v>
          </cell>
          <cell r="K8">
            <v>4</v>
          </cell>
          <cell r="L8">
            <v>0</v>
          </cell>
          <cell r="M8">
            <v>-3</v>
          </cell>
          <cell r="N8">
            <v>0</v>
          </cell>
        </row>
        <row r="8">
          <cell r="P8">
            <v>0</v>
          </cell>
          <cell r="Q8">
            <v>-150</v>
          </cell>
          <cell r="R8">
            <v>0</v>
          </cell>
          <cell r="S8">
            <v>-75</v>
          </cell>
        </row>
        <row r="9">
          <cell r="B9">
            <v>308</v>
          </cell>
          <cell r="C9" t="str">
            <v>红星店</v>
          </cell>
          <cell r="D9" t="str">
            <v>城中片</v>
          </cell>
          <cell r="E9">
            <v>5</v>
          </cell>
          <cell r="F9">
            <v>10</v>
          </cell>
          <cell r="G9">
            <v>10</v>
          </cell>
          <cell r="H9">
            <v>5</v>
          </cell>
          <cell r="I9">
            <v>10</v>
          </cell>
          <cell r="J9">
            <v>0</v>
          </cell>
          <cell r="K9">
            <v>6</v>
          </cell>
          <cell r="L9">
            <v>5</v>
          </cell>
          <cell r="M9">
            <v>-5</v>
          </cell>
          <cell r="N9">
            <v>1</v>
          </cell>
        </row>
        <row r="9">
          <cell r="Q9">
            <v>-250</v>
          </cell>
        </row>
        <row r="9">
          <cell r="S9">
            <v>-125</v>
          </cell>
        </row>
        <row r="10">
          <cell r="B10">
            <v>355</v>
          </cell>
          <cell r="C10" t="str">
            <v>双林路药店</v>
          </cell>
          <cell r="D10" t="str">
            <v>城中片</v>
          </cell>
          <cell r="E10">
            <v>5</v>
          </cell>
          <cell r="F10">
            <v>10</v>
          </cell>
          <cell r="G10">
            <v>10</v>
          </cell>
          <cell r="H10">
            <v>5</v>
          </cell>
          <cell r="I10">
            <v>12</v>
          </cell>
          <cell r="J10">
            <v>6</v>
          </cell>
          <cell r="K10">
            <v>6</v>
          </cell>
          <cell r="L10">
            <v>7</v>
          </cell>
          <cell r="M10">
            <v>1</v>
          </cell>
          <cell r="N10">
            <v>1</v>
          </cell>
        </row>
        <row r="10">
          <cell r="S10">
            <v>0</v>
          </cell>
        </row>
        <row r="11">
          <cell r="B11">
            <v>578</v>
          </cell>
          <cell r="C11" t="str">
            <v>成华区华油路药店</v>
          </cell>
          <cell r="D11" t="str">
            <v>城中片</v>
          </cell>
          <cell r="E11">
            <v>3</v>
          </cell>
          <cell r="F11">
            <v>6</v>
          </cell>
          <cell r="G11">
            <v>6</v>
          </cell>
          <cell r="H11">
            <v>3</v>
          </cell>
          <cell r="I11">
            <v>3</v>
          </cell>
          <cell r="J11">
            <v>0</v>
          </cell>
          <cell r="K11">
            <v>3</v>
          </cell>
          <cell r="L11">
            <v>0</v>
          </cell>
          <cell r="M11">
            <v>-3</v>
          </cell>
          <cell r="N11">
            <v>0</v>
          </cell>
        </row>
        <row r="11">
          <cell r="Q11">
            <v>-150</v>
          </cell>
        </row>
        <row r="11">
          <cell r="S11">
            <v>-75</v>
          </cell>
        </row>
        <row r="12">
          <cell r="B12">
            <v>747</v>
          </cell>
          <cell r="C12" t="str">
            <v>郫县郫筒镇一环路东南段药店</v>
          </cell>
          <cell r="D12" t="str">
            <v>城中片</v>
          </cell>
          <cell r="E12">
            <v>3</v>
          </cell>
          <cell r="F12">
            <v>6</v>
          </cell>
          <cell r="G12">
            <v>6</v>
          </cell>
          <cell r="H12">
            <v>3</v>
          </cell>
          <cell r="I12">
            <v>15</v>
          </cell>
          <cell r="J12">
            <v>11</v>
          </cell>
          <cell r="K12">
            <v>3</v>
          </cell>
          <cell r="L12">
            <v>12</v>
          </cell>
          <cell r="M12">
            <v>8</v>
          </cell>
          <cell r="N12">
            <v>0</v>
          </cell>
          <cell r="O12">
            <v>118</v>
          </cell>
        </row>
        <row r="12">
          <cell r="S12">
            <v>0</v>
          </cell>
        </row>
        <row r="13">
          <cell r="B13">
            <v>391</v>
          </cell>
          <cell r="C13" t="str">
            <v>金丝街药店</v>
          </cell>
          <cell r="D13" t="str">
            <v>城中片</v>
          </cell>
          <cell r="E13">
            <v>3</v>
          </cell>
          <cell r="F13">
            <v>6</v>
          </cell>
          <cell r="G13">
            <v>6</v>
          </cell>
          <cell r="H13">
            <v>3</v>
          </cell>
          <cell r="I13">
            <v>5</v>
          </cell>
          <cell r="J13">
            <v>2</v>
          </cell>
          <cell r="K13">
            <v>0</v>
          </cell>
          <cell r="L13">
            <v>2</v>
          </cell>
          <cell r="M13">
            <v>-1</v>
          </cell>
          <cell r="N13">
            <v>-3</v>
          </cell>
        </row>
        <row r="13">
          <cell r="Q13">
            <v>-50</v>
          </cell>
          <cell r="R13">
            <v>-150</v>
          </cell>
          <cell r="S13">
            <v>-100</v>
          </cell>
        </row>
        <row r="14">
          <cell r="B14">
            <v>349</v>
          </cell>
          <cell r="C14" t="str">
            <v>人民中路店</v>
          </cell>
          <cell r="D14" t="str">
            <v>城中片</v>
          </cell>
          <cell r="E14">
            <v>3</v>
          </cell>
          <cell r="F14">
            <v>6</v>
          </cell>
          <cell r="G14">
            <v>6</v>
          </cell>
          <cell r="H14">
            <v>3</v>
          </cell>
          <cell r="I14">
            <v>9</v>
          </cell>
          <cell r="J14">
            <v>3</v>
          </cell>
          <cell r="K14">
            <v>0</v>
          </cell>
          <cell r="L14">
            <v>6</v>
          </cell>
          <cell r="M14">
            <v>0</v>
          </cell>
          <cell r="N14">
            <v>-3</v>
          </cell>
        </row>
        <row r="14">
          <cell r="R14">
            <v>-150</v>
          </cell>
          <cell r="S14">
            <v>-75</v>
          </cell>
        </row>
        <row r="15">
          <cell r="B15">
            <v>515</v>
          </cell>
          <cell r="C15" t="str">
            <v>成华区崔家店路药店</v>
          </cell>
          <cell r="D15" t="str">
            <v>城中片</v>
          </cell>
          <cell r="E15">
            <v>4</v>
          </cell>
          <cell r="F15">
            <v>8</v>
          </cell>
          <cell r="G15">
            <v>8</v>
          </cell>
          <cell r="H15">
            <v>4</v>
          </cell>
          <cell r="I15">
            <v>1</v>
          </cell>
          <cell r="J15">
            <v>0</v>
          </cell>
          <cell r="K15">
            <v>0</v>
          </cell>
          <cell r="L15">
            <v>-3</v>
          </cell>
          <cell r="M15">
            <v>-4</v>
          </cell>
          <cell r="N15">
            <v>-4</v>
          </cell>
        </row>
        <row r="15">
          <cell r="P15">
            <v>-150</v>
          </cell>
          <cell r="Q15">
            <v>-200</v>
          </cell>
          <cell r="R15">
            <v>-200</v>
          </cell>
          <cell r="S15">
            <v>-275</v>
          </cell>
        </row>
        <row r="16">
          <cell r="B16">
            <v>511</v>
          </cell>
          <cell r="C16" t="str">
            <v>成华杉板桥南一路店</v>
          </cell>
          <cell r="D16" t="str">
            <v>城中片</v>
          </cell>
          <cell r="E16">
            <v>3</v>
          </cell>
          <cell r="F16">
            <v>6</v>
          </cell>
          <cell r="G16">
            <v>6</v>
          </cell>
          <cell r="H16">
            <v>3</v>
          </cell>
          <cell r="I16">
            <v>8</v>
          </cell>
          <cell r="J16">
            <v>0</v>
          </cell>
          <cell r="K16">
            <v>3</v>
          </cell>
          <cell r="L16">
            <v>5</v>
          </cell>
          <cell r="M16">
            <v>-3</v>
          </cell>
          <cell r="N16">
            <v>0</v>
          </cell>
        </row>
        <row r="16">
          <cell r="Q16">
            <v>-150</v>
          </cell>
          <cell r="R16">
            <v>0</v>
          </cell>
          <cell r="S16">
            <v>-75</v>
          </cell>
        </row>
        <row r="17">
          <cell r="B17">
            <v>572</v>
          </cell>
          <cell r="C17" t="str">
            <v>郫县郫筒镇东大街药店</v>
          </cell>
          <cell r="D17" t="str">
            <v>城中片</v>
          </cell>
          <cell r="E17">
            <v>4</v>
          </cell>
          <cell r="F17">
            <v>8</v>
          </cell>
          <cell r="G17">
            <v>8</v>
          </cell>
          <cell r="H17">
            <v>4</v>
          </cell>
          <cell r="I17">
            <v>8</v>
          </cell>
          <cell r="J17">
            <v>7</v>
          </cell>
          <cell r="K17">
            <v>4</v>
          </cell>
          <cell r="L17">
            <v>4</v>
          </cell>
          <cell r="M17">
            <v>3</v>
          </cell>
          <cell r="N17">
            <v>0</v>
          </cell>
        </row>
        <row r="17">
          <cell r="S17">
            <v>0</v>
          </cell>
        </row>
        <row r="18">
          <cell r="B18">
            <v>723</v>
          </cell>
          <cell r="C18" t="str">
            <v>锦江区柳翠路药店</v>
          </cell>
          <cell r="D18" t="str">
            <v>城中片</v>
          </cell>
          <cell r="E18">
            <v>2</v>
          </cell>
          <cell r="F18">
            <v>4</v>
          </cell>
          <cell r="G18">
            <v>4</v>
          </cell>
          <cell r="H18">
            <v>2</v>
          </cell>
          <cell r="I18">
            <v>0</v>
          </cell>
          <cell r="J18">
            <v>0</v>
          </cell>
          <cell r="K18">
            <v>4</v>
          </cell>
          <cell r="L18">
            <v>-2</v>
          </cell>
          <cell r="M18">
            <v>-2</v>
          </cell>
          <cell r="N18">
            <v>2</v>
          </cell>
        </row>
        <row r="18">
          <cell r="P18">
            <v>-100</v>
          </cell>
          <cell r="Q18">
            <v>-100</v>
          </cell>
        </row>
        <row r="18">
          <cell r="S18">
            <v>-100</v>
          </cell>
        </row>
        <row r="19">
          <cell r="B19">
            <v>718</v>
          </cell>
          <cell r="C19" t="str">
            <v>龙泉驿区龙泉街道驿生路药店</v>
          </cell>
          <cell r="D19" t="str">
            <v>城中片</v>
          </cell>
          <cell r="E19">
            <v>2</v>
          </cell>
          <cell r="F19">
            <v>4</v>
          </cell>
          <cell r="G19">
            <v>4</v>
          </cell>
          <cell r="H19">
            <v>2</v>
          </cell>
          <cell r="I19">
            <v>0</v>
          </cell>
          <cell r="J19">
            <v>3</v>
          </cell>
          <cell r="K19">
            <v>0</v>
          </cell>
          <cell r="L19">
            <v>-2</v>
          </cell>
          <cell r="M19">
            <v>1</v>
          </cell>
          <cell r="N19">
            <v>-2</v>
          </cell>
        </row>
        <row r="19">
          <cell r="P19">
            <v>-100</v>
          </cell>
        </row>
        <row r="19">
          <cell r="R19">
            <v>-100</v>
          </cell>
          <cell r="S19">
            <v>-100</v>
          </cell>
        </row>
        <row r="20">
          <cell r="B20">
            <v>102479</v>
          </cell>
          <cell r="C20" t="str">
            <v>锦江区劼人路药店</v>
          </cell>
          <cell r="D20" t="str">
            <v>城中片</v>
          </cell>
          <cell r="E20">
            <v>2</v>
          </cell>
          <cell r="F20">
            <v>4</v>
          </cell>
          <cell r="G20">
            <v>4</v>
          </cell>
          <cell r="H20">
            <v>2</v>
          </cell>
          <cell r="I20">
            <v>4</v>
          </cell>
          <cell r="J20">
            <v>0</v>
          </cell>
          <cell r="K20">
            <v>9</v>
          </cell>
          <cell r="L20">
            <v>2</v>
          </cell>
          <cell r="M20">
            <v>-2</v>
          </cell>
          <cell r="N20">
            <v>7</v>
          </cell>
          <cell r="O20">
            <v>236</v>
          </cell>
        </row>
        <row r="20">
          <cell r="Q20">
            <v>-100</v>
          </cell>
        </row>
        <row r="20">
          <cell r="S20">
            <v>-50</v>
          </cell>
        </row>
        <row r="21">
          <cell r="B21">
            <v>102935</v>
          </cell>
          <cell r="C21" t="str">
            <v>青羊区童子街药店</v>
          </cell>
          <cell r="D21" t="str">
            <v>城中片</v>
          </cell>
          <cell r="E21">
            <v>4</v>
          </cell>
          <cell r="F21">
            <v>8</v>
          </cell>
          <cell r="G21">
            <v>8</v>
          </cell>
          <cell r="H21">
            <v>4</v>
          </cell>
          <cell r="I21">
            <v>4</v>
          </cell>
          <cell r="J21">
            <v>0</v>
          </cell>
          <cell r="K21">
            <v>6</v>
          </cell>
          <cell r="L21">
            <v>0</v>
          </cell>
          <cell r="M21">
            <v>-4</v>
          </cell>
          <cell r="N21">
            <v>2</v>
          </cell>
        </row>
        <row r="21">
          <cell r="Q21">
            <v>-200</v>
          </cell>
        </row>
        <row r="21">
          <cell r="S21">
            <v>-100</v>
          </cell>
        </row>
        <row r="22">
          <cell r="B22">
            <v>102478</v>
          </cell>
          <cell r="C22" t="str">
            <v>锦江区静明路药店</v>
          </cell>
          <cell r="D22" t="str">
            <v>城中片</v>
          </cell>
          <cell r="E22">
            <v>3</v>
          </cell>
          <cell r="F22">
            <v>6</v>
          </cell>
          <cell r="G22">
            <v>6</v>
          </cell>
          <cell r="H22">
            <v>3</v>
          </cell>
          <cell r="I22">
            <v>4</v>
          </cell>
          <cell r="J22">
            <v>3</v>
          </cell>
          <cell r="K22">
            <v>3</v>
          </cell>
          <cell r="L22">
            <v>1</v>
          </cell>
          <cell r="M22">
            <v>0</v>
          </cell>
          <cell r="N22">
            <v>0</v>
          </cell>
        </row>
        <row r="22">
          <cell r="S22">
            <v>0</v>
          </cell>
        </row>
        <row r="23">
          <cell r="B23">
            <v>571</v>
          </cell>
          <cell r="C23" t="str">
            <v>高新区民丰大道西段药店</v>
          </cell>
          <cell r="D23" t="str">
            <v>东南片</v>
          </cell>
          <cell r="E23">
            <v>4</v>
          </cell>
          <cell r="F23">
            <v>8</v>
          </cell>
          <cell r="G23">
            <v>8</v>
          </cell>
          <cell r="H23">
            <v>4</v>
          </cell>
          <cell r="I23">
            <v>22</v>
          </cell>
          <cell r="J23">
            <v>0</v>
          </cell>
          <cell r="K23">
            <v>4</v>
          </cell>
          <cell r="L23">
            <v>18</v>
          </cell>
          <cell r="M23">
            <v>-4</v>
          </cell>
          <cell r="N23">
            <v>0</v>
          </cell>
          <cell r="O23">
            <v>118</v>
          </cell>
        </row>
        <row r="23">
          <cell r="Q23">
            <v>-200</v>
          </cell>
          <cell r="R23">
            <v>0</v>
          </cell>
          <cell r="S23">
            <v>-100</v>
          </cell>
        </row>
        <row r="24">
          <cell r="B24">
            <v>750</v>
          </cell>
          <cell r="C24" t="str">
            <v>成都成汉太极大药房有限公司</v>
          </cell>
          <cell r="D24" t="str">
            <v>东南片</v>
          </cell>
          <cell r="E24">
            <v>4</v>
          </cell>
          <cell r="F24">
            <v>8</v>
          </cell>
          <cell r="G24">
            <v>8</v>
          </cell>
          <cell r="H24">
            <v>4</v>
          </cell>
          <cell r="I24">
            <v>15</v>
          </cell>
          <cell r="J24">
            <v>3</v>
          </cell>
          <cell r="K24">
            <v>4</v>
          </cell>
          <cell r="L24">
            <v>11</v>
          </cell>
          <cell r="M24">
            <v>-1</v>
          </cell>
          <cell r="N24">
            <v>0</v>
          </cell>
        </row>
        <row r="24">
          <cell r="Q24">
            <v>-50</v>
          </cell>
        </row>
        <row r="24">
          <cell r="S24">
            <v>-25</v>
          </cell>
        </row>
        <row r="25">
          <cell r="B25">
            <v>712</v>
          </cell>
          <cell r="C25" t="str">
            <v>成华区华泰路药店</v>
          </cell>
          <cell r="D25" t="str">
            <v>东南片</v>
          </cell>
          <cell r="E25">
            <v>6</v>
          </cell>
          <cell r="F25">
            <v>12</v>
          </cell>
          <cell r="G25">
            <v>12</v>
          </cell>
          <cell r="H25">
            <v>6</v>
          </cell>
          <cell r="I25">
            <v>6</v>
          </cell>
          <cell r="J25">
            <v>3</v>
          </cell>
          <cell r="K25">
            <v>0</v>
          </cell>
          <cell r="L25">
            <v>0</v>
          </cell>
          <cell r="M25">
            <v>-3</v>
          </cell>
          <cell r="N25">
            <v>-6</v>
          </cell>
        </row>
        <row r="25">
          <cell r="Q25">
            <v>-150</v>
          </cell>
          <cell r="R25">
            <v>-300</v>
          </cell>
          <cell r="S25">
            <v>-225</v>
          </cell>
        </row>
        <row r="26">
          <cell r="B26">
            <v>541</v>
          </cell>
          <cell r="C26" t="str">
            <v>高新区府城大道西段店</v>
          </cell>
          <cell r="D26" t="str">
            <v>东南片</v>
          </cell>
          <cell r="E26">
            <v>3</v>
          </cell>
          <cell r="F26">
            <v>6</v>
          </cell>
          <cell r="G26">
            <v>6</v>
          </cell>
          <cell r="H26">
            <v>3</v>
          </cell>
          <cell r="I26">
            <v>2</v>
          </cell>
          <cell r="J26">
            <v>3</v>
          </cell>
          <cell r="K26">
            <v>3</v>
          </cell>
          <cell r="L26">
            <v>-1</v>
          </cell>
          <cell r="M26">
            <v>0</v>
          </cell>
          <cell r="N26">
            <v>0</v>
          </cell>
        </row>
        <row r="26">
          <cell r="P26">
            <v>-50</v>
          </cell>
          <cell r="Q26">
            <v>0</v>
          </cell>
          <cell r="R26">
            <v>0</v>
          </cell>
          <cell r="S26">
            <v>-25</v>
          </cell>
        </row>
        <row r="27">
          <cell r="B27">
            <v>387</v>
          </cell>
          <cell r="C27" t="str">
            <v>新乐中街药店</v>
          </cell>
          <cell r="D27" t="str">
            <v>东南片</v>
          </cell>
          <cell r="E27">
            <v>4</v>
          </cell>
          <cell r="F27">
            <v>8</v>
          </cell>
          <cell r="G27">
            <v>8</v>
          </cell>
          <cell r="H27">
            <v>4</v>
          </cell>
          <cell r="I27">
            <v>9</v>
          </cell>
          <cell r="J27">
            <v>3</v>
          </cell>
          <cell r="K27">
            <v>6</v>
          </cell>
          <cell r="L27">
            <v>5</v>
          </cell>
          <cell r="M27">
            <v>-1</v>
          </cell>
          <cell r="N27">
            <v>2</v>
          </cell>
        </row>
        <row r="27">
          <cell r="Q27">
            <v>-50</v>
          </cell>
        </row>
        <row r="27">
          <cell r="S27">
            <v>-25</v>
          </cell>
        </row>
        <row r="28">
          <cell r="B28">
            <v>707</v>
          </cell>
          <cell r="C28" t="str">
            <v>成华区万科路药店</v>
          </cell>
          <cell r="D28" t="str">
            <v>东南片</v>
          </cell>
          <cell r="E28">
            <v>5</v>
          </cell>
          <cell r="F28">
            <v>10</v>
          </cell>
          <cell r="G28">
            <v>10</v>
          </cell>
          <cell r="H28">
            <v>5</v>
          </cell>
          <cell r="I28">
            <v>11</v>
          </cell>
          <cell r="J28">
            <v>3</v>
          </cell>
          <cell r="K28">
            <v>5</v>
          </cell>
          <cell r="L28">
            <v>6</v>
          </cell>
          <cell r="M28">
            <v>-2</v>
          </cell>
          <cell r="N28">
            <v>0</v>
          </cell>
        </row>
        <row r="28">
          <cell r="Q28">
            <v>-100</v>
          </cell>
        </row>
        <row r="28">
          <cell r="S28">
            <v>-50</v>
          </cell>
        </row>
        <row r="29">
          <cell r="B29">
            <v>724</v>
          </cell>
          <cell r="C29" t="str">
            <v>锦江区观音桥街药店</v>
          </cell>
          <cell r="D29" t="str">
            <v>东南片</v>
          </cell>
          <cell r="E29">
            <v>4</v>
          </cell>
          <cell r="F29">
            <v>8</v>
          </cell>
          <cell r="G29">
            <v>8</v>
          </cell>
          <cell r="H29">
            <v>4</v>
          </cell>
          <cell r="I29">
            <v>16</v>
          </cell>
          <cell r="J29">
            <v>1</v>
          </cell>
          <cell r="K29">
            <v>6</v>
          </cell>
          <cell r="L29">
            <v>12</v>
          </cell>
          <cell r="M29">
            <v>-3</v>
          </cell>
          <cell r="N29">
            <v>2</v>
          </cell>
        </row>
        <row r="29">
          <cell r="Q29">
            <v>-150</v>
          </cell>
        </row>
        <row r="29">
          <cell r="S29">
            <v>-75</v>
          </cell>
        </row>
        <row r="30">
          <cell r="B30">
            <v>546</v>
          </cell>
          <cell r="C30" t="str">
            <v>锦江区榕声路店</v>
          </cell>
          <cell r="D30" t="str">
            <v>东南片</v>
          </cell>
          <cell r="E30">
            <v>4</v>
          </cell>
          <cell r="F30">
            <v>8</v>
          </cell>
          <cell r="G30">
            <v>8</v>
          </cell>
          <cell r="H30">
            <v>4</v>
          </cell>
          <cell r="I30">
            <v>9</v>
          </cell>
          <cell r="J30">
            <v>7</v>
          </cell>
          <cell r="K30">
            <v>4</v>
          </cell>
          <cell r="L30">
            <v>5</v>
          </cell>
          <cell r="M30">
            <v>3</v>
          </cell>
          <cell r="N30">
            <v>0</v>
          </cell>
        </row>
        <row r="30">
          <cell r="S30">
            <v>0</v>
          </cell>
        </row>
        <row r="31">
          <cell r="B31">
            <v>377</v>
          </cell>
          <cell r="C31" t="str">
            <v>新园大道药店</v>
          </cell>
          <cell r="D31" t="str">
            <v>东南片</v>
          </cell>
          <cell r="E31">
            <v>2</v>
          </cell>
          <cell r="F31">
            <v>4</v>
          </cell>
          <cell r="G31">
            <v>4</v>
          </cell>
          <cell r="H31">
            <v>2</v>
          </cell>
          <cell r="I31">
            <v>7</v>
          </cell>
          <cell r="J31">
            <v>0</v>
          </cell>
          <cell r="K31">
            <v>6</v>
          </cell>
          <cell r="L31">
            <v>5</v>
          </cell>
          <cell r="M31">
            <v>-2</v>
          </cell>
          <cell r="N31">
            <v>4</v>
          </cell>
          <cell r="O31">
            <v>118</v>
          </cell>
        </row>
        <row r="31">
          <cell r="Q31">
            <v>-100</v>
          </cell>
        </row>
        <row r="31">
          <cell r="S31">
            <v>-50</v>
          </cell>
        </row>
        <row r="32">
          <cell r="B32">
            <v>399</v>
          </cell>
          <cell r="C32" t="str">
            <v>高新天久北巷药店</v>
          </cell>
          <cell r="D32" t="str">
            <v>东南片</v>
          </cell>
          <cell r="E32">
            <v>3</v>
          </cell>
          <cell r="F32">
            <v>6</v>
          </cell>
          <cell r="G32">
            <v>6</v>
          </cell>
          <cell r="H32">
            <v>3</v>
          </cell>
          <cell r="I32">
            <v>3</v>
          </cell>
          <cell r="J32">
            <v>0</v>
          </cell>
          <cell r="K32">
            <v>4</v>
          </cell>
          <cell r="L32">
            <v>0</v>
          </cell>
          <cell r="M32">
            <v>-3</v>
          </cell>
          <cell r="N32">
            <v>1</v>
          </cell>
          <cell r="O32">
            <v>118</v>
          </cell>
        </row>
        <row r="32">
          <cell r="Q32">
            <v>-150</v>
          </cell>
        </row>
        <row r="32">
          <cell r="S32">
            <v>-75</v>
          </cell>
        </row>
        <row r="33">
          <cell r="B33">
            <v>737</v>
          </cell>
          <cell r="C33" t="str">
            <v>高新区大源北街药店</v>
          </cell>
          <cell r="D33" t="str">
            <v>东南片</v>
          </cell>
          <cell r="E33">
            <v>4</v>
          </cell>
          <cell r="F33">
            <v>8</v>
          </cell>
          <cell r="G33">
            <v>8</v>
          </cell>
          <cell r="H33">
            <v>4</v>
          </cell>
          <cell r="I33">
            <v>0</v>
          </cell>
          <cell r="J33">
            <v>0</v>
          </cell>
          <cell r="K33">
            <v>1</v>
          </cell>
          <cell r="L33">
            <v>-4</v>
          </cell>
          <cell r="M33">
            <v>-4</v>
          </cell>
          <cell r="N33">
            <v>-3</v>
          </cell>
        </row>
        <row r="33">
          <cell r="P33">
            <v>-200</v>
          </cell>
          <cell r="Q33">
            <v>-200</v>
          </cell>
          <cell r="R33">
            <v>-150</v>
          </cell>
          <cell r="S33">
            <v>-275</v>
          </cell>
        </row>
        <row r="34">
          <cell r="B34">
            <v>598</v>
          </cell>
          <cell r="C34" t="str">
            <v>锦江区水杉街药店</v>
          </cell>
          <cell r="D34" t="str">
            <v>东南片</v>
          </cell>
          <cell r="E34">
            <v>4</v>
          </cell>
          <cell r="F34">
            <v>8</v>
          </cell>
          <cell r="G34">
            <v>8</v>
          </cell>
          <cell r="H34">
            <v>4</v>
          </cell>
          <cell r="I34">
            <v>5</v>
          </cell>
          <cell r="J34">
            <v>0</v>
          </cell>
          <cell r="K34">
            <v>4</v>
          </cell>
          <cell r="L34">
            <v>1</v>
          </cell>
          <cell r="M34">
            <v>-4</v>
          </cell>
          <cell r="N34">
            <v>0</v>
          </cell>
        </row>
        <row r="34">
          <cell r="Q34">
            <v>-200</v>
          </cell>
        </row>
        <row r="34">
          <cell r="S34">
            <v>-100</v>
          </cell>
        </row>
        <row r="35">
          <cell r="B35">
            <v>584</v>
          </cell>
          <cell r="C35" t="str">
            <v>高新区中和街道柳荫街药店</v>
          </cell>
          <cell r="D35" t="str">
            <v>东南片</v>
          </cell>
          <cell r="E35">
            <v>3</v>
          </cell>
          <cell r="F35">
            <v>6</v>
          </cell>
          <cell r="G35">
            <v>6</v>
          </cell>
          <cell r="H35">
            <v>3</v>
          </cell>
          <cell r="I35">
            <v>6</v>
          </cell>
          <cell r="J35">
            <v>0</v>
          </cell>
          <cell r="K35">
            <v>3</v>
          </cell>
          <cell r="L35">
            <v>3</v>
          </cell>
          <cell r="M35">
            <v>-3</v>
          </cell>
          <cell r="N35">
            <v>0</v>
          </cell>
        </row>
        <row r="35">
          <cell r="Q35">
            <v>-150</v>
          </cell>
        </row>
        <row r="35">
          <cell r="S35">
            <v>-75</v>
          </cell>
        </row>
        <row r="36">
          <cell r="B36">
            <v>743</v>
          </cell>
          <cell r="C36" t="str">
            <v>成华区万宇路药店</v>
          </cell>
          <cell r="D36" t="str">
            <v>东南片</v>
          </cell>
          <cell r="E36">
            <v>3</v>
          </cell>
          <cell r="F36">
            <v>6</v>
          </cell>
          <cell r="G36">
            <v>6</v>
          </cell>
          <cell r="H36">
            <v>3</v>
          </cell>
          <cell r="I36">
            <v>0</v>
          </cell>
          <cell r="J36">
            <v>1</v>
          </cell>
          <cell r="K36">
            <v>4</v>
          </cell>
          <cell r="L36">
            <v>-3</v>
          </cell>
          <cell r="M36">
            <v>-2</v>
          </cell>
          <cell r="N36">
            <v>1</v>
          </cell>
        </row>
        <row r="36">
          <cell r="P36">
            <v>-150</v>
          </cell>
          <cell r="Q36">
            <v>-100</v>
          </cell>
        </row>
        <row r="36">
          <cell r="S36">
            <v>-125</v>
          </cell>
        </row>
        <row r="37">
          <cell r="B37">
            <v>733</v>
          </cell>
          <cell r="C37" t="str">
            <v>双流区东升街道三强西路药店</v>
          </cell>
          <cell r="D37" t="str">
            <v>东南片</v>
          </cell>
          <cell r="E37">
            <v>3</v>
          </cell>
          <cell r="F37">
            <v>6</v>
          </cell>
          <cell r="G37">
            <v>6</v>
          </cell>
          <cell r="H37">
            <v>3</v>
          </cell>
          <cell r="I37">
            <v>6</v>
          </cell>
          <cell r="J37">
            <v>0</v>
          </cell>
          <cell r="K37">
            <v>0</v>
          </cell>
          <cell r="L37">
            <v>3</v>
          </cell>
          <cell r="M37">
            <v>-3</v>
          </cell>
          <cell r="N37">
            <v>-3</v>
          </cell>
        </row>
        <row r="37">
          <cell r="Q37">
            <v>-150</v>
          </cell>
          <cell r="R37">
            <v>-150</v>
          </cell>
          <cell r="S37">
            <v>-150</v>
          </cell>
        </row>
        <row r="38">
          <cell r="B38">
            <v>573</v>
          </cell>
          <cell r="C38" t="str">
            <v>双流县西航港街道锦华路一段药店</v>
          </cell>
          <cell r="D38" t="str">
            <v>东南片</v>
          </cell>
          <cell r="E38">
            <v>2</v>
          </cell>
          <cell r="F38">
            <v>4</v>
          </cell>
          <cell r="G38">
            <v>4</v>
          </cell>
          <cell r="H38">
            <v>2</v>
          </cell>
          <cell r="I38">
            <v>5</v>
          </cell>
          <cell r="J38">
            <v>0</v>
          </cell>
          <cell r="K38">
            <v>0</v>
          </cell>
          <cell r="L38">
            <v>3</v>
          </cell>
          <cell r="M38">
            <v>-2</v>
          </cell>
          <cell r="N38">
            <v>-2</v>
          </cell>
        </row>
        <row r="38">
          <cell r="Q38">
            <v>-100</v>
          </cell>
          <cell r="R38">
            <v>-100</v>
          </cell>
          <cell r="S38">
            <v>-100</v>
          </cell>
        </row>
        <row r="39">
          <cell r="B39">
            <v>753</v>
          </cell>
          <cell r="C39" t="str">
            <v>锦江区合欢树街药店</v>
          </cell>
          <cell r="D39" t="str">
            <v>东南片</v>
          </cell>
          <cell r="E39">
            <v>3</v>
          </cell>
          <cell r="F39">
            <v>6</v>
          </cell>
          <cell r="G39">
            <v>6</v>
          </cell>
          <cell r="H39">
            <v>3</v>
          </cell>
          <cell r="I39">
            <v>0</v>
          </cell>
          <cell r="J39">
            <v>0</v>
          </cell>
          <cell r="K39">
            <v>3</v>
          </cell>
          <cell r="L39">
            <v>-3</v>
          </cell>
          <cell r="M39">
            <v>-3</v>
          </cell>
          <cell r="N39">
            <v>0</v>
          </cell>
        </row>
        <row r="39">
          <cell r="P39">
            <v>-150</v>
          </cell>
          <cell r="Q39">
            <v>-150</v>
          </cell>
        </row>
        <row r="39">
          <cell r="S39">
            <v>-150</v>
          </cell>
        </row>
        <row r="40">
          <cell r="B40">
            <v>740</v>
          </cell>
          <cell r="C40" t="str">
            <v>成华区华康路药店</v>
          </cell>
          <cell r="D40" t="str">
            <v>东南片</v>
          </cell>
          <cell r="E40">
            <v>2</v>
          </cell>
          <cell r="F40">
            <v>4</v>
          </cell>
          <cell r="G40">
            <v>4</v>
          </cell>
          <cell r="H40">
            <v>2</v>
          </cell>
          <cell r="I40">
            <v>2</v>
          </cell>
          <cell r="J40">
            <v>0</v>
          </cell>
          <cell r="K40">
            <v>2</v>
          </cell>
          <cell r="L40">
            <v>0</v>
          </cell>
          <cell r="M40">
            <v>-2</v>
          </cell>
          <cell r="N40">
            <v>0</v>
          </cell>
        </row>
        <row r="40">
          <cell r="Q40">
            <v>-100</v>
          </cell>
        </row>
        <row r="40">
          <cell r="S40">
            <v>-50</v>
          </cell>
        </row>
        <row r="41">
          <cell r="B41">
            <v>545</v>
          </cell>
          <cell r="C41" t="str">
            <v>龙潭西路店</v>
          </cell>
          <cell r="D41" t="str">
            <v>东南片</v>
          </cell>
          <cell r="E41">
            <v>2</v>
          </cell>
          <cell r="F41">
            <v>4</v>
          </cell>
          <cell r="G41">
            <v>4</v>
          </cell>
          <cell r="H41">
            <v>2</v>
          </cell>
          <cell r="I41">
            <v>0</v>
          </cell>
          <cell r="J41">
            <v>4</v>
          </cell>
          <cell r="K41">
            <v>3</v>
          </cell>
          <cell r="L41">
            <v>-2</v>
          </cell>
          <cell r="M41">
            <v>2</v>
          </cell>
          <cell r="N41">
            <v>1</v>
          </cell>
        </row>
        <row r="41">
          <cell r="P41">
            <v>-100</v>
          </cell>
        </row>
        <row r="41">
          <cell r="S41">
            <v>-50</v>
          </cell>
        </row>
        <row r="42">
          <cell r="B42">
            <v>103639</v>
          </cell>
          <cell r="C42" t="str">
            <v>成华区金马河路药店</v>
          </cell>
          <cell r="D42" t="str">
            <v>东南片</v>
          </cell>
          <cell r="E42">
            <v>5</v>
          </cell>
          <cell r="F42">
            <v>10</v>
          </cell>
          <cell r="G42">
            <v>10</v>
          </cell>
          <cell r="H42">
            <v>5</v>
          </cell>
          <cell r="I42">
            <v>4</v>
          </cell>
          <cell r="J42">
            <v>0</v>
          </cell>
          <cell r="K42">
            <v>5</v>
          </cell>
          <cell r="L42">
            <v>-1</v>
          </cell>
          <cell r="M42">
            <v>-5</v>
          </cell>
          <cell r="N42">
            <v>0</v>
          </cell>
        </row>
        <row r="42">
          <cell r="Q42">
            <v>-250</v>
          </cell>
        </row>
        <row r="42">
          <cell r="S42">
            <v>-125</v>
          </cell>
        </row>
        <row r="43">
          <cell r="B43">
            <v>341</v>
          </cell>
          <cell r="C43" t="str">
            <v>邛崃中心药店</v>
          </cell>
          <cell r="D43" t="str">
            <v>城郊一片</v>
          </cell>
          <cell r="E43">
            <v>9</v>
          </cell>
          <cell r="F43">
            <v>18</v>
          </cell>
          <cell r="G43">
            <v>18</v>
          </cell>
          <cell r="H43">
            <v>9</v>
          </cell>
          <cell r="I43">
            <v>12</v>
          </cell>
          <cell r="J43">
            <v>7</v>
          </cell>
          <cell r="K43">
            <v>9</v>
          </cell>
          <cell r="L43">
            <v>3</v>
          </cell>
          <cell r="M43">
            <v>-2</v>
          </cell>
          <cell r="N43">
            <v>0</v>
          </cell>
        </row>
        <row r="43">
          <cell r="Q43">
            <v>-100</v>
          </cell>
        </row>
        <row r="43">
          <cell r="S43">
            <v>-50</v>
          </cell>
        </row>
        <row r="44">
          <cell r="B44">
            <v>385</v>
          </cell>
          <cell r="C44" t="str">
            <v>五津西路药店</v>
          </cell>
          <cell r="D44" t="str">
            <v>城郊一片</v>
          </cell>
          <cell r="E44">
            <v>4</v>
          </cell>
          <cell r="F44">
            <v>8</v>
          </cell>
          <cell r="G44">
            <v>8</v>
          </cell>
          <cell r="H44">
            <v>4</v>
          </cell>
          <cell r="I44">
            <v>11</v>
          </cell>
          <cell r="J44">
            <v>6</v>
          </cell>
          <cell r="K44">
            <v>9</v>
          </cell>
          <cell r="L44">
            <v>7</v>
          </cell>
          <cell r="M44">
            <v>2</v>
          </cell>
          <cell r="N44">
            <v>5</v>
          </cell>
          <cell r="O44">
            <v>118</v>
          </cell>
        </row>
        <row r="44">
          <cell r="S44">
            <v>0</v>
          </cell>
        </row>
        <row r="45">
          <cell r="B45">
            <v>514</v>
          </cell>
          <cell r="C45" t="str">
            <v>新津邓双镇岷江店</v>
          </cell>
          <cell r="D45" t="str">
            <v>城郊一片</v>
          </cell>
          <cell r="E45">
            <v>4</v>
          </cell>
          <cell r="F45">
            <v>8</v>
          </cell>
          <cell r="G45">
            <v>8</v>
          </cell>
          <cell r="H45">
            <v>4</v>
          </cell>
          <cell r="I45">
            <v>7</v>
          </cell>
          <cell r="J45">
            <v>7</v>
          </cell>
          <cell r="K45">
            <v>4</v>
          </cell>
          <cell r="L45">
            <v>3</v>
          </cell>
          <cell r="M45">
            <v>3</v>
          </cell>
          <cell r="N45">
            <v>0</v>
          </cell>
        </row>
        <row r="45">
          <cell r="S45">
            <v>0</v>
          </cell>
        </row>
        <row r="46">
          <cell r="B46">
            <v>746</v>
          </cell>
          <cell r="C46" t="str">
            <v>大邑县晋原镇内蒙古大道桃源药店</v>
          </cell>
          <cell r="D46" t="str">
            <v>城郊一片</v>
          </cell>
          <cell r="E46">
            <v>4</v>
          </cell>
          <cell r="F46">
            <v>8</v>
          </cell>
          <cell r="G46">
            <v>8</v>
          </cell>
          <cell r="H46">
            <v>4</v>
          </cell>
          <cell r="I46">
            <v>0</v>
          </cell>
          <cell r="J46">
            <v>0</v>
          </cell>
          <cell r="K46">
            <v>3</v>
          </cell>
          <cell r="L46">
            <v>-4</v>
          </cell>
          <cell r="M46">
            <v>-4</v>
          </cell>
          <cell r="N46">
            <v>-1</v>
          </cell>
        </row>
        <row r="46">
          <cell r="P46">
            <v>-200</v>
          </cell>
          <cell r="Q46">
            <v>-200</v>
          </cell>
          <cell r="R46">
            <v>-50</v>
          </cell>
          <cell r="S46">
            <v>-225</v>
          </cell>
        </row>
        <row r="47">
          <cell r="B47">
            <v>721</v>
          </cell>
          <cell r="C47" t="str">
            <v>邛崃市临邛镇洪川小区药店</v>
          </cell>
          <cell r="D47" t="str">
            <v>城郊一片</v>
          </cell>
          <cell r="E47">
            <v>4</v>
          </cell>
          <cell r="F47">
            <v>8</v>
          </cell>
          <cell r="G47">
            <v>8</v>
          </cell>
          <cell r="H47">
            <v>4</v>
          </cell>
          <cell r="I47">
            <v>4</v>
          </cell>
          <cell r="J47">
            <v>0</v>
          </cell>
          <cell r="K47">
            <v>6</v>
          </cell>
          <cell r="L47">
            <v>0</v>
          </cell>
          <cell r="M47">
            <v>-4</v>
          </cell>
          <cell r="N47">
            <v>2</v>
          </cell>
        </row>
        <row r="47">
          <cell r="Q47">
            <v>-200</v>
          </cell>
        </row>
        <row r="47">
          <cell r="S47">
            <v>-100</v>
          </cell>
        </row>
        <row r="48">
          <cell r="B48">
            <v>748</v>
          </cell>
          <cell r="C48" t="str">
            <v>大邑县晋原镇东街药店</v>
          </cell>
          <cell r="D48" t="str">
            <v>城郊一片</v>
          </cell>
          <cell r="E48">
            <v>2</v>
          </cell>
          <cell r="F48">
            <v>4</v>
          </cell>
          <cell r="G48">
            <v>4</v>
          </cell>
          <cell r="H48">
            <v>2</v>
          </cell>
          <cell r="I48">
            <v>4</v>
          </cell>
          <cell r="J48">
            <v>6</v>
          </cell>
          <cell r="K48">
            <v>3</v>
          </cell>
          <cell r="L48">
            <v>2</v>
          </cell>
          <cell r="M48">
            <v>4</v>
          </cell>
          <cell r="N48">
            <v>1</v>
          </cell>
        </row>
        <row r="48">
          <cell r="S48">
            <v>0</v>
          </cell>
        </row>
        <row r="49">
          <cell r="B49">
            <v>720</v>
          </cell>
          <cell r="C49" t="str">
            <v>大邑县新场镇文昌街药店</v>
          </cell>
          <cell r="D49" t="str">
            <v>城郊一片</v>
          </cell>
          <cell r="E49">
            <v>3</v>
          </cell>
          <cell r="F49">
            <v>6</v>
          </cell>
          <cell r="G49">
            <v>6</v>
          </cell>
          <cell r="H49">
            <v>3</v>
          </cell>
          <cell r="I49">
            <v>2</v>
          </cell>
          <cell r="J49">
            <v>0</v>
          </cell>
          <cell r="K49">
            <v>0</v>
          </cell>
          <cell r="L49">
            <v>-1</v>
          </cell>
          <cell r="M49">
            <v>-3</v>
          </cell>
          <cell r="N49">
            <v>-3</v>
          </cell>
        </row>
        <row r="49">
          <cell r="P49">
            <v>-50</v>
          </cell>
          <cell r="Q49">
            <v>-150</v>
          </cell>
          <cell r="R49">
            <v>-150</v>
          </cell>
          <cell r="S49">
            <v>-175</v>
          </cell>
        </row>
        <row r="50">
          <cell r="B50">
            <v>549</v>
          </cell>
          <cell r="C50" t="str">
            <v>大邑县晋源镇东壕沟段药店</v>
          </cell>
          <cell r="D50" t="str">
            <v>城郊一片</v>
          </cell>
          <cell r="E50">
            <v>2</v>
          </cell>
          <cell r="F50">
            <v>4</v>
          </cell>
          <cell r="G50">
            <v>4</v>
          </cell>
          <cell r="H50">
            <v>2</v>
          </cell>
          <cell r="I50">
            <v>2</v>
          </cell>
          <cell r="J50">
            <v>0</v>
          </cell>
          <cell r="K50">
            <v>3</v>
          </cell>
          <cell r="L50">
            <v>0</v>
          </cell>
          <cell r="M50">
            <v>-2</v>
          </cell>
          <cell r="N50">
            <v>1</v>
          </cell>
        </row>
        <row r="50">
          <cell r="Q50">
            <v>-100</v>
          </cell>
        </row>
        <row r="50">
          <cell r="S50">
            <v>-50</v>
          </cell>
        </row>
        <row r="51">
          <cell r="B51">
            <v>591</v>
          </cell>
          <cell r="C51" t="str">
            <v>邛崃市临邛镇长安大道药店</v>
          </cell>
          <cell r="D51" t="str">
            <v>城郊一片</v>
          </cell>
          <cell r="E51">
            <v>4</v>
          </cell>
          <cell r="F51">
            <v>8</v>
          </cell>
          <cell r="G51">
            <v>8</v>
          </cell>
          <cell r="H51">
            <v>4</v>
          </cell>
          <cell r="I51">
            <v>8</v>
          </cell>
          <cell r="J51">
            <v>0</v>
          </cell>
          <cell r="K51">
            <v>5</v>
          </cell>
          <cell r="L51">
            <v>4</v>
          </cell>
          <cell r="M51">
            <v>-4</v>
          </cell>
          <cell r="N51">
            <v>1</v>
          </cell>
        </row>
        <row r="51">
          <cell r="Q51">
            <v>-200</v>
          </cell>
        </row>
        <row r="51">
          <cell r="S51">
            <v>-100</v>
          </cell>
        </row>
        <row r="52">
          <cell r="B52">
            <v>717</v>
          </cell>
          <cell r="C52" t="str">
            <v>大邑县晋原镇通达东路五段药店</v>
          </cell>
          <cell r="D52" t="str">
            <v>城郊一片</v>
          </cell>
          <cell r="E52">
            <v>2</v>
          </cell>
          <cell r="F52">
            <v>4</v>
          </cell>
          <cell r="G52">
            <v>4</v>
          </cell>
          <cell r="H52">
            <v>2</v>
          </cell>
          <cell r="I52">
            <v>2</v>
          </cell>
          <cell r="J52">
            <v>1</v>
          </cell>
          <cell r="K52">
            <v>2</v>
          </cell>
          <cell r="L52">
            <v>0</v>
          </cell>
          <cell r="M52">
            <v>-1</v>
          </cell>
          <cell r="N52">
            <v>0</v>
          </cell>
        </row>
        <row r="52">
          <cell r="Q52">
            <v>-50</v>
          </cell>
        </row>
        <row r="52">
          <cell r="S52">
            <v>-25</v>
          </cell>
        </row>
        <row r="53">
          <cell r="B53">
            <v>539</v>
          </cell>
          <cell r="C53" t="str">
            <v>大邑县晋原镇子龙路店</v>
          </cell>
          <cell r="D53" t="str">
            <v>城郊一片</v>
          </cell>
          <cell r="E53">
            <v>3</v>
          </cell>
          <cell r="F53">
            <v>6</v>
          </cell>
          <cell r="G53">
            <v>6</v>
          </cell>
          <cell r="H53">
            <v>3</v>
          </cell>
          <cell r="I53">
            <v>3</v>
          </cell>
          <cell r="J53">
            <v>0</v>
          </cell>
          <cell r="K53">
            <v>3</v>
          </cell>
          <cell r="L53">
            <v>0</v>
          </cell>
          <cell r="M53">
            <v>-3</v>
          </cell>
          <cell r="N53">
            <v>0</v>
          </cell>
        </row>
        <row r="53">
          <cell r="Q53">
            <v>-150</v>
          </cell>
        </row>
        <row r="53">
          <cell r="S53">
            <v>-75</v>
          </cell>
        </row>
        <row r="54">
          <cell r="B54">
            <v>716</v>
          </cell>
          <cell r="C54" t="str">
            <v>大邑县沙渠镇方圆路药店</v>
          </cell>
          <cell r="D54" t="str">
            <v>城郊一片</v>
          </cell>
          <cell r="E54">
            <v>3</v>
          </cell>
          <cell r="F54">
            <v>6</v>
          </cell>
          <cell r="G54">
            <v>6</v>
          </cell>
          <cell r="H54">
            <v>3</v>
          </cell>
          <cell r="I54">
            <v>0</v>
          </cell>
          <cell r="J54">
            <v>0</v>
          </cell>
          <cell r="K54">
            <v>7</v>
          </cell>
          <cell r="L54">
            <v>-3</v>
          </cell>
          <cell r="M54">
            <v>-3</v>
          </cell>
          <cell r="N54">
            <v>4</v>
          </cell>
          <cell r="O54">
            <v>118</v>
          </cell>
          <cell r="P54">
            <v>-150</v>
          </cell>
          <cell r="Q54">
            <v>-150</v>
          </cell>
        </row>
        <row r="54">
          <cell r="S54">
            <v>-150</v>
          </cell>
        </row>
        <row r="55">
          <cell r="B55">
            <v>594</v>
          </cell>
          <cell r="C55" t="str">
            <v>大邑县安仁镇千禧街药店</v>
          </cell>
          <cell r="D55" t="str">
            <v>城郊一片</v>
          </cell>
          <cell r="E55">
            <v>2</v>
          </cell>
          <cell r="F55">
            <v>4</v>
          </cell>
          <cell r="G55">
            <v>4</v>
          </cell>
          <cell r="H55">
            <v>2</v>
          </cell>
          <cell r="I55">
            <v>0</v>
          </cell>
          <cell r="J55">
            <v>1</v>
          </cell>
          <cell r="K55">
            <v>3</v>
          </cell>
          <cell r="L55">
            <v>-2</v>
          </cell>
          <cell r="M55">
            <v>-1</v>
          </cell>
          <cell r="N55">
            <v>1</v>
          </cell>
        </row>
        <row r="55">
          <cell r="P55">
            <v>-100</v>
          </cell>
          <cell r="Q55">
            <v>-50</v>
          </cell>
        </row>
        <row r="55">
          <cell r="S55">
            <v>-75</v>
          </cell>
        </row>
        <row r="56">
          <cell r="B56">
            <v>732</v>
          </cell>
          <cell r="C56" t="str">
            <v>邛崃市羊安镇永康大道药店</v>
          </cell>
          <cell r="D56" t="str">
            <v>城郊一片</v>
          </cell>
          <cell r="E56">
            <v>2</v>
          </cell>
          <cell r="F56">
            <v>4</v>
          </cell>
          <cell r="G56">
            <v>4</v>
          </cell>
          <cell r="H56">
            <v>2</v>
          </cell>
          <cell r="I56">
            <v>5</v>
          </cell>
          <cell r="J56">
            <v>3</v>
          </cell>
          <cell r="K56">
            <v>2</v>
          </cell>
          <cell r="L56">
            <v>3</v>
          </cell>
          <cell r="M56">
            <v>1</v>
          </cell>
          <cell r="N56">
            <v>0</v>
          </cell>
        </row>
        <row r="56">
          <cell r="S56">
            <v>0</v>
          </cell>
        </row>
        <row r="57">
          <cell r="B57">
            <v>371</v>
          </cell>
          <cell r="C57" t="str">
            <v>兴义镇万兴路药店</v>
          </cell>
          <cell r="D57" t="str">
            <v>城郊一片</v>
          </cell>
          <cell r="E57">
            <v>3</v>
          </cell>
          <cell r="F57">
            <v>6</v>
          </cell>
          <cell r="G57">
            <v>6</v>
          </cell>
          <cell r="H57">
            <v>3</v>
          </cell>
          <cell r="I57">
            <v>1</v>
          </cell>
          <cell r="J57">
            <v>0</v>
          </cell>
          <cell r="K57">
            <v>0</v>
          </cell>
          <cell r="L57">
            <v>-2</v>
          </cell>
          <cell r="M57">
            <v>-3</v>
          </cell>
          <cell r="N57">
            <v>-3</v>
          </cell>
        </row>
        <row r="57">
          <cell r="P57">
            <v>-100</v>
          </cell>
          <cell r="Q57">
            <v>-150</v>
          </cell>
          <cell r="R57">
            <v>-150</v>
          </cell>
          <cell r="S57">
            <v>-200</v>
          </cell>
        </row>
        <row r="58">
          <cell r="B58">
            <v>102567</v>
          </cell>
          <cell r="C58" t="str">
            <v>新津县五津镇武阳西路药店</v>
          </cell>
          <cell r="D58" t="str">
            <v>城郊一片</v>
          </cell>
          <cell r="E58">
            <v>3</v>
          </cell>
          <cell r="F58">
            <v>6</v>
          </cell>
          <cell r="G58">
            <v>6</v>
          </cell>
          <cell r="H58">
            <v>3</v>
          </cell>
          <cell r="I58">
            <v>2</v>
          </cell>
          <cell r="J58">
            <v>0</v>
          </cell>
          <cell r="K58">
            <v>6</v>
          </cell>
          <cell r="L58">
            <v>-1</v>
          </cell>
          <cell r="M58">
            <v>-3</v>
          </cell>
          <cell r="N58">
            <v>3</v>
          </cell>
        </row>
        <row r="58">
          <cell r="P58">
            <v>-50</v>
          </cell>
          <cell r="Q58">
            <v>-150</v>
          </cell>
        </row>
        <row r="58">
          <cell r="S58">
            <v>-100</v>
          </cell>
        </row>
        <row r="59">
          <cell r="B59">
            <v>102564</v>
          </cell>
          <cell r="C59" t="str">
            <v>邛崃市临邛镇翠荫街药店</v>
          </cell>
          <cell r="D59" t="str">
            <v>城郊一片</v>
          </cell>
          <cell r="E59">
            <v>3</v>
          </cell>
          <cell r="F59">
            <v>6</v>
          </cell>
          <cell r="G59">
            <v>6</v>
          </cell>
          <cell r="H59">
            <v>3</v>
          </cell>
          <cell r="I59">
            <v>4</v>
          </cell>
          <cell r="J59">
            <v>0</v>
          </cell>
          <cell r="K59">
            <v>4</v>
          </cell>
          <cell r="L59">
            <v>1</v>
          </cell>
          <cell r="M59">
            <v>-3</v>
          </cell>
          <cell r="N59">
            <v>1</v>
          </cell>
        </row>
        <row r="59">
          <cell r="Q59">
            <v>-150</v>
          </cell>
        </row>
        <row r="59">
          <cell r="S59">
            <v>-75</v>
          </cell>
        </row>
        <row r="60">
          <cell r="B60">
            <v>754</v>
          </cell>
          <cell r="C60" t="str">
            <v>崇州市崇阳镇尚贤坊街药店</v>
          </cell>
          <cell r="D60" t="str">
            <v>城郊二片</v>
          </cell>
          <cell r="E60">
            <v>3</v>
          </cell>
          <cell r="F60">
            <v>6</v>
          </cell>
          <cell r="G60">
            <v>6</v>
          </cell>
          <cell r="H60">
            <v>3</v>
          </cell>
          <cell r="I60">
            <v>4</v>
          </cell>
          <cell r="J60">
            <v>3</v>
          </cell>
          <cell r="K60">
            <v>4</v>
          </cell>
          <cell r="L60">
            <v>1</v>
          </cell>
          <cell r="M60">
            <v>0</v>
          </cell>
          <cell r="N60">
            <v>1</v>
          </cell>
        </row>
        <row r="60">
          <cell r="S60">
            <v>0</v>
          </cell>
        </row>
        <row r="61">
          <cell r="B61">
            <v>329</v>
          </cell>
          <cell r="C61" t="str">
            <v>温江店</v>
          </cell>
          <cell r="D61" t="str">
            <v>城郊二片</v>
          </cell>
          <cell r="E61">
            <v>3</v>
          </cell>
          <cell r="F61">
            <v>6</v>
          </cell>
          <cell r="G61">
            <v>6</v>
          </cell>
          <cell r="H61">
            <v>3</v>
          </cell>
          <cell r="I61">
            <v>2</v>
          </cell>
          <cell r="J61">
            <v>6</v>
          </cell>
          <cell r="K61">
            <v>3</v>
          </cell>
          <cell r="L61">
            <v>-1</v>
          </cell>
          <cell r="M61">
            <v>3</v>
          </cell>
          <cell r="N61">
            <v>0</v>
          </cell>
        </row>
        <row r="61">
          <cell r="P61">
            <v>-50</v>
          </cell>
        </row>
        <row r="61">
          <cell r="S61">
            <v>-25</v>
          </cell>
        </row>
        <row r="62">
          <cell r="B62">
            <v>52</v>
          </cell>
          <cell r="C62" t="str">
            <v>崇州中心店</v>
          </cell>
          <cell r="D62" t="str">
            <v>城郊二片</v>
          </cell>
          <cell r="E62">
            <v>4</v>
          </cell>
          <cell r="F62">
            <v>8</v>
          </cell>
          <cell r="G62">
            <v>8</v>
          </cell>
          <cell r="H62">
            <v>4</v>
          </cell>
          <cell r="I62">
            <v>1</v>
          </cell>
          <cell r="J62">
            <v>0</v>
          </cell>
          <cell r="K62">
            <v>6</v>
          </cell>
          <cell r="L62">
            <v>-3</v>
          </cell>
          <cell r="M62">
            <v>-4</v>
          </cell>
          <cell r="N62">
            <v>2</v>
          </cell>
        </row>
        <row r="62">
          <cell r="P62">
            <v>-150</v>
          </cell>
          <cell r="Q62">
            <v>-200</v>
          </cell>
        </row>
        <row r="62">
          <cell r="S62">
            <v>-175</v>
          </cell>
        </row>
        <row r="63">
          <cell r="B63">
            <v>367</v>
          </cell>
          <cell r="C63" t="str">
            <v>金带街药店</v>
          </cell>
          <cell r="D63" t="str">
            <v>城郊二片</v>
          </cell>
          <cell r="E63">
            <v>4</v>
          </cell>
          <cell r="F63">
            <v>8</v>
          </cell>
          <cell r="G63">
            <v>8</v>
          </cell>
          <cell r="H63">
            <v>4</v>
          </cell>
          <cell r="I63">
            <v>5</v>
          </cell>
          <cell r="J63">
            <v>2</v>
          </cell>
          <cell r="K63">
            <v>4</v>
          </cell>
          <cell r="L63">
            <v>1</v>
          </cell>
          <cell r="M63">
            <v>-2</v>
          </cell>
          <cell r="N63">
            <v>0</v>
          </cell>
        </row>
        <row r="63">
          <cell r="Q63">
            <v>-100</v>
          </cell>
        </row>
        <row r="63">
          <cell r="S63">
            <v>-50</v>
          </cell>
        </row>
        <row r="64">
          <cell r="B64">
            <v>54</v>
          </cell>
          <cell r="C64" t="str">
            <v>怀远店</v>
          </cell>
          <cell r="D64" t="str">
            <v>城郊二片</v>
          </cell>
          <cell r="E64">
            <v>4</v>
          </cell>
          <cell r="F64">
            <v>8</v>
          </cell>
          <cell r="G64">
            <v>8</v>
          </cell>
          <cell r="H64">
            <v>4</v>
          </cell>
          <cell r="I64">
            <v>4</v>
          </cell>
          <cell r="J64">
            <v>11</v>
          </cell>
          <cell r="K64">
            <v>0</v>
          </cell>
          <cell r="L64">
            <v>0</v>
          </cell>
          <cell r="M64">
            <v>7</v>
          </cell>
          <cell r="N64">
            <v>-4</v>
          </cell>
        </row>
        <row r="64">
          <cell r="R64">
            <v>-200</v>
          </cell>
          <cell r="S64">
            <v>-100</v>
          </cell>
        </row>
        <row r="65">
          <cell r="B65">
            <v>704</v>
          </cell>
          <cell r="C65" t="str">
            <v>都江堰奎光路中段药店</v>
          </cell>
          <cell r="D65" t="str">
            <v>城郊二片</v>
          </cell>
          <cell r="E65">
            <v>3</v>
          </cell>
          <cell r="F65">
            <v>6</v>
          </cell>
          <cell r="G65">
            <v>6</v>
          </cell>
          <cell r="H65">
            <v>3</v>
          </cell>
          <cell r="I65">
            <v>4</v>
          </cell>
          <cell r="J65">
            <v>3</v>
          </cell>
          <cell r="K65">
            <v>3</v>
          </cell>
          <cell r="L65">
            <v>1</v>
          </cell>
          <cell r="M65">
            <v>0</v>
          </cell>
          <cell r="N65">
            <v>0</v>
          </cell>
        </row>
        <row r="65">
          <cell r="S65">
            <v>0</v>
          </cell>
        </row>
        <row r="66">
          <cell r="B66">
            <v>587</v>
          </cell>
          <cell r="C66" t="str">
            <v>都江堰景中路店</v>
          </cell>
          <cell r="D66" t="str">
            <v>城郊二片</v>
          </cell>
          <cell r="E66">
            <v>4</v>
          </cell>
          <cell r="F66">
            <v>8</v>
          </cell>
          <cell r="G66">
            <v>8</v>
          </cell>
          <cell r="H66">
            <v>4</v>
          </cell>
          <cell r="I66">
            <v>4</v>
          </cell>
          <cell r="J66">
            <v>3</v>
          </cell>
          <cell r="K66">
            <v>3</v>
          </cell>
          <cell r="L66">
            <v>0</v>
          </cell>
          <cell r="M66">
            <v>-1</v>
          </cell>
          <cell r="N66">
            <v>-1</v>
          </cell>
        </row>
        <row r="66">
          <cell r="Q66">
            <v>-50</v>
          </cell>
          <cell r="R66">
            <v>-50</v>
          </cell>
          <cell r="S66">
            <v>-50</v>
          </cell>
        </row>
        <row r="67">
          <cell r="B67">
            <v>101453</v>
          </cell>
          <cell r="C67" t="str">
            <v>温江区公平街道江安路药店</v>
          </cell>
          <cell r="D67" t="str">
            <v>城郊二片</v>
          </cell>
          <cell r="E67">
            <v>4</v>
          </cell>
          <cell r="F67">
            <v>8</v>
          </cell>
          <cell r="G67">
            <v>8</v>
          </cell>
          <cell r="H67">
            <v>4</v>
          </cell>
          <cell r="I67">
            <v>8</v>
          </cell>
          <cell r="J67">
            <v>0</v>
          </cell>
          <cell r="K67">
            <v>6</v>
          </cell>
          <cell r="L67">
            <v>4</v>
          </cell>
          <cell r="M67">
            <v>-4</v>
          </cell>
          <cell r="N67">
            <v>2</v>
          </cell>
        </row>
        <row r="67">
          <cell r="Q67">
            <v>-200</v>
          </cell>
        </row>
        <row r="67">
          <cell r="S67">
            <v>-100</v>
          </cell>
        </row>
        <row r="68">
          <cell r="B68">
            <v>351</v>
          </cell>
          <cell r="C68" t="str">
            <v>都江堰药店</v>
          </cell>
          <cell r="D68" t="str">
            <v>城郊二片</v>
          </cell>
          <cell r="E68">
            <v>4</v>
          </cell>
          <cell r="F68">
            <v>8</v>
          </cell>
          <cell r="G68">
            <v>8</v>
          </cell>
          <cell r="H68">
            <v>4</v>
          </cell>
          <cell r="I68">
            <v>2</v>
          </cell>
          <cell r="J68">
            <v>9</v>
          </cell>
          <cell r="K68">
            <v>4</v>
          </cell>
          <cell r="L68">
            <v>-2</v>
          </cell>
          <cell r="M68">
            <v>5</v>
          </cell>
          <cell r="N68">
            <v>0</v>
          </cell>
          <cell r="O68">
            <v>118</v>
          </cell>
          <cell r="P68">
            <v>-100</v>
          </cell>
        </row>
        <row r="68">
          <cell r="S68">
            <v>-50</v>
          </cell>
        </row>
        <row r="69">
          <cell r="B69">
            <v>738</v>
          </cell>
          <cell r="C69" t="str">
            <v>都江堰市蒲阳路药店</v>
          </cell>
          <cell r="D69" t="str">
            <v>城郊二片</v>
          </cell>
          <cell r="E69">
            <v>3</v>
          </cell>
          <cell r="F69">
            <v>6</v>
          </cell>
          <cell r="G69">
            <v>6</v>
          </cell>
          <cell r="H69">
            <v>3</v>
          </cell>
          <cell r="I69">
            <v>5</v>
          </cell>
          <cell r="J69">
            <v>6</v>
          </cell>
          <cell r="K69">
            <v>3</v>
          </cell>
          <cell r="L69">
            <v>2</v>
          </cell>
          <cell r="M69">
            <v>3</v>
          </cell>
          <cell r="N69">
            <v>0</v>
          </cell>
        </row>
        <row r="69">
          <cell r="S69">
            <v>0</v>
          </cell>
        </row>
        <row r="70">
          <cell r="B70">
            <v>56</v>
          </cell>
          <cell r="C70" t="str">
            <v>三江店</v>
          </cell>
          <cell r="D70" t="str">
            <v>城郊二片</v>
          </cell>
          <cell r="E70">
            <v>2</v>
          </cell>
          <cell r="F70">
            <v>4</v>
          </cell>
          <cell r="G70">
            <v>4</v>
          </cell>
          <cell r="H70">
            <v>2</v>
          </cell>
          <cell r="I70">
            <v>8</v>
          </cell>
          <cell r="J70">
            <v>0</v>
          </cell>
          <cell r="K70">
            <v>3</v>
          </cell>
          <cell r="L70">
            <v>6</v>
          </cell>
          <cell r="M70">
            <v>-2</v>
          </cell>
          <cell r="N70">
            <v>1</v>
          </cell>
          <cell r="O70">
            <v>118</v>
          </cell>
        </row>
        <row r="70">
          <cell r="Q70">
            <v>-100</v>
          </cell>
        </row>
        <row r="70">
          <cell r="S70">
            <v>-50</v>
          </cell>
        </row>
        <row r="71">
          <cell r="B71">
            <v>710</v>
          </cell>
          <cell r="C71" t="str">
            <v>都江堰市蒲阳镇堰问道西路药店</v>
          </cell>
          <cell r="D71" t="str">
            <v>城郊二片</v>
          </cell>
          <cell r="E71">
            <v>2</v>
          </cell>
          <cell r="F71">
            <v>4</v>
          </cell>
          <cell r="G71">
            <v>4</v>
          </cell>
          <cell r="H71">
            <v>2</v>
          </cell>
          <cell r="I71">
            <v>4</v>
          </cell>
          <cell r="J71">
            <v>1</v>
          </cell>
          <cell r="K71">
            <v>2</v>
          </cell>
          <cell r="L71">
            <v>2</v>
          </cell>
          <cell r="M71">
            <v>-1</v>
          </cell>
          <cell r="N71">
            <v>0</v>
          </cell>
        </row>
        <row r="71">
          <cell r="Q71">
            <v>-50</v>
          </cell>
        </row>
        <row r="71">
          <cell r="S71">
            <v>-25</v>
          </cell>
        </row>
        <row r="72">
          <cell r="B72">
            <v>706</v>
          </cell>
          <cell r="C72" t="str">
            <v>都江堰幸福镇翔凤路药店</v>
          </cell>
          <cell r="D72" t="str">
            <v>城郊二片</v>
          </cell>
          <cell r="E72">
            <v>2</v>
          </cell>
          <cell r="F72">
            <v>4</v>
          </cell>
          <cell r="G72">
            <v>4</v>
          </cell>
          <cell r="H72">
            <v>2</v>
          </cell>
          <cell r="I72">
            <v>2</v>
          </cell>
          <cell r="J72">
            <v>6</v>
          </cell>
          <cell r="K72">
            <v>6</v>
          </cell>
          <cell r="L72">
            <v>0</v>
          </cell>
          <cell r="M72">
            <v>4</v>
          </cell>
          <cell r="N72">
            <v>4</v>
          </cell>
          <cell r="O72">
            <v>236</v>
          </cell>
        </row>
        <row r="72">
          <cell r="S72">
            <v>0</v>
          </cell>
        </row>
        <row r="73">
          <cell r="B73">
            <v>713</v>
          </cell>
          <cell r="C73" t="str">
            <v>都江堰聚源镇药店</v>
          </cell>
          <cell r="D73" t="str">
            <v>城郊二片</v>
          </cell>
          <cell r="E73">
            <v>2</v>
          </cell>
          <cell r="F73">
            <v>4</v>
          </cell>
          <cell r="G73">
            <v>4</v>
          </cell>
          <cell r="H73">
            <v>2</v>
          </cell>
          <cell r="I73">
            <v>4</v>
          </cell>
          <cell r="J73">
            <v>15</v>
          </cell>
          <cell r="K73">
            <v>6</v>
          </cell>
          <cell r="L73">
            <v>2</v>
          </cell>
          <cell r="M73">
            <v>13</v>
          </cell>
          <cell r="N73">
            <v>4</v>
          </cell>
          <cell r="O73">
            <v>236</v>
          </cell>
        </row>
        <row r="73">
          <cell r="S73">
            <v>0</v>
          </cell>
        </row>
        <row r="74">
          <cell r="B74">
            <v>755</v>
          </cell>
          <cell r="C74" t="str">
            <v>温江区柳城街道鱼凫路药店</v>
          </cell>
          <cell r="D74" t="str">
            <v>城郊二片</v>
          </cell>
          <cell r="E74">
            <v>2</v>
          </cell>
          <cell r="F74">
            <v>4</v>
          </cell>
          <cell r="G74">
            <v>4</v>
          </cell>
          <cell r="H74">
            <v>2</v>
          </cell>
          <cell r="I74">
            <v>0</v>
          </cell>
          <cell r="J74">
            <v>0</v>
          </cell>
          <cell r="K74">
            <v>1</v>
          </cell>
          <cell r="L74">
            <v>-2</v>
          </cell>
          <cell r="M74">
            <v>-2</v>
          </cell>
          <cell r="N74">
            <v>-1</v>
          </cell>
        </row>
        <row r="74">
          <cell r="P74">
            <v>-100</v>
          </cell>
          <cell r="Q74">
            <v>-100</v>
          </cell>
          <cell r="R74">
            <v>-50</v>
          </cell>
          <cell r="S74">
            <v>-125</v>
          </cell>
        </row>
        <row r="75">
          <cell r="B75">
            <v>582</v>
          </cell>
          <cell r="C75" t="str">
            <v>青羊区十二桥药店</v>
          </cell>
          <cell r="D75" t="str">
            <v>西北片</v>
          </cell>
          <cell r="E75">
            <v>6</v>
          </cell>
          <cell r="F75">
            <v>12</v>
          </cell>
          <cell r="G75">
            <v>12</v>
          </cell>
          <cell r="H75">
            <v>6</v>
          </cell>
          <cell r="I75">
            <v>28</v>
          </cell>
          <cell r="J75">
            <v>0</v>
          </cell>
          <cell r="K75">
            <v>6</v>
          </cell>
          <cell r="L75">
            <v>22</v>
          </cell>
          <cell r="M75">
            <v>-6</v>
          </cell>
          <cell r="N75">
            <v>0</v>
          </cell>
        </row>
        <row r="75">
          <cell r="Q75">
            <v>-300</v>
          </cell>
        </row>
        <row r="75">
          <cell r="S75">
            <v>-150</v>
          </cell>
        </row>
        <row r="76">
          <cell r="B76">
            <v>343</v>
          </cell>
          <cell r="C76" t="str">
            <v>光华药店</v>
          </cell>
          <cell r="D76" t="str">
            <v>西北片</v>
          </cell>
          <cell r="E76">
            <v>6</v>
          </cell>
          <cell r="F76">
            <v>12</v>
          </cell>
          <cell r="G76">
            <v>12</v>
          </cell>
          <cell r="H76">
            <v>6</v>
          </cell>
          <cell r="I76">
            <v>8</v>
          </cell>
          <cell r="J76">
            <v>9</v>
          </cell>
          <cell r="K76">
            <v>0</v>
          </cell>
          <cell r="L76">
            <v>2</v>
          </cell>
          <cell r="M76">
            <v>3</v>
          </cell>
          <cell r="N76">
            <v>-6</v>
          </cell>
        </row>
        <row r="76">
          <cell r="R76">
            <v>-300</v>
          </cell>
          <cell r="S76">
            <v>-150</v>
          </cell>
        </row>
        <row r="77">
          <cell r="B77">
            <v>585</v>
          </cell>
          <cell r="C77" t="str">
            <v>成华区羊子山西路药店（兴元华盛）</v>
          </cell>
          <cell r="D77" t="str">
            <v>西北片</v>
          </cell>
          <cell r="E77">
            <v>4</v>
          </cell>
          <cell r="F77">
            <v>8</v>
          </cell>
          <cell r="G77">
            <v>8</v>
          </cell>
          <cell r="H77">
            <v>4</v>
          </cell>
          <cell r="I77">
            <v>4</v>
          </cell>
          <cell r="J77">
            <v>0</v>
          </cell>
          <cell r="K77">
            <v>6</v>
          </cell>
          <cell r="L77">
            <v>0</v>
          </cell>
          <cell r="M77">
            <v>-4</v>
          </cell>
          <cell r="N77">
            <v>2</v>
          </cell>
        </row>
        <row r="77">
          <cell r="Q77">
            <v>-200</v>
          </cell>
        </row>
        <row r="77">
          <cell r="S77">
            <v>-100</v>
          </cell>
        </row>
        <row r="78">
          <cell r="B78">
            <v>730</v>
          </cell>
          <cell r="C78" t="str">
            <v>新都区新繁镇繁江北路药店</v>
          </cell>
          <cell r="D78" t="str">
            <v>西北片</v>
          </cell>
          <cell r="E78">
            <v>4</v>
          </cell>
          <cell r="F78">
            <v>8</v>
          </cell>
          <cell r="G78">
            <v>8</v>
          </cell>
          <cell r="H78">
            <v>4</v>
          </cell>
          <cell r="I78">
            <v>6</v>
          </cell>
          <cell r="J78">
            <v>7</v>
          </cell>
          <cell r="K78">
            <v>6</v>
          </cell>
          <cell r="L78">
            <v>2</v>
          </cell>
          <cell r="M78">
            <v>3</v>
          </cell>
          <cell r="N78">
            <v>2</v>
          </cell>
        </row>
        <row r="78">
          <cell r="S78">
            <v>0</v>
          </cell>
        </row>
        <row r="79">
          <cell r="B79">
            <v>581</v>
          </cell>
          <cell r="C79" t="str">
            <v>成华区二环路北四段药店（汇融名城）</v>
          </cell>
          <cell r="D79" t="str">
            <v>西北片</v>
          </cell>
          <cell r="E79">
            <v>4</v>
          </cell>
          <cell r="F79">
            <v>8</v>
          </cell>
          <cell r="G79">
            <v>8</v>
          </cell>
          <cell r="H79">
            <v>4</v>
          </cell>
          <cell r="I79">
            <v>3</v>
          </cell>
          <cell r="J79">
            <v>3</v>
          </cell>
          <cell r="K79">
            <v>6</v>
          </cell>
          <cell r="L79">
            <v>-1</v>
          </cell>
          <cell r="M79">
            <v>-1</v>
          </cell>
          <cell r="N79">
            <v>2</v>
          </cell>
        </row>
        <row r="79">
          <cell r="P79">
            <v>-50</v>
          </cell>
          <cell r="Q79">
            <v>-50</v>
          </cell>
        </row>
        <row r="79">
          <cell r="S79">
            <v>-50</v>
          </cell>
        </row>
        <row r="80">
          <cell r="B80">
            <v>365</v>
          </cell>
          <cell r="C80" t="str">
            <v>光华村街药店</v>
          </cell>
          <cell r="D80" t="str">
            <v>西北片</v>
          </cell>
          <cell r="E80">
            <v>4</v>
          </cell>
          <cell r="F80">
            <v>8</v>
          </cell>
          <cell r="G80">
            <v>8</v>
          </cell>
          <cell r="H80">
            <v>4</v>
          </cell>
          <cell r="I80">
            <v>17</v>
          </cell>
          <cell r="J80">
            <v>0</v>
          </cell>
          <cell r="K80">
            <v>4</v>
          </cell>
          <cell r="L80">
            <v>13</v>
          </cell>
          <cell r="M80">
            <v>-4</v>
          </cell>
          <cell r="N80">
            <v>0</v>
          </cell>
        </row>
        <row r="80">
          <cell r="Q80">
            <v>-200</v>
          </cell>
        </row>
        <row r="80">
          <cell r="S80">
            <v>-100</v>
          </cell>
        </row>
        <row r="81">
          <cell r="B81">
            <v>726</v>
          </cell>
          <cell r="C81" t="str">
            <v>金牛区交大路第三药店</v>
          </cell>
          <cell r="D81" t="str">
            <v>西北片</v>
          </cell>
          <cell r="E81">
            <v>4</v>
          </cell>
          <cell r="F81">
            <v>8</v>
          </cell>
          <cell r="G81">
            <v>8</v>
          </cell>
          <cell r="H81">
            <v>4</v>
          </cell>
          <cell r="I81">
            <v>12</v>
          </cell>
          <cell r="J81">
            <v>6</v>
          </cell>
          <cell r="K81">
            <v>4</v>
          </cell>
          <cell r="L81">
            <v>8</v>
          </cell>
          <cell r="M81">
            <v>2</v>
          </cell>
          <cell r="N81">
            <v>0</v>
          </cell>
        </row>
        <row r="81">
          <cell r="S81">
            <v>0</v>
          </cell>
        </row>
        <row r="82">
          <cell r="B82">
            <v>359</v>
          </cell>
          <cell r="C82" t="str">
            <v>枣子巷药店</v>
          </cell>
          <cell r="D82" t="str">
            <v>西北片</v>
          </cell>
          <cell r="E82">
            <v>4</v>
          </cell>
          <cell r="F82">
            <v>8</v>
          </cell>
          <cell r="G82">
            <v>8</v>
          </cell>
          <cell r="H82">
            <v>4</v>
          </cell>
          <cell r="I82">
            <v>7</v>
          </cell>
          <cell r="J82">
            <v>1</v>
          </cell>
          <cell r="K82">
            <v>6</v>
          </cell>
          <cell r="L82">
            <v>3</v>
          </cell>
          <cell r="M82">
            <v>-3</v>
          </cell>
          <cell r="N82">
            <v>2</v>
          </cell>
          <cell r="O82">
            <v>118</v>
          </cell>
        </row>
        <row r="82">
          <cell r="Q82">
            <v>-150</v>
          </cell>
        </row>
        <row r="82">
          <cell r="S82">
            <v>-75</v>
          </cell>
        </row>
        <row r="83">
          <cell r="B83">
            <v>513</v>
          </cell>
          <cell r="C83" t="str">
            <v>武侯区顺和街店</v>
          </cell>
          <cell r="D83" t="str">
            <v>西北片</v>
          </cell>
          <cell r="E83">
            <v>3</v>
          </cell>
          <cell r="F83">
            <v>6</v>
          </cell>
          <cell r="G83">
            <v>6</v>
          </cell>
          <cell r="H83">
            <v>3</v>
          </cell>
          <cell r="I83">
            <v>4</v>
          </cell>
          <cell r="J83">
            <v>3</v>
          </cell>
          <cell r="K83">
            <v>3</v>
          </cell>
          <cell r="L83">
            <v>1</v>
          </cell>
          <cell r="M83">
            <v>0</v>
          </cell>
          <cell r="N83">
            <v>0</v>
          </cell>
        </row>
        <row r="83">
          <cell r="S83">
            <v>0</v>
          </cell>
        </row>
        <row r="84">
          <cell r="B84">
            <v>709</v>
          </cell>
          <cell r="C84" t="str">
            <v>新都区马超东路店</v>
          </cell>
          <cell r="D84" t="str">
            <v>西北片</v>
          </cell>
          <cell r="E84">
            <v>4</v>
          </cell>
          <cell r="F84">
            <v>8</v>
          </cell>
          <cell r="G84">
            <v>8</v>
          </cell>
          <cell r="H84">
            <v>4</v>
          </cell>
          <cell r="I84">
            <v>2</v>
          </cell>
          <cell r="J84">
            <v>0</v>
          </cell>
          <cell r="K84">
            <v>3</v>
          </cell>
          <cell r="L84">
            <v>-2</v>
          </cell>
          <cell r="M84">
            <v>-4</v>
          </cell>
          <cell r="N84">
            <v>-1</v>
          </cell>
        </row>
        <row r="84">
          <cell r="P84">
            <v>-100</v>
          </cell>
          <cell r="Q84">
            <v>-200</v>
          </cell>
          <cell r="R84">
            <v>-50</v>
          </cell>
          <cell r="S84">
            <v>-175</v>
          </cell>
        </row>
        <row r="85">
          <cell r="B85">
            <v>311</v>
          </cell>
          <cell r="C85" t="str">
            <v>西部店</v>
          </cell>
          <cell r="D85" t="str">
            <v>西北片</v>
          </cell>
          <cell r="E85">
            <v>2</v>
          </cell>
          <cell r="F85">
            <v>4</v>
          </cell>
          <cell r="G85">
            <v>4</v>
          </cell>
          <cell r="H85">
            <v>2</v>
          </cell>
          <cell r="I85">
            <v>0</v>
          </cell>
          <cell r="J85">
            <v>1</v>
          </cell>
          <cell r="K85">
            <v>3</v>
          </cell>
          <cell r="L85">
            <v>-2</v>
          </cell>
          <cell r="M85">
            <v>-1</v>
          </cell>
          <cell r="N85">
            <v>1</v>
          </cell>
        </row>
        <row r="85">
          <cell r="P85">
            <v>-100</v>
          </cell>
          <cell r="Q85">
            <v>-50</v>
          </cell>
        </row>
        <row r="85">
          <cell r="S85">
            <v>-75</v>
          </cell>
        </row>
        <row r="86">
          <cell r="B86">
            <v>379</v>
          </cell>
          <cell r="C86" t="str">
            <v>土龙路药店</v>
          </cell>
          <cell r="D86" t="str">
            <v>西北片</v>
          </cell>
          <cell r="E86">
            <v>3</v>
          </cell>
          <cell r="F86">
            <v>6</v>
          </cell>
          <cell r="G86">
            <v>6</v>
          </cell>
          <cell r="H86">
            <v>3</v>
          </cell>
          <cell r="I86">
            <v>4</v>
          </cell>
          <cell r="J86">
            <v>3</v>
          </cell>
          <cell r="K86">
            <v>3</v>
          </cell>
          <cell r="L86">
            <v>1</v>
          </cell>
          <cell r="M86">
            <v>0</v>
          </cell>
          <cell r="N86">
            <v>0</v>
          </cell>
        </row>
        <row r="86">
          <cell r="S86">
            <v>0</v>
          </cell>
        </row>
        <row r="87">
          <cell r="B87">
            <v>102934</v>
          </cell>
          <cell r="C87" t="str">
            <v>大银河北街药店</v>
          </cell>
          <cell r="D87" t="str">
            <v>西北片</v>
          </cell>
          <cell r="E87">
            <v>4</v>
          </cell>
          <cell r="F87">
            <v>8</v>
          </cell>
          <cell r="G87">
            <v>8</v>
          </cell>
          <cell r="H87">
            <v>4</v>
          </cell>
          <cell r="I87">
            <v>2</v>
          </cell>
          <cell r="J87">
            <v>14</v>
          </cell>
          <cell r="K87">
            <v>1</v>
          </cell>
          <cell r="L87">
            <v>-2</v>
          </cell>
          <cell r="M87">
            <v>10</v>
          </cell>
          <cell r="N87">
            <v>-3</v>
          </cell>
        </row>
        <row r="87">
          <cell r="P87">
            <v>-100</v>
          </cell>
        </row>
        <row r="87">
          <cell r="R87">
            <v>-150</v>
          </cell>
          <cell r="S87">
            <v>-125</v>
          </cell>
        </row>
        <row r="88">
          <cell r="B88">
            <v>357</v>
          </cell>
          <cell r="C88" t="str">
            <v>清江东路药店</v>
          </cell>
          <cell r="D88" t="str">
            <v>西北片</v>
          </cell>
          <cell r="E88">
            <v>3</v>
          </cell>
          <cell r="F88">
            <v>6</v>
          </cell>
          <cell r="G88">
            <v>6</v>
          </cell>
          <cell r="H88">
            <v>3</v>
          </cell>
          <cell r="I88">
            <v>2</v>
          </cell>
          <cell r="J88">
            <v>4</v>
          </cell>
          <cell r="K88">
            <v>0</v>
          </cell>
          <cell r="L88">
            <v>-1</v>
          </cell>
          <cell r="M88">
            <v>1</v>
          </cell>
          <cell r="N88">
            <v>-3</v>
          </cell>
        </row>
        <row r="88">
          <cell r="P88">
            <v>-50</v>
          </cell>
        </row>
        <row r="88">
          <cell r="R88">
            <v>-150</v>
          </cell>
          <cell r="S88">
            <v>-100</v>
          </cell>
        </row>
        <row r="89">
          <cell r="B89">
            <v>347</v>
          </cell>
          <cell r="C89" t="str">
            <v>清江东路2药店</v>
          </cell>
          <cell r="D89" t="str">
            <v>西北片</v>
          </cell>
          <cell r="E89">
            <v>4</v>
          </cell>
          <cell r="F89">
            <v>8</v>
          </cell>
          <cell r="G89">
            <v>8</v>
          </cell>
          <cell r="H89">
            <v>4</v>
          </cell>
          <cell r="I89">
            <v>0</v>
          </cell>
          <cell r="J89">
            <v>0</v>
          </cell>
          <cell r="K89">
            <v>2</v>
          </cell>
          <cell r="L89">
            <v>-4</v>
          </cell>
          <cell r="M89">
            <v>-4</v>
          </cell>
          <cell r="N89">
            <v>-2</v>
          </cell>
        </row>
        <row r="89">
          <cell r="P89">
            <v>-200</v>
          </cell>
          <cell r="Q89">
            <v>-200</v>
          </cell>
          <cell r="R89">
            <v>-100</v>
          </cell>
          <cell r="S89">
            <v>-250</v>
          </cell>
        </row>
        <row r="90">
          <cell r="B90">
            <v>745</v>
          </cell>
          <cell r="C90" t="str">
            <v>金牛区金沙路药店</v>
          </cell>
          <cell r="D90" t="str">
            <v>西北片</v>
          </cell>
          <cell r="E90">
            <v>3</v>
          </cell>
          <cell r="F90">
            <v>6</v>
          </cell>
          <cell r="G90">
            <v>6</v>
          </cell>
          <cell r="H90">
            <v>3</v>
          </cell>
          <cell r="I90">
            <v>4</v>
          </cell>
          <cell r="J90">
            <v>0</v>
          </cell>
          <cell r="K90">
            <v>5</v>
          </cell>
          <cell r="L90">
            <v>1</v>
          </cell>
          <cell r="M90">
            <v>-3</v>
          </cell>
          <cell r="N90">
            <v>2</v>
          </cell>
        </row>
        <row r="90">
          <cell r="Q90">
            <v>-150</v>
          </cell>
        </row>
        <row r="90">
          <cell r="S90">
            <v>-75</v>
          </cell>
        </row>
        <row r="91">
          <cell r="B91">
            <v>570</v>
          </cell>
          <cell r="C91" t="str">
            <v>青羊区浣花滨河路药店</v>
          </cell>
          <cell r="D91" t="str">
            <v>西北片</v>
          </cell>
          <cell r="E91">
            <v>3</v>
          </cell>
          <cell r="F91">
            <v>6</v>
          </cell>
          <cell r="G91">
            <v>6</v>
          </cell>
          <cell r="H91">
            <v>3</v>
          </cell>
          <cell r="I91">
            <v>0</v>
          </cell>
          <cell r="J91">
            <v>3</v>
          </cell>
          <cell r="K91">
            <v>0</v>
          </cell>
          <cell r="L91">
            <v>-3</v>
          </cell>
          <cell r="M91">
            <v>0</v>
          </cell>
          <cell r="N91">
            <v>-3</v>
          </cell>
        </row>
        <row r="91">
          <cell r="P91">
            <v>-150</v>
          </cell>
        </row>
        <row r="91">
          <cell r="R91">
            <v>-150</v>
          </cell>
          <cell r="S91">
            <v>-150</v>
          </cell>
        </row>
        <row r="92">
          <cell r="B92">
            <v>103198</v>
          </cell>
          <cell r="C92" t="str">
            <v>青羊区贝森北路药店</v>
          </cell>
          <cell r="D92" t="str">
            <v>西北片</v>
          </cell>
          <cell r="E92">
            <v>4</v>
          </cell>
          <cell r="F92">
            <v>8</v>
          </cell>
          <cell r="G92">
            <v>8</v>
          </cell>
          <cell r="H92">
            <v>4</v>
          </cell>
          <cell r="I92">
            <v>2</v>
          </cell>
          <cell r="J92">
            <v>1</v>
          </cell>
          <cell r="K92">
            <v>4</v>
          </cell>
          <cell r="L92">
            <v>-2</v>
          </cell>
          <cell r="M92">
            <v>-3</v>
          </cell>
          <cell r="N92">
            <v>0</v>
          </cell>
        </row>
        <row r="92">
          <cell r="P92">
            <v>-100</v>
          </cell>
          <cell r="Q92">
            <v>-150</v>
          </cell>
        </row>
        <row r="92">
          <cell r="S92">
            <v>-125</v>
          </cell>
        </row>
        <row r="93">
          <cell r="B93">
            <v>339</v>
          </cell>
          <cell r="C93" t="str">
            <v>沙河源药店</v>
          </cell>
          <cell r="D93" t="str">
            <v>西北片</v>
          </cell>
          <cell r="E93">
            <v>4</v>
          </cell>
          <cell r="F93">
            <v>8</v>
          </cell>
          <cell r="G93">
            <v>8</v>
          </cell>
          <cell r="H93">
            <v>4</v>
          </cell>
          <cell r="I93">
            <v>0</v>
          </cell>
          <cell r="J93">
            <v>3</v>
          </cell>
          <cell r="K93">
            <v>1</v>
          </cell>
          <cell r="L93">
            <v>-4</v>
          </cell>
          <cell r="M93">
            <v>-1</v>
          </cell>
          <cell r="N93">
            <v>-3</v>
          </cell>
        </row>
        <row r="93">
          <cell r="P93">
            <v>-200</v>
          </cell>
          <cell r="Q93">
            <v>-50</v>
          </cell>
          <cell r="R93">
            <v>-150</v>
          </cell>
          <cell r="S93">
            <v>-200</v>
          </cell>
        </row>
        <row r="94">
          <cell r="B94">
            <v>727</v>
          </cell>
          <cell r="C94" t="str">
            <v>金牛区黄苑东街药店</v>
          </cell>
          <cell r="D94" t="str">
            <v>西北片</v>
          </cell>
          <cell r="E94">
            <v>3</v>
          </cell>
          <cell r="F94">
            <v>6</v>
          </cell>
          <cell r="G94">
            <v>6</v>
          </cell>
          <cell r="H94">
            <v>3</v>
          </cell>
          <cell r="I94">
            <v>8</v>
          </cell>
          <cell r="J94">
            <v>9</v>
          </cell>
          <cell r="K94">
            <v>6</v>
          </cell>
          <cell r="L94">
            <v>5</v>
          </cell>
          <cell r="M94">
            <v>6</v>
          </cell>
          <cell r="N94">
            <v>3</v>
          </cell>
          <cell r="O94">
            <v>236</v>
          </cell>
        </row>
        <row r="94">
          <cell r="S94">
            <v>0</v>
          </cell>
        </row>
        <row r="95">
          <cell r="B95">
            <v>752</v>
          </cell>
          <cell r="C95" t="str">
            <v>聚萃街药店</v>
          </cell>
          <cell r="D95" t="str">
            <v>西北片</v>
          </cell>
          <cell r="E95">
            <v>2</v>
          </cell>
          <cell r="F95">
            <v>4</v>
          </cell>
          <cell r="G95">
            <v>4</v>
          </cell>
          <cell r="H95">
            <v>2</v>
          </cell>
          <cell r="I95">
            <v>4</v>
          </cell>
          <cell r="J95">
            <v>3</v>
          </cell>
          <cell r="K95">
            <v>0</v>
          </cell>
          <cell r="L95">
            <v>2</v>
          </cell>
          <cell r="M95">
            <v>1</v>
          </cell>
          <cell r="N95">
            <v>-2</v>
          </cell>
        </row>
        <row r="95">
          <cell r="R95">
            <v>-100</v>
          </cell>
          <cell r="S95">
            <v>-50</v>
          </cell>
        </row>
        <row r="96">
          <cell r="B96">
            <v>102565</v>
          </cell>
          <cell r="C96" t="str">
            <v>武侯区佳灵路药店</v>
          </cell>
          <cell r="D96" t="str">
            <v>西北片</v>
          </cell>
          <cell r="E96">
            <v>3</v>
          </cell>
          <cell r="F96">
            <v>6</v>
          </cell>
          <cell r="G96">
            <v>6</v>
          </cell>
          <cell r="H96">
            <v>3</v>
          </cell>
          <cell r="I96">
            <v>0</v>
          </cell>
          <cell r="J96">
            <v>0</v>
          </cell>
          <cell r="K96">
            <v>0</v>
          </cell>
          <cell r="L96">
            <v>-3</v>
          </cell>
          <cell r="M96">
            <v>-3</v>
          </cell>
          <cell r="N96">
            <v>-3</v>
          </cell>
        </row>
        <row r="96">
          <cell r="P96">
            <v>-150</v>
          </cell>
          <cell r="Q96">
            <v>-150</v>
          </cell>
          <cell r="R96">
            <v>-150</v>
          </cell>
          <cell r="S96">
            <v>-225</v>
          </cell>
        </row>
        <row r="97">
          <cell r="B97">
            <v>741</v>
          </cell>
          <cell r="C97" t="str">
            <v>成华区新怡路店</v>
          </cell>
          <cell r="D97" t="str">
            <v>西北片</v>
          </cell>
          <cell r="E97">
            <v>3</v>
          </cell>
          <cell r="F97">
            <v>6</v>
          </cell>
          <cell r="G97">
            <v>6</v>
          </cell>
          <cell r="H97">
            <v>3</v>
          </cell>
          <cell r="I97">
            <v>7</v>
          </cell>
          <cell r="J97">
            <v>0</v>
          </cell>
          <cell r="K97">
            <v>0</v>
          </cell>
          <cell r="L97">
            <v>4</v>
          </cell>
          <cell r="M97">
            <v>-3</v>
          </cell>
          <cell r="N97">
            <v>-3</v>
          </cell>
          <cell r="O97">
            <v>118</v>
          </cell>
        </row>
        <row r="97">
          <cell r="Q97">
            <v>-150</v>
          </cell>
          <cell r="R97">
            <v>-150</v>
          </cell>
          <cell r="S97">
            <v>-150</v>
          </cell>
        </row>
        <row r="98">
          <cell r="B98">
            <v>103199</v>
          </cell>
          <cell r="C98" t="str">
            <v>西林一街药店</v>
          </cell>
          <cell r="D98" t="str">
            <v>西北片</v>
          </cell>
          <cell r="E98">
            <v>3</v>
          </cell>
          <cell r="F98">
            <v>6</v>
          </cell>
          <cell r="G98">
            <v>6</v>
          </cell>
          <cell r="H98">
            <v>3</v>
          </cell>
          <cell r="I98">
            <v>1</v>
          </cell>
          <cell r="J98">
            <v>0</v>
          </cell>
          <cell r="K98">
            <v>5</v>
          </cell>
          <cell r="L98">
            <v>-2</v>
          </cell>
          <cell r="M98">
            <v>-3</v>
          </cell>
          <cell r="N98">
            <v>2</v>
          </cell>
        </row>
        <row r="98">
          <cell r="P98">
            <v>-100</v>
          </cell>
          <cell r="Q98">
            <v>-150</v>
          </cell>
        </row>
        <row r="98">
          <cell r="S98">
            <v>-125</v>
          </cell>
        </row>
        <row r="99">
          <cell r="B99">
            <v>307</v>
          </cell>
          <cell r="C99" t="str">
            <v>旗舰店</v>
          </cell>
        </row>
        <row r="99">
          <cell r="E99">
            <v>28</v>
          </cell>
          <cell r="F99">
            <v>24</v>
          </cell>
          <cell r="G99">
            <v>24</v>
          </cell>
          <cell r="H99">
            <v>12</v>
          </cell>
          <cell r="I99">
            <v>16</v>
          </cell>
          <cell r="J99">
            <v>30</v>
          </cell>
          <cell r="K99">
            <v>14</v>
          </cell>
          <cell r="L99">
            <v>4</v>
          </cell>
          <cell r="M99">
            <v>18</v>
          </cell>
          <cell r="N99">
            <v>-14</v>
          </cell>
        </row>
        <row r="99">
          <cell r="S99">
            <v>0</v>
          </cell>
        </row>
        <row r="100">
          <cell r="E100">
            <v>356</v>
          </cell>
          <cell r="F100">
            <v>680</v>
          </cell>
          <cell r="G100">
            <v>680</v>
          </cell>
          <cell r="H100">
            <v>340</v>
          </cell>
          <cell r="I100">
            <v>508</v>
          </cell>
          <cell r="J100">
            <v>274</v>
          </cell>
          <cell r="K100">
            <v>353</v>
          </cell>
        </row>
        <row r="100">
          <cell r="O100">
            <v>2242</v>
          </cell>
        </row>
        <row r="100">
          <cell r="S100">
            <v>-8050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1"/>
  <sheetViews>
    <sheetView tabSelected="1" workbookViewId="0">
      <pane ySplit="2" topLeftCell="A54" activePane="bottomLeft" state="frozen"/>
      <selection/>
      <selection pane="bottomLeft" activeCell="J9" sqref="J9"/>
    </sheetView>
  </sheetViews>
  <sheetFormatPr defaultColWidth="9" defaultRowHeight="19" customHeight="1"/>
  <cols>
    <col min="1" max="1" width="3.625" style="80" customWidth="1"/>
    <col min="2" max="3" width="9" style="80"/>
    <col min="4" max="4" width="10.125" style="80" customWidth="1"/>
    <col min="5" max="5" width="7.25" style="80" customWidth="1"/>
    <col min="6" max="6" width="7" style="80" customWidth="1"/>
    <col min="7" max="8" width="7.625" style="81" customWidth="1"/>
    <col min="9" max="9" width="8.75" style="81" customWidth="1"/>
    <col min="10" max="10" width="8.5" style="80" customWidth="1"/>
    <col min="11" max="11" width="6.625" style="80" customWidth="1"/>
    <col min="12" max="12" width="5.375" style="80" customWidth="1"/>
    <col min="13" max="13" width="10.875" style="81" customWidth="1"/>
    <col min="14" max="14" width="9.875" style="80" customWidth="1"/>
    <col min="15" max="16384" width="9" style="80"/>
  </cols>
  <sheetData>
    <row r="1" s="80" customFormat="1" customHeight="1" spans="1:14">
      <c r="A1" s="82" t="s">
        <v>0</v>
      </c>
      <c r="B1" s="82"/>
      <c r="C1" s="82"/>
      <c r="D1" s="82"/>
      <c r="E1" s="82"/>
      <c r="F1" s="82"/>
      <c r="G1" s="75"/>
      <c r="H1" s="75"/>
      <c r="I1" s="75"/>
      <c r="J1" s="82"/>
      <c r="K1" s="82"/>
      <c r="L1" s="82"/>
      <c r="M1" s="75"/>
      <c r="N1" s="82"/>
    </row>
    <row r="2" s="81" customFormat="1" ht="45" customHeight="1" spans="1:14">
      <c r="A2" s="83" t="s">
        <v>1</v>
      </c>
      <c r="B2" s="83" t="s">
        <v>2</v>
      </c>
      <c r="C2" s="83" t="s">
        <v>3</v>
      </c>
      <c r="D2" s="83" t="s">
        <v>4</v>
      </c>
      <c r="E2" s="83" t="s">
        <v>5</v>
      </c>
      <c r="F2" s="83" t="s">
        <v>6</v>
      </c>
      <c r="G2" s="83" t="s">
        <v>7</v>
      </c>
      <c r="H2" s="83" t="s">
        <v>8</v>
      </c>
      <c r="I2" s="83" t="s">
        <v>9</v>
      </c>
      <c r="J2" s="83" t="s">
        <v>10</v>
      </c>
      <c r="K2" s="83" t="s">
        <v>11</v>
      </c>
      <c r="L2" s="83" t="s">
        <v>12</v>
      </c>
      <c r="M2" s="83" t="s">
        <v>13</v>
      </c>
      <c r="N2" s="83" t="s">
        <v>14</v>
      </c>
    </row>
    <row r="3" s="80" customFormat="1" customHeight="1" spans="1:14">
      <c r="A3" s="84">
        <v>1</v>
      </c>
      <c r="B3" s="84" t="s">
        <v>15</v>
      </c>
      <c r="C3" s="84">
        <v>594</v>
      </c>
      <c r="D3" s="84" t="s">
        <v>16</v>
      </c>
      <c r="E3" s="84">
        <v>6148</v>
      </c>
      <c r="F3" s="84" t="s">
        <v>17</v>
      </c>
      <c r="G3" s="83">
        <v>260</v>
      </c>
      <c r="H3" s="83">
        <v>260</v>
      </c>
      <c r="I3" s="83">
        <f t="shared" ref="I3:I8" si="0">H3-G3</f>
        <v>0</v>
      </c>
      <c r="J3" s="84">
        <v>199.14</v>
      </c>
      <c r="K3" s="84">
        <v>0</v>
      </c>
      <c r="L3" s="84">
        <v>0</v>
      </c>
      <c r="M3" s="83">
        <v>-25</v>
      </c>
      <c r="N3" s="84">
        <f t="shared" ref="N3:N8" si="1">I3+J3+K3+L3+M3</f>
        <v>174.14</v>
      </c>
    </row>
    <row r="4" s="80" customFormat="1" customHeight="1" spans="1:14">
      <c r="A4" s="84">
        <v>2</v>
      </c>
      <c r="B4" s="84" t="s">
        <v>15</v>
      </c>
      <c r="C4" s="84">
        <v>594</v>
      </c>
      <c r="D4" s="84" t="s">
        <v>16</v>
      </c>
      <c r="E4" s="84">
        <v>6232</v>
      </c>
      <c r="F4" s="84" t="s">
        <v>18</v>
      </c>
      <c r="G4" s="83">
        <v>260</v>
      </c>
      <c r="H4" s="83">
        <v>260</v>
      </c>
      <c r="I4" s="83">
        <f t="shared" si="0"/>
        <v>0</v>
      </c>
      <c r="J4" s="84">
        <v>224.14</v>
      </c>
      <c r="K4" s="84">
        <v>0</v>
      </c>
      <c r="L4" s="84">
        <v>0</v>
      </c>
      <c r="M4" s="83">
        <v>-50</v>
      </c>
      <c r="N4" s="84">
        <f t="shared" si="1"/>
        <v>174.14</v>
      </c>
    </row>
    <row r="5" customHeight="1" spans="1:14">
      <c r="A5" s="84">
        <v>3</v>
      </c>
      <c r="B5" s="84" t="s">
        <v>15</v>
      </c>
      <c r="C5" s="84">
        <v>549</v>
      </c>
      <c r="D5" s="84" t="s">
        <v>19</v>
      </c>
      <c r="E5" s="84">
        <v>7947</v>
      </c>
      <c r="F5" s="84" t="s">
        <v>20</v>
      </c>
      <c r="G5" s="83">
        <v>260</v>
      </c>
      <c r="H5" s="83">
        <v>260</v>
      </c>
      <c r="I5" s="83">
        <f t="shared" si="0"/>
        <v>0</v>
      </c>
      <c r="J5" s="84">
        <v>1060</v>
      </c>
      <c r="K5" s="84">
        <v>168</v>
      </c>
      <c r="L5" s="84">
        <v>0</v>
      </c>
      <c r="M5" s="83">
        <v>-25</v>
      </c>
      <c r="N5" s="84">
        <f t="shared" si="1"/>
        <v>1203</v>
      </c>
    </row>
    <row r="6" customHeight="1" spans="1:14">
      <c r="A6" s="84">
        <v>4</v>
      </c>
      <c r="B6" s="84" t="s">
        <v>15</v>
      </c>
      <c r="C6" s="84">
        <v>549</v>
      </c>
      <c r="D6" s="84" t="s">
        <v>19</v>
      </c>
      <c r="E6" s="84">
        <v>7687</v>
      </c>
      <c r="F6" s="84" t="s">
        <v>21</v>
      </c>
      <c r="G6" s="83">
        <v>260</v>
      </c>
      <c r="H6" s="83">
        <v>260</v>
      </c>
      <c r="I6" s="83">
        <f t="shared" si="0"/>
        <v>0</v>
      </c>
      <c r="J6" s="84">
        <v>1060</v>
      </c>
      <c r="K6" s="84">
        <v>168</v>
      </c>
      <c r="L6" s="84">
        <v>0</v>
      </c>
      <c r="M6" s="83">
        <v>-25</v>
      </c>
      <c r="N6" s="84">
        <f t="shared" si="1"/>
        <v>1203</v>
      </c>
    </row>
    <row r="7" customHeight="1" spans="1:14">
      <c r="A7" s="84">
        <v>5</v>
      </c>
      <c r="B7" s="84" t="s">
        <v>15</v>
      </c>
      <c r="C7" s="84">
        <v>748</v>
      </c>
      <c r="D7" s="84" t="s">
        <v>22</v>
      </c>
      <c r="E7" s="84">
        <v>6537</v>
      </c>
      <c r="F7" s="84" t="s">
        <v>23</v>
      </c>
      <c r="G7" s="85">
        <v>260</v>
      </c>
      <c r="H7" s="85">
        <v>260</v>
      </c>
      <c r="I7" s="85">
        <f t="shared" si="0"/>
        <v>0</v>
      </c>
      <c r="J7" s="86">
        <v>630.33</v>
      </c>
      <c r="K7" s="86">
        <v>0</v>
      </c>
      <c r="L7" s="86">
        <v>0</v>
      </c>
      <c r="M7" s="85">
        <v>0</v>
      </c>
      <c r="N7" s="84">
        <f t="shared" si="1"/>
        <v>630.33</v>
      </c>
    </row>
    <row r="8" customHeight="1" spans="1:14">
      <c r="A8" s="84">
        <v>6</v>
      </c>
      <c r="B8" s="84" t="s">
        <v>15</v>
      </c>
      <c r="C8" s="84">
        <v>748</v>
      </c>
      <c r="D8" s="84" t="s">
        <v>22</v>
      </c>
      <c r="E8" s="84">
        <v>11012</v>
      </c>
      <c r="F8" s="84" t="s">
        <v>24</v>
      </c>
      <c r="G8" s="85">
        <v>260</v>
      </c>
      <c r="H8" s="85">
        <v>260</v>
      </c>
      <c r="I8" s="85">
        <f t="shared" si="0"/>
        <v>0</v>
      </c>
      <c r="J8" s="86">
        <v>630</v>
      </c>
      <c r="K8" s="86">
        <v>0</v>
      </c>
      <c r="L8" s="86">
        <v>0</v>
      </c>
      <c r="M8" s="85">
        <v>0</v>
      </c>
      <c r="N8" s="84">
        <f t="shared" si="1"/>
        <v>630</v>
      </c>
    </row>
    <row r="9" s="80" customFormat="1" ht="18.95" customHeight="1" spans="1:14">
      <c r="A9" s="84">
        <v>7</v>
      </c>
      <c r="B9" s="84" t="s">
        <v>15</v>
      </c>
      <c r="C9" s="84">
        <v>716</v>
      </c>
      <c r="D9" s="84" t="s">
        <v>25</v>
      </c>
      <c r="E9" s="84">
        <v>8354</v>
      </c>
      <c r="F9" s="84" t="s">
        <v>26</v>
      </c>
      <c r="G9" s="83">
        <v>260</v>
      </c>
      <c r="H9" s="83">
        <v>260</v>
      </c>
      <c r="I9" s="83">
        <v>0</v>
      </c>
      <c r="J9" s="84">
        <v>563</v>
      </c>
      <c r="K9" s="84">
        <v>0</v>
      </c>
      <c r="L9" s="84">
        <v>0</v>
      </c>
      <c r="M9" s="83">
        <v>-50</v>
      </c>
      <c r="N9" s="84">
        <f>J9+M9</f>
        <v>513</v>
      </c>
    </row>
    <row r="10" s="80" customFormat="1" ht="18.95" customHeight="1" spans="1:14">
      <c r="A10" s="84">
        <v>8</v>
      </c>
      <c r="B10" s="84" t="s">
        <v>15</v>
      </c>
      <c r="C10" s="84">
        <v>716</v>
      </c>
      <c r="D10" s="84" t="s">
        <v>25</v>
      </c>
      <c r="E10" s="84">
        <v>7661</v>
      </c>
      <c r="F10" s="84" t="s">
        <v>27</v>
      </c>
      <c r="G10" s="83">
        <v>260</v>
      </c>
      <c r="H10" s="83">
        <v>260</v>
      </c>
      <c r="I10" s="83">
        <v>0</v>
      </c>
      <c r="J10" s="84">
        <v>563</v>
      </c>
      <c r="K10" s="84">
        <v>0</v>
      </c>
      <c r="L10" s="84">
        <v>0</v>
      </c>
      <c r="M10" s="83">
        <v>-50</v>
      </c>
      <c r="N10" s="84">
        <f>J10+M10</f>
        <v>513</v>
      </c>
    </row>
    <row r="11" s="80" customFormat="1" ht="18.95" customHeight="1" spans="1:14">
      <c r="A11" s="84">
        <v>9</v>
      </c>
      <c r="B11" s="84" t="s">
        <v>15</v>
      </c>
      <c r="C11" s="84">
        <v>716</v>
      </c>
      <c r="D11" s="84" t="s">
        <v>25</v>
      </c>
      <c r="E11" s="84">
        <v>11131</v>
      </c>
      <c r="F11" s="84" t="s">
        <v>28</v>
      </c>
      <c r="G11" s="83">
        <v>260</v>
      </c>
      <c r="H11" s="83">
        <v>260</v>
      </c>
      <c r="I11" s="83">
        <v>0</v>
      </c>
      <c r="J11" s="84">
        <v>563.13</v>
      </c>
      <c r="K11" s="84">
        <v>0</v>
      </c>
      <c r="L11" s="84">
        <v>0</v>
      </c>
      <c r="M11" s="83">
        <v>-50</v>
      </c>
      <c r="N11" s="84">
        <f>J11+M11</f>
        <v>513.13</v>
      </c>
    </row>
    <row r="12" s="80" customFormat="1" customHeight="1" spans="1:14">
      <c r="A12" s="84">
        <v>10</v>
      </c>
      <c r="B12" s="84" t="s">
        <v>15</v>
      </c>
      <c r="C12" s="84">
        <v>746</v>
      </c>
      <c r="D12" s="84" t="s">
        <v>29</v>
      </c>
      <c r="E12" s="84">
        <v>4028</v>
      </c>
      <c r="F12" s="84" t="s">
        <v>30</v>
      </c>
      <c r="G12" s="86">
        <v>260</v>
      </c>
      <c r="H12" s="86">
        <v>260</v>
      </c>
      <c r="I12" s="86">
        <v>0</v>
      </c>
      <c r="J12" s="86">
        <v>216.2</v>
      </c>
      <c r="K12" s="84">
        <v>0</v>
      </c>
      <c r="L12" s="84">
        <v>0</v>
      </c>
      <c r="M12" s="83">
        <v>-50</v>
      </c>
      <c r="N12" s="84">
        <f t="shared" ref="N12:N28" si="2">I12+J12+K12+L12+M12</f>
        <v>166.2</v>
      </c>
    </row>
    <row r="13" s="80" customFormat="1" customHeight="1" spans="1:14">
      <c r="A13" s="84">
        <v>11</v>
      </c>
      <c r="B13" s="84" t="s">
        <v>15</v>
      </c>
      <c r="C13" s="84">
        <v>746</v>
      </c>
      <c r="D13" s="84" t="s">
        <v>29</v>
      </c>
      <c r="E13" s="84">
        <v>8068</v>
      </c>
      <c r="F13" s="84" t="s">
        <v>31</v>
      </c>
      <c r="G13" s="86">
        <v>260</v>
      </c>
      <c r="H13" s="86">
        <v>260</v>
      </c>
      <c r="I13" s="86">
        <v>0</v>
      </c>
      <c r="J13" s="86">
        <v>216.2</v>
      </c>
      <c r="K13" s="84">
        <v>0</v>
      </c>
      <c r="L13" s="84">
        <v>0</v>
      </c>
      <c r="M13" s="83">
        <v>-50</v>
      </c>
      <c r="N13" s="84">
        <f t="shared" si="2"/>
        <v>166.2</v>
      </c>
    </row>
    <row r="14" customHeight="1" spans="1:14">
      <c r="A14" s="84">
        <v>12</v>
      </c>
      <c r="B14" s="84" t="s">
        <v>15</v>
      </c>
      <c r="C14" s="84">
        <v>746</v>
      </c>
      <c r="D14" s="84" t="s">
        <v>29</v>
      </c>
      <c r="E14" s="84">
        <v>4081</v>
      </c>
      <c r="F14" s="84" t="s">
        <v>32</v>
      </c>
      <c r="G14" s="86">
        <v>260</v>
      </c>
      <c r="H14" s="86">
        <v>260</v>
      </c>
      <c r="I14" s="86">
        <v>0</v>
      </c>
      <c r="J14" s="86">
        <v>216.2</v>
      </c>
      <c r="K14" s="84">
        <v>0</v>
      </c>
      <c r="L14" s="84">
        <v>0</v>
      </c>
      <c r="M14" s="83">
        <v>-50</v>
      </c>
      <c r="N14" s="84">
        <f t="shared" si="2"/>
        <v>166.2</v>
      </c>
    </row>
    <row r="15" customHeight="1" spans="1:14">
      <c r="A15" s="84">
        <v>13</v>
      </c>
      <c r="B15" s="84" t="s">
        <v>15</v>
      </c>
      <c r="C15" s="84">
        <v>746</v>
      </c>
      <c r="D15" s="84" t="s">
        <v>29</v>
      </c>
      <c r="E15" s="84">
        <v>11103</v>
      </c>
      <c r="F15" s="84" t="s">
        <v>33</v>
      </c>
      <c r="G15" s="86">
        <v>260</v>
      </c>
      <c r="H15" s="86">
        <v>260</v>
      </c>
      <c r="I15" s="86">
        <v>0</v>
      </c>
      <c r="J15" s="86">
        <v>241.06</v>
      </c>
      <c r="K15" s="84">
        <v>0</v>
      </c>
      <c r="L15" s="84">
        <v>0</v>
      </c>
      <c r="M15" s="83">
        <v>-75</v>
      </c>
      <c r="N15" s="84">
        <f t="shared" si="2"/>
        <v>166.06</v>
      </c>
    </row>
    <row r="16" customHeight="1" spans="1:14">
      <c r="A16" s="84">
        <v>14</v>
      </c>
      <c r="B16" s="84" t="s">
        <v>15</v>
      </c>
      <c r="C16" s="84">
        <v>717</v>
      </c>
      <c r="D16" s="84" t="s">
        <v>34</v>
      </c>
      <c r="E16" s="84">
        <v>6752</v>
      </c>
      <c r="F16" s="84" t="s">
        <v>35</v>
      </c>
      <c r="G16" s="87">
        <v>260</v>
      </c>
      <c r="H16" s="87">
        <v>260</v>
      </c>
      <c r="I16" s="87">
        <f>H16-G16</f>
        <v>0</v>
      </c>
      <c r="J16" s="89">
        <v>170.86</v>
      </c>
      <c r="K16" s="89">
        <v>0</v>
      </c>
      <c r="L16" s="89">
        <v>0</v>
      </c>
      <c r="M16" s="87">
        <v>0</v>
      </c>
      <c r="N16" s="84">
        <f t="shared" si="2"/>
        <v>170.86</v>
      </c>
    </row>
    <row r="17" customHeight="1" spans="1:14">
      <c r="A17" s="84">
        <v>15</v>
      </c>
      <c r="B17" s="84" t="s">
        <v>15</v>
      </c>
      <c r="C17" s="84">
        <v>717</v>
      </c>
      <c r="D17" s="84" t="s">
        <v>34</v>
      </c>
      <c r="E17" s="84">
        <v>7386</v>
      </c>
      <c r="F17" s="84" t="s">
        <v>36</v>
      </c>
      <c r="G17" s="87">
        <v>260</v>
      </c>
      <c r="H17" s="87">
        <v>260</v>
      </c>
      <c r="I17" s="87">
        <f>H17-G17</f>
        <v>0</v>
      </c>
      <c r="J17" s="89">
        <v>170.9</v>
      </c>
      <c r="K17" s="89">
        <v>0</v>
      </c>
      <c r="L17" s="89">
        <v>0</v>
      </c>
      <c r="M17" s="87">
        <v>0</v>
      </c>
      <c r="N17" s="84">
        <f t="shared" si="2"/>
        <v>170.9</v>
      </c>
    </row>
    <row r="18" customHeight="1" spans="1:14">
      <c r="A18" s="84">
        <v>16</v>
      </c>
      <c r="B18" s="84" t="s">
        <v>15</v>
      </c>
      <c r="C18" s="84">
        <v>717</v>
      </c>
      <c r="D18" s="84" t="s">
        <v>34</v>
      </c>
      <c r="E18" s="84">
        <v>11627</v>
      </c>
      <c r="F18" s="84" t="s">
        <v>37</v>
      </c>
      <c r="G18" s="87">
        <v>260</v>
      </c>
      <c r="H18" s="87">
        <v>260</v>
      </c>
      <c r="I18" s="87">
        <v>0</v>
      </c>
      <c r="J18" s="89">
        <v>195.9</v>
      </c>
      <c r="K18" s="89">
        <v>0</v>
      </c>
      <c r="L18" s="89">
        <v>0</v>
      </c>
      <c r="M18" s="87">
        <v>-25</v>
      </c>
      <c r="N18" s="84">
        <f t="shared" si="2"/>
        <v>170.9</v>
      </c>
    </row>
    <row r="19" customHeight="1" spans="1:14">
      <c r="A19" s="84">
        <v>17</v>
      </c>
      <c r="B19" s="84" t="s">
        <v>15</v>
      </c>
      <c r="C19" s="84">
        <v>720</v>
      </c>
      <c r="D19" s="84" t="s">
        <v>38</v>
      </c>
      <c r="E19" s="84">
        <v>6823</v>
      </c>
      <c r="F19" s="84" t="s">
        <v>39</v>
      </c>
      <c r="G19" s="83">
        <v>260</v>
      </c>
      <c r="H19" s="83">
        <v>260</v>
      </c>
      <c r="I19" s="83">
        <v>0</v>
      </c>
      <c r="J19" s="84">
        <v>135</v>
      </c>
      <c r="K19" s="84">
        <v>0</v>
      </c>
      <c r="L19" s="84">
        <v>0</v>
      </c>
      <c r="M19" s="83">
        <v>-50</v>
      </c>
      <c r="N19" s="84">
        <f t="shared" si="2"/>
        <v>85</v>
      </c>
    </row>
    <row r="20" customHeight="1" spans="1:14">
      <c r="A20" s="84">
        <v>18</v>
      </c>
      <c r="B20" s="84" t="s">
        <v>15</v>
      </c>
      <c r="C20" s="84">
        <v>720</v>
      </c>
      <c r="D20" s="84" t="s">
        <v>38</v>
      </c>
      <c r="E20" s="84">
        <v>5875</v>
      </c>
      <c r="F20" s="84" t="s">
        <v>40</v>
      </c>
      <c r="G20" s="83">
        <v>260</v>
      </c>
      <c r="H20" s="83">
        <v>260</v>
      </c>
      <c r="I20" s="83">
        <v>0</v>
      </c>
      <c r="J20" s="84">
        <v>135</v>
      </c>
      <c r="K20" s="84">
        <v>0</v>
      </c>
      <c r="L20" s="84">
        <v>0</v>
      </c>
      <c r="M20" s="83">
        <v>-50</v>
      </c>
      <c r="N20" s="84">
        <f t="shared" si="2"/>
        <v>85</v>
      </c>
    </row>
    <row r="21" customHeight="1" spans="1:14">
      <c r="A21" s="84">
        <v>19</v>
      </c>
      <c r="B21" s="84" t="s">
        <v>15</v>
      </c>
      <c r="C21" s="84">
        <v>720</v>
      </c>
      <c r="D21" s="84" t="s">
        <v>38</v>
      </c>
      <c r="E21" s="84">
        <v>11142</v>
      </c>
      <c r="F21" s="84" t="s">
        <v>41</v>
      </c>
      <c r="G21" s="83">
        <v>260</v>
      </c>
      <c r="H21" s="83">
        <v>260</v>
      </c>
      <c r="I21" s="83">
        <v>0</v>
      </c>
      <c r="J21" s="84">
        <v>159.13</v>
      </c>
      <c r="K21" s="84">
        <v>0</v>
      </c>
      <c r="L21" s="84">
        <v>0</v>
      </c>
      <c r="M21" s="83">
        <v>-75</v>
      </c>
      <c r="N21" s="84">
        <f t="shared" si="2"/>
        <v>84.13</v>
      </c>
    </row>
    <row r="22" customHeight="1" spans="1:14">
      <c r="A22" s="84">
        <v>20</v>
      </c>
      <c r="B22" s="84" t="s">
        <v>15</v>
      </c>
      <c r="C22" s="84">
        <v>539</v>
      </c>
      <c r="D22" s="84" t="s">
        <v>42</v>
      </c>
      <c r="E22" s="84">
        <v>6733</v>
      </c>
      <c r="F22" s="84" t="s">
        <v>43</v>
      </c>
      <c r="G22" s="83">
        <v>260</v>
      </c>
      <c r="H22" s="83">
        <v>260</v>
      </c>
      <c r="I22" s="83">
        <f>H22-G22</f>
        <v>0</v>
      </c>
      <c r="J22" s="84">
        <v>575</v>
      </c>
      <c r="K22" s="84">
        <v>0</v>
      </c>
      <c r="L22" s="84">
        <v>0</v>
      </c>
      <c r="M22" s="83">
        <v>-25</v>
      </c>
      <c r="N22" s="84">
        <f t="shared" si="2"/>
        <v>550</v>
      </c>
    </row>
    <row r="23" customHeight="1" spans="1:14">
      <c r="A23" s="84">
        <v>21</v>
      </c>
      <c r="B23" s="84" t="s">
        <v>15</v>
      </c>
      <c r="C23" s="84">
        <v>539</v>
      </c>
      <c r="D23" s="84" t="s">
        <v>42</v>
      </c>
      <c r="E23" s="84">
        <v>9320</v>
      </c>
      <c r="F23" s="84" t="s">
        <v>44</v>
      </c>
      <c r="G23" s="83">
        <v>260</v>
      </c>
      <c r="H23" s="83">
        <v>260</v>
      </c>
      <c r="I23" s="83">
        <f>H23-G23</f>
        <v>0</v>
      </c>
      <c r="J23" s="84">
        <v>575</v>
      </c>
      <c r="K23" s="84">
        <v>0</v>
      </c>
      <c r="L23" s="84">
        <v>0</v>
      </c>
      <c r="M23" s="83">
        <v>-25</v>
      </c>
      <c r="N23" s="84">
        <f t="shared" si="2"/>
        <v>550</v>
      </c>
    </row>
    <row r="24" customHeight="1" spans="1:14">
      <c r="A24" s="84">
        <v>22</v>
      </c>
      <c r="B24" s="84" t="s">
        <v>15</v>
      </c>
      <c r="C24" s="84">
        <v>539</v>
      </c>
      <c r="D24" s="84" t="s">
        <v>42</v>
      </c>
      <c r="E24" s="84">
        <v>11443</v>
      </c>
      <c r="F24" s="84" t="s">
        <v>45</v>
      </c>
      <c r="G24" s="83">
        <v>260</v>
      </c>
      <c r="H24" s="83">
        <v>260</v>
      </c>
      <c r="I24" s="83">
        <f>H24-G24</f>
        <v>0</v>
      </c>
      <c r="J24" s="84">
        <v>270.57</v>
      </c>
      <c r="K24" s="84">
        <v>0</v>
      </c>
      <c r="L24" s="84">
        <v>0</v>
      </c>
      <c r="M24" s="83">
        <v>-25</v>
      </c>
      <c r="N24" s="84">
        <f t="shared" si="2"/>
        <v>245.57</v>
      </c>
    </row>
    <row r="25" customHeight="1" spans="1:14">
      <c r="A25" s="84">
        <v>23</v>
      </c>
      <c r="B25" s="84" t="s">
        <v>15</v>
      </c>
      <c r="C25" s="84">
        <v>591</v>
      </c>
      <c r="D25" s="84" t="s">
        <v>46</v>
      </c>
      <c r="E25" s="84">
        <v>7644</v>
      </c>
      <c r="F25" s="84" t="s">
        <v>47</v>
      </c>
      <c r="G25" s="83">
        <v>260</v>
      </c>
      <c r="H25" s="83">
        <v>260</v>
      </c>
      <c r="I25" s="83">
        <v>0</v>
      </c>
      <c r="J25" s="84">
        <v>46.02</v>
      </c>
      <c r="K25" s="84">
        <v>0</v>
      </c>
      <c r="L25" s="84">
        <v>0</v>
      </c>
      <c r="M25" s="83">
        <v>-25</v>
      </c>
      <c r="N25" s="84">
        <f t="shared" si="2"/>
        <v>21.02</v>
      </c>
    </row>
    <row r="26" customHeight="1" spans="1:14">
      <c r="A26" s="84">
        <v>24</v>
      </c>
      <c r="B26" s="84" t="s">
        <v>15</v>
      </c>
      <c r="C26" s="84">
        <v>591</v>
      </c>
      <c r="D26" s="84" t="s">
        <v>46</v>
      </c>
      <c r="E26" s="84">
        <v>7645</v>
      </c>
      <c r="F26" s="84" t="s">
        <v>48</v>
      </c>
      <c r="G26" s="83">
        <v>260</v>
      </c>
      <c r="H26" s="83">
        <v>260</v>
      </c>
      <c r="I26" s="83">
        <v>0</v>
      </c>
      <c r="J26" s="84">
        <v>46.02</v>
      </c>
      <c r="K26" s="84">
        <v>0</v>
      </c>
      <c r="L26" s="84">
        <v>0</v>
      </c>
      <c r="M26" s="83">
        <v>-25</v>
      </c>
      <c r="N26" s="84">
        <f t="shared" si="2"/>
        <v>21.02</v>
      </c>
    </row>
    <row r="27" customHeight="1" spans="1:14">
      <c r="A27" s="84">
        <v>25</v>
      </c>
      <c r="B27" s="84" t="s">
        <v>15</v>
      </c>
      <c r="C27" s="84">
        <v>591</v>
      </c>
      <c r="D27" s="84" t="s">
        <v>46</v>
      </c>
      <c r="E27" s="84">
        <v>5764</v>
      </c>
      <c r="F27" s="84" t="s">
        <v>49</v>
      </c>
      <c r="G27" s="83">
        <v>260</v>
      </c>
      <c r="H27" s="83">
        <v>260</v>
      </c>
      <c r="I27" s="83">
        <v>0</v>
      </c>
      <c r="J27" s="84">
        <v>46.02</v>
      </c>
      <c r="K27" s="84">
        <v>0</v>
      </c>
      <c r="L27" s="84">
        <v>0</v>
      </c>
      <c r="M27" s="83">
        <v>-25</v>
      </c>
      <c r="N27" s="84">
        <f t="shared" si="2"/>
        <v>21.02</v>
      </c>
    </row>
    <row r="28" customHeight="1" spans="1:14">
      <c r="A28" s="84">
        <v>26</v>
      </c>
      <c r="B28" s="84" t="s">
        <v>15</v>
      </c>
      <c r="C28" s="84">
        <v>591</v>
      </c>
      <c r="D28" s="84" t="s">
        <v>46</v>
      </c>
      <c r="E28" s="84">
        <v>11485</v>
      </c>
      <c r="F28" s="84" t="s">
        <v>50</v>
      </c>
      <c r="G28" s="83">
        <v>260</v>
      </c>
      <c r="H28" s="83">
        <v>260</v>
      </c>
      <c r="I28" s="83">
        <v>0</v>
      </c>
      <c r="J28" s="84">
        <v>46.02</v>
      </c>
      <c r="K28" s="84">
        <v>0</v>
      </c>
      <c r="L28" s="84">
        <v>0</v>
      </c>
      <c r="M28" s="83">
        <v>-25</v>
      </c>
      <c r="N28" s="84">
        <f t="shared" si="2"/>
        <v>21.02</v>
      </c>
    </row>
    <row r="29" customHeight="1" spans="1:14">
      <c r="A29" s="84">
        <v>27</v>
      </c>
      <c r="B29" s="84" t="s">
        <v>15</v>
      </c>
      <c r="C29" s="84">
        <v>102564</v>
      </c>
      <c r="D29" s="84" t="s">
        <v>51</v>
      </c>
      <c r="E29" s="84">
        <v>8113</v>
      </c>
      <c r="F29" s="84" t="s">
        <v>52</v>
      </c>
      <c r="G29" s="86">
        <v>260</v>
      </c>
      <c r="H29" s="87">
        <v>260</v>
      </c>
      <c r="I29" s="86">
        <v>0</v>
      </c>
      <c r="J29" s="86">
        <v>88.23</v>
      </c>
      <c r="K29" s="84">
        <v>0</v>
      </c>
      <c r="L29" s="84">
        <v>0</v>
      </c>
      <c r="M29" s="86">
        <v>-25</v>
      </c>
      <c r="N29" s="84">
        <f>J29+M29</f>
        <v>63.23</v>
      </c>
    </row>
    <row r="30" customHeight="1" spans="1:14">
      <c r="A30" s="84">
        <v>28</v>
      </c>
      <c r="B30" s="84" t="s">
        <v>15</v>
      </c>
      <c r="C30" s="84">
        <v>102564</v>
      </c>
      <c r="D30" s="84" t="s">
        <v>51</v>
      </c>
      <c r="E30" s="84">
        <v>11363</v>
      </c>
      <c r="F30" s="84" t="s">
        <v>53</v>
      </c>
      <c r="G30" s="86">
        <v>260</v>
      </c>
      <c r="H30" s="87">
        <v>260</v>
      </c>
      <c r="I30" s="86">
        <v>0</v>
      </c>
      <c r="J30" s="86">
        <v>88.23</v>
      </c>
      <c r="K30" s="84">
        <v>0</v>
      </c>
      <c r="L30" s="84">
        <v>0</v>
      </c>
      <c r="M30" s="86">
        <v>-25</v>
      </c>
      <c r="N30" s="84">
        <f>J30+M30</f>
        <v>63.23</v>
      </c>
    </row>
    <row r="31" customHeight="1" spans="1:14">
      <c r="A31" s="84">
        <v>29</v>
      </c>
      <c r="B31" s="84" t="s">
        <v>15</v>
      </c>
      <c r="C31" s="84">
        <v>102564</v>
      </c>
      <c r="D31" s="84" t="s">
        <v>51</v>
      </c>
      <c r="E31" s="84">
        <v>11482</v>
      </c>
      <c r="F31" s="84" t="s">
        <v>54</v>
      </c>
      <c r="G31" s="86">
        <v>260</v>
      </c>
      <c r="H31" s="87">
        <v>260</v>
      </c>
      <c r="I31" s="86">
        <v>0</v>
      </c>
      <c r="J31" s="86">
        <v>88.24</v>
      </c>
      <c r="K31" s="84">
        <v>0</v>
      </c>
      <c r="L31" s="84">
        <v>0</v>
      </c>
      <c r="M31" s="86">
        <v>-25</v>
      </c>
      <c r="N31" s="84">
        <f>J31+M31</f>
        <v>63.24</v>
      </c>
    </row>
    <row r="32" customHeight="1" spans="1:14">
      <c r="A32" s="84">
        <v>30</v>
      </c>
      <c r="B32" s="84" t="s">
        <v>15</v>
      </c>
      <c r="C32" s="84">
        <v>721</v>
      </c>
      <c r="D32" s="84" t="s">
        <v>55</v>
      </c>
      <c r="E32" s="84">
        <v>7011</v>
      </c>
      <c r="F32" s="84" t="s">
        <v>56</v>
      </c>
      <c r="G32" s="83">
        <v>260</v>
      </c>
      <c r="H32" s="83">
        <v>260</v>
      </c>
      <c r="I32" s="83">
        <v>0</v>
      </c>
      <c r="J32" s="84">
        <v>223.5</v>
      </c>
      <c r="K32" s="84">
        <v>0</v>
      </c>
      <c r="L32" s="84">
        <v>0</v>
      </c>
      <c r="M32" s="83">
        <v>-25</v>
      </c>
      <c r="N32" s="84">
        <f t="shared" ref="N32:N57" si="3">I32+J32+K32+L32+M32</f>
        <v>198.5</v>
      </c>
    </row>
    <row r="33" customHeight="1" spans="1:14">
      <c r="A33" s="84">
        <v>31</v>
      </c>
      <c r="B33" s="84" t="s">
        <v>15</v>
      </c>
      <c r="C33" s="84">
        <v>721</v>
      </c>
      <c r="D33" s="84" t="s">
        <v>55</v>
      </c>
      <c r="E33" s="84">
        <v>4310</v>
      </c>
      <c r="F33" s="84" t="s">
        <v>57</v>
      </c>
      <c r="G33" s="83">
        <v>260</v>
      </c>
      <c r="H33" s="83">
        <v>260</v>
      </c>
      <c r="I33" s="83">
        <v>0</v>
      </c>
      <c r="J33" s="84">
        <v>203.5</v>
      </c>
      <c r="K33" s="84">
        <v>0</v>
      </c>
      <c r="L33" s="84">
        <v>0</v>
      </c>
      <c r="M33" s="83">
        <v>-25</v>
      </c>
      <c r="N33" s="84">
        <f t="shared" si="3"/>
        <v>178.5</v>
      </c>
    </row>
    <row r="34" customHeight="1" spans="1:14">
      <c r="A34" s="84">
        <v>32</v>
      </c>
      <c r="B34" s="84" t="s">
        <v>15</v>
      </c>
      <c r="C34" s="84">
        <v>721</v>
      </c>
      <c r="D34" s="84" t="s">
        <v>55</v>
      </c>
      <c r="E34" s="84">
        <v>11441</v>
      </c>
      <c r="F34" s="84" t="s">
        <v>58</v>
      </c>
      <c r="G34" s="83">
        <v>260</v>
      </c>
      <c r="H34" s="83">
        <v>260</v>
      </c>
      <c r="I34" s="83">
        <v>0</v>
      </c>
      <c r="J34" s="84">
        <v>203.5</v>
      </c>
      <c r="K34" s="84">
        <v>0</v>
      </c>
      <c r="L34" s="84">
        <v>0</v>
      </c>
      <c r="M34" s="83">
        <v>-25</v>
      </c>
      <c r="N34" s="84">
        <f t="shared" si="3"/>
        <v>178.5</v>
      </c>
    </row>
    <row r="35" customHeight="1" spans="1:14">
      <c r="A35" s="84">
        <v>33</v>
      </c>
      <c r="B35" s="84" t="s">
        <v>15</v>
      </c>
      <c r="C35" s="84">
        <v>721</v>
      </c>
      <c r="D35" s="84" t="s">
        <v>55</v>
      </c>
      <c r="E35" s="84">
        <v>11619</v>
      </c>
      <c r="F35" s="84" t="s">
        <v>59</v>
      </c>
      <c r="G35" s="83">
        <v>260</v>
      </c>
      <c r="H35" s="83">
        <v>260</v>
      </c>
      <c r="I35" s="83">
        <v>0</v>
      </c>
      <c r="J35" s="84">
        <v>193.66</v>
      </c>
      <c r="K35" s="84">
        <v>0</v>
      </c>
      <c r="L35" s="84">
        <v>0</v>
      </c>
      <c r="M35" s="83">
        <v>-25</v>
      </c>
      <c r="N35" s="84">
        <f t="shared" si="3"/>
        <v>168.66</v>
      </c>
    </row>
    <row r="36" customHeight="1" spans="1:14">
      <c r="A36" s="84">
        <v>34</v>
      </c>
      <c r="B36" s="84" t="s">
        <v>15</v>
      </c>
      <c r="C36" s="84">
        <v>732</v>
      </c>
      <c r="D36" s="84" t="s">
        <v>60</v>
      </c>
      <c r="E36" s="84">
        <v>7403</v>
      </c>
      <c r="F36" s="84" t="s">
        <v>61</v>
      </c>
      <c r="G36" s="83">
        <v>260</v>
      </c>
      <c r="H36" s="83">
        <v>150</v>
      </c>
      <c r="I36" s="83">
        <v>-110</v>
      </c>
      <c r="J36" s="84">
        <v>119.54</v>
      </c>
      <c r="K36" s="84">
        <v>0</v>
      </c>
      <c r="L36" s="84">
        <v>0</v>
      </c>
      <c r="M36" s="83">
        <v>0</v>
      </c>
      <c r="N36" s="84">
        <f t="shared" si="3"/>
        <v>9.54000000000001</v>
      </c>
    </row>
    <row r="37" customHeight="1" spans="1:14">
      <c r="A37" s="84">
        <v>35</v>
      </c>
      <c r="B37" s="84" t="s">
        <v>15</v>
      </c>
      <c r="C37" s="84">
        <v>733</v>
      </c>
      <c r="D37" s="84" t="s">
        <v>60</v>
      </c>
      <c r="E37" s="84">
        <v>9138</v>
      </c>
      <c r="F37" s="84" t="s">
        <v>62</v>
      </c>
      <c r="G37" s="83">
        <v>260</v>
      </c>
      <c r="H37" s="83">
        <v>150</v>
      </c>
      <c r="I37" s="83">
        <v>-110</v>
      </c>
      <c r="J37" s="84">
        <v>119.55</v>
      </c>
      <c r="K37" s="84">
        <v>0</v>
      </c>
      <c r="L37" s="84">
        <v>0</v>
      </c>
      <c r="M37" s="83">
        <v>0</v>
      </c>
      <c r="N37" s="84">
        <f t="shared" si="3"/>
        <v>9.55</v>
      </c>
    </row>
    <row r="38" customHeight="1" spans="1:14">
      <c r="A38" s="84">
        <v>36</v>
      </c>
      <c r="B38" s="84" t="s">
        <v>15</v>
      </c>
      <c r="C38" s="84">
        <v>341</v>
      </c>
      <c r="D38" s="84" t="s">
        <v>63</v>
      </c>
      <c r="E38" s="88">
        <v>4187</v>
      </c>
      <c r="F38" s="88" t="s">
        <v>64</v>
      </c>
      <c r="G38" s="83">
        <v>260</v>
      </c>
      <c r="H38" s="83">
        <v>260</v>
      </c>
      <c r="I38" s="83">
        <f t="shared" ref="I38:I50" si="4">H38-G38</f>
        <v>0</v>
      </c>
      <c r="J38" s="88">
        <v>313.5</v>
      </c>
      <c r="K38" s="84">
        <v>0</v>
      </c>
      <c r="L38" s="84">
        <v>0</v>
      </c>
      <c r="M38" s="83">
        <v>0</v>
      </c>
      <c r="N38" s="84">
        <f t="shared" si="3"/>
        <v>313.5</v>
      </c>
    </row>
    <row r="39" customHeight="1" spans="1:14">
      <c r="A39" s="84">
        <v>37</v>
      </c>
      <c r="B39" s="84" t="s">
        <v>15</v>
      </c>
      <c r="C39" s="84">
        <v>341</v>
      </c>
      <c r="D39" s="84" t="s">
        <v>63</v>
      </c>
      <c r="E39" s="88">
        <v>5698</v>
      </c>
      <c r="F39" s="88" t="s">
        <v>65</v>
      </c>
      <c r="G39" s="83">
        <v>260</v>
      </c>
      <c r="H39" s="83">
        <v>260</v>
      </c>
      <c r="I39" s="83">
        <f t="shared" si="4"/>
        <v>0</v>
      </c>
      <c r="J39" s="88">
        <v>329</v>
      </c>
      <c r="K39" s="84">
        <v>0</v>
      </c>
      <c r="L39" s="84">
        <v>0</v>
      </c>
      <c r="M39" s="83">
        <v>0</v>
      </c>
      <c r="N39" s="84">
        <f t="shared" si="3"/>
        <v>329</v>
      </c>
    </row>
    <row r="40" customHeight="1" spans="1:14">
      <c r="A40" s="84">
        <v>38</v>
      </c>
      <c r="B40" s="84" t="s">
        <v>15</v>
      </c>
      <c r="C40" s="84">
        <v>341</v>
      </c>
      <c r="D40" s="84" t="s">
        <v>63</v>
      </c>
      <c r="E40" s="88">
        <v>11372</v>
      </c>
      <c r="F40" s="88" t="s">
        <v>66</v>
      </c>
      <c r="G40" s="83">
        <v>260</v>
      </c>
      <c r="H40" s="83">
        <v>260</v>
      </c>
      <c r="I40" s="83">
        <f t="shared" si="4"/>
        <v>0</v>
      </c>
      <c r="J40" s="88">
        <v>442.25</v>
      </c>
      <c r="K40" s="84">
        <v>0</v>
      </c>
      <c r="L40" s="84">
        <v>0</v>
      </c>
      <c r="M40" s="83">
        <v>0</v>
      </c>
      <c r="N40" s="84">
        <f t="shared" si="3"/>
        <v>442.25</v>
      </c>
    </row>
    <row r="41" customHeight="1" spans="1:14">
      <c r="A41" s="84">
        <v>39</v>
      </c>
      <c r="B41" s="84" t="s">
        <v>15</v>
      </c>
      <c r="C41" s="84">
        <v>341</v>
      </c>
      <c r="D41" s="84" t="s">
        <v>63</v>
      </c>
      <c r="E41" s="88">
        <v>11427</v>
      </c>
      <c r="F41" s="88" t="s">
        <v>67</v>
      </c>
      <c r="G41" s="83">
        <v>260</v>
      </c>
      <c r="H41" s="83">
        <v>260</v>
      </c>
      <c r="I41" s="83">
        <f t="shared" si="4"/>
        <v>0</v>
      </c>
      <c r="J41" s="88">
        <v>165</v>
      </c>
      <c r="K41" s="84">
        <v>0</v>
      </c>
      <c r="L41" s="84">
        <v>0</v>
      </c>
      <c r="M41" s="83">
        <v>0</v>
      </c>
      <c r="N41" s="84">
        <f t="shared" si="3"/>
        <v>165</v>
      </c>
    </row>
    <row r="42" customHeight="1" spans="1:14">
      <c r="A42" s="84">
        <v>40</v>
      </c>
      <c r="B42" s="84" t="s">
        <v>15</v>
      </c>
      <c r="C42" s="84">
        <v>341</v>
      </c>
      <c r="D42" s="84" t="s">
        <v>63</v>
      </c>
      <c r="E42" s="88">
        <v>11481</v>
      </c>
      <c r="F42" s="88" t="s">
        <v>68</v>
      </c>
      <c r="G42" s="83">
        <v>260</v>
      </c>
      <c r="H42" s="83">
        <v>260</v>
      </c>
      <c r="I42" s="83">
        <f t="shared" si="4"/>
        <v>0</v>
      </c>
      <c r="J42" s="88">
        <v>170</v>
      </c>
      <c r="K42" s="84">
        <v>0</v>
      </c>
      <c r="L42" s="84">
        <v>0</v>
      </c>
      <c r="M42" s="83">
        <v>0</v>
      </c>
      <c r="N42" s="84">
        <f t="shared" si="3"/>
        <v>170</v>
      </c>
    </row>
    <row r="43" customHeight="1" spans="1:14">
      <c r="A43" s="84">
        <v>41</v>
      </c>
      <c r="B43" s="84" t="s">
        <v>15</v>
      </c>
      <c r="C43" s="84">
        <v>341</v>
      </c>
      <c r="D43" s="84" t="s">
        <v>63</v>
      </c>
      <c r="E43" s="88">
        <v>11483</v>
      </c>
      <c r="F43" s="88" t="s">
        <v>69</v>
      </c>
      <c r="G43" s="83">
        <v>260</v>
      </c>
      <c r="H43" s="83">
        <v>260</v>
      </c>
      <c r="I43" s="83">
        <f t="shared" si="4"/>
        <v>0</v>
      </c>
      <c r="J43" s="88">
        <v>164</v>
      </c>
      <c r="K43" s="84">
        <v>0</v>
      </c>
      <c r="L43" s="84">
        <v>0</v>
      </c>
      <c r="M43" s="83">
        <v>-25</v>
      </c>
      <c r="N43" s="84">
        <f t="shared" si="3"/>
        <v>139</v>
      </c>
    </row>
    <row r="44" customHeight="1" spans="1:14">
      <c r="A44" s="84">
        <v>42</v>
      </c>
      <c r="B44" s="84" t="s">
        <v>15</v>
      </c>
      <c r="C44" s="84">
        <v>341</v>
      </c>
      <c r="D44" s="84" t="s">
        <v>63</v>
      </c>
      <c r="E44" s="88">
        <v>11490</v>
      </c>
      <c r="F44" s="88" t="s">
        <v>70</v>
      </c>
      <c r="G44" s="83">
        <v>260</v>
      </c>
      <c r="H44" s="83">
        <v>260</v>
      </c>
      <c r="I44" s="83">
        <f t="shared" si="4"/>
        <v>0</v>
      </c>
      <c r="J44" s="88">
        <v>147</v>
      </c>
      <c r="K44" s="84">
        <v>0</v>
      </c>
      <c r="L44" s="84">
        <v>0</v>
      </c>
      <c r="M44" s="83">
        <v>-25</v>
      </c>
      <c r="N44" s="84">
        <f t="shared" si="3"/>
        <v>122</v>
      </c>
    </row>
    <row r="45" customHeight="1" spans="1:14">
      <c r="A45" s="84">
        <v>43</v>
      </c>
      <c r="B45" s="84" t="s">
        <v>15</v>
      </c>
      <c r="C45" s="84">
        <v>341</v>
      </c>
      <c r="D45" s="84" t="s">
        <v>63</v>
      </c>
      <c r="E45" s="88">
        <v>991097</v>
      </c>
      <c r="F45" s="88" t="s">
        <v>71</v>
      </c>
      <c r="G45" s="83">
        <v>260</v>
      </c>
      <c r="H45" s="83">
        <v>260</v>
      </c>
      <c r="I45" s="83">
        <f t="shared" si="4"/>
        <v>0</v>
      </c>
      <c r="J45" s="88">
        <v>257</v>
      </c>
      <c r="K45" s="84">
        <v>0</v>
      </c>
      <c r="L45" s="84">
        <v>0</v>
      </c>
      <c r="M45" s="83">
        <v>0</v>
      </c>
      <c r="N45" s="84">
        <f t="shared" si="3"/>
        <v>257</v>
      </c>
    </row>
    <row r="46" customHeight="1" spans="1:14">
      <c r="A46" s="84">
        <v>44</v>
      </c>
      <c r="B46" s="84" t="s">
        <v>15</v>
      </c>
      <c r="C46" s="84">
        <v>341</v>
      </c>
      <c r="D46" s="84" t="s">
        <v>63</v>
      </c>
      <c r="E46" s="88">
        <v>992157</v>
      </c>
      <c r="F46" s="88" t="s">
        <v>72</v>
      </c>
      <c r="G46" s="83">
        <v>260</v>
      </c>
      <c r="H46" s="83">
        <v>260</v>
      </c>
      <c r="I46" s="83">
        <f t="shared" si="4"/>
        <v>0</v>
      </c>
      <c r="J46" s="88">
        <v>300</v>
      </c>
      <c r="K46" s="84">
        <v>0</v>
      </c>
      <c r="L46" s="84">
        <v>0</v>
      </c>
      <c r="M46" s="83">
        <v>0</v>
      </c>
      <c r="N46" s="84">
        <f t="shared" si="3"/>
        <v>300</v>
      </c>
    </row>
    <row r="47" customHeight="1" spans="1:14">
      <c r="A47" s="84">
        <v>45</v>
      </c>
      <c r="B47" s="84" t="s">
        <v>15</v>
      </c>
      <c r="C47" s="84">
        <v>385</v>
      </c>
      <c r="D47" s="84" t="s">
        <v>73</v>
      </c>
      <c r="E47" s="84">
        <v>7317</v>
      </c>
      <c r="F47" s="84" t="s">
        <v>74</v>
      </c>
      <c r="G47" s="85">
        <v>260</v>
      </c>
      <c r="H47" s="85">
        <v>260</v>
      </c>
      <c r="I47" s="85">
        <f t="shared" si="4"/>
        <v>0</v>
      </c>
      <c r="J47" s="86">
        <v>230</v>
      </c>
      <c r="K47" s="86">
        <v>0</v>
      </c>
      <c r="L47" s="86">
        <v>0</v>
      </c>
      <c r="M47" s="85">
        <v>0</v>
      </c>
      <c r="N47" s="84">
        <f t="shared" si="3"/>
        <v>230</v>
      </c>
    </row>
    <row r="48" customHeight="1" spans="1:14">
      <c r="A48" s="84">
        <v>46</v>
      </c>
      <c r="B48" s="84" t="s">
        <v>15</v>
      </c>
      <c r="C48" s="84">
        <v>385</v>
      </c>
      <c r="D48" s="84" t="s">
        <v>73</v>
      </c>
      <c r="E48" s="84">
        <v>7749</v>
      </c>
      <c r="F48" s="84" t="s">
        <v>75</v>
      </c>
      <c r="G48" s="85">
        <v>260</v>
      </c>
      <c r="H48" s="85">
        <v>260</v>
      </c>
      <c r="I48" s="85">
        <f t="shared" si="4"/>
        <v>0</v>
      </c>
      <c r="J48" s="86">
        <v>230</v>
      </c>
      <c r="K48" s="86">
        <v>0</v>
      </c>
      <c r="L48" s="86">
        <v>59</v>
      </c>
      <c r="M48" s="85">
        <v>0</v>
      </c>
      <c r="N48" s="84">
        <f t="shared" si="3"/>
        <v>289</v>
      </c>
    </row>
    <row r="49" customHeight="1" spans="1:14">
      <c r="A49" s="84">
        <v>47</v>
      </c>
      <c r="B49" s="84" t="s">
        <v>15</v>
      </c>
      <c r="C49" s="84">
        <v>385</v>
      </c>
      <c r="D49" s="84" t="s">
        <v>73</v>
      </c>
      <c r="E49" s="84">
        <v>5954</v>
      </c>
      <c r="F49" s="84" t="s">
        <v>76</v>
      </c>
      <c r="G49" s="85">
        <v>260</v>
      </c>
      <c r="H49" s="85">
        <v>260</v>
      </c>
      <c r="I49" s="85">
        <f t="shared" si="4"/>
        <v>0</v>
      </c>
      <c r="J49" s="86">
        <v>230</v>
      </c>
      <c r="K49" s="86">
        <v>0</v>
      </c>
      <c r="L49" s="86">
        <v>0</v>
      </c>
      <c r="M49" s="85">
        <v>0</v>
      </c>
      <c r="N49" s="84">
        <f t="shared" si="3"/>
        <v>230</v>
      </c>
    </row>
    <row r="50" customHeight="1" spans="1:14">
      <c r="A50" s="84">
        <v>48</v>
      </c>
      <c r="B50" s="84" t="s">
        <v>15</v>
      </c>
      <c r="C50" s="84">
        <v>385</v>
      </c>
      <c r="D50" s="84" t="s">
        <v>73</v>
      </c>
      <c r="E50" s="84">
        <v>11458</v>
      </c>
      <c r="F50" s="84" t="s">
        <v>77</v>
      </c>
      <c r="G50" s="85">
        <v>260</v>
      </c>
      <c r="H50" s="85">
        <v>260</v>
      </c>
      <c r="I50" s="85">
        <f t="shared" si="4"/>
        <v>0</v>
      </c>
      <c r="J50" s="86">
        <v>113.15</v>
      </c>
      <c r="K50" s="86">
        <v>0</v>
      </c>
      <c r="L50" s="86">
        <v>59</v>
      </c>
      <c r="M50" s="85">
        <v>0</v>
      </c>
      <c r="N50" s="84">
        <f t="shared" si="3"/>
        <v>172.15</v>
      </c>
    </row>
    <row r="51" customHeight="1" spans="1:14">
      <c r="A51" s="84">
        <v>49</v>
      </c>
      <c r="B51" s="84" t="s">
        <v>15</v>
      </c>
      <c r="C51" s="84">
        <v>102567</v>
      </c>
      <c r="D51" s="84" t="s">
        <v>78</v>
      </c>
      <c r="E51" s="84">
        <v>4196</v>
      </c>
      <c r="F51" s="84" t="s">
        <v>79</v>
      </c>
      <c r="G51" s="85">
        <v>260</v>
      </c>
      <c r="H51" s="85">
        <v>260</v>
      </c>
      <c r="I51" s="85">
        <v>0</v>
      </c>
      <c r="J51" s="86">
        <v>183.62</v>
      </c>
      <c r="K51" s="86">
        <v>0</v>
      </c>
      <c r="L51" s="86">
        <v>0</v>
      </c>
      <c r="M51" s="85">
        <v>-25</v>
      </c>
      <c r="N51" s="84">
        <f t="shared" si="3"/>
        <v>158.62</v>
      </c>
    </row>
    <row r="52" customHeight="1" spans="1:14">
      <c r="A52" s="84">
        <v>50</v>
      </c>
      <c r="B52" s="84" t="s">
        <v>15</v>
      </c>
      <c r="C52" s="84">
        <v>102567</v>
      </c>
      <c r="D52" s="84" t="s">
        <v>78</v>
      </c>
      <c r="E52" s="84">
        <v>8489</v>
      </c>
      <c r="F52" s="84" t="s">
        <v>80</v>
      </c>
      <c r="G52" s="85">
        <v>260</v>
      </c>
      <c r="H52" s="85">
        <v>260</v>
      </c>
      <c r="I52" s="85">
        <v>0</v>
      </c>
      <c r="J52" s="86">
        <v>183</v>
      </c>
      <c r="K52" s="86">
        <v>0</v>
      </c>
      <c r="L52" s="86">
        <v>0</v>
      </c>
      <c r="M52" s="85">
        <v>-25</v>
      </c>
      <c r="N52" s="84">
        <f t="shared" si="3"/>
        <v>158</v>
      </c>
    </row>
    <row r="53" customHeight="1" spans="1:14">
      <c r="A53" s="84">
        <v>51</v>
      </c>
      <c r="B53" s="84" t="s">
        <v>15</v>
      </c>
      <c r="C53" s="84">
        <v>102567</v>
      </c>
      <c r="D53" s="84" t="s">
        <v>78</v>
      </c>
      <c r="E53" s="84">
        <v>11466</v>
      </c>
      <c r="F53" s="84" t="s">
        <v>81</v>
      </c>
      <c r="G53" s="85">
        <v>260</v>
      </c>
      <c r="H53" s="85">
        <v>260</v>
      </c>
      <c r="I53" s="85">
        <v>0</v>
      </c>
      <c r="J53" s="86">
        <v>184</v>
      </c>
      <c r="K53" s="86">
        <v>0</v>
      </c>
      <c r="L53" s="86">
        <v>0</v>
      </c>
      <c r="M53" s="85">
        <v>-50</v>
      </c>
      <c r="N53" s="84">
        <f t="shared" si="3"/>
        <v>134</v>
      </c>
    </row>
    <row r="54" customHeight="1" spans="1:14">
      <c r="A54" s="84">
        <v>52</v>
      </c>
      <c r="B54" s="84" t="s">
        <v>15</v>
      </c>
      <c r="C54" s="84">
        <v>514</v>
      </c>
      <c r="D54" s="84" t="s">
        <v>82</v>
      </c>
      <c r="E54" s="84">
        <v>4330</v>
      </c>
      <c r="F54" s="84" t="s">
        <v>83</v>
      </c>
      <c r="G54" s="87">
        <v>260</v>
      </c>
      <c r="H54" s="87">
        <v>260</v>
      </c>
      <c r="I54" s="87">
        <f>H54-G54</f>
        <v>0</v>
      </c>
      <c r="J54" s="89">
        <v>476.28</v>
      </c>
      <c r="K54" s="89">
        <v>42</v>
      </c>
      <c r="L54" s="89">
        <v>0</v>
      </c>
      <c r="M54" s="87">
        <v>0</v>
      </c>
      <c r="N54" s="84">
        <f t="shared" si="3"/>
        <v>518.28</v>
      </c>
    </row>
    <row r="55" customHeight="1" spans="1:14">
      <c r="A55" s="84">
        <v>53</v>
      </c>
      <c r="B55" s="84" t="s">
        <v>15</v>
      </c>
      <c r="C55" s="84">
        <v>514</v>
      </c>
      <c r="D55" s="84" t="s">
        <v>82</v>
      </c>
      <c r="E55" s="84">
        <v>5406</v>
      </c>
      <c r="F55" s="84" t="s">
        <v>84</v>
      </c>
      <c r="G55" s="87">
        <v>260</v>
      </c>
      <c r="H55" s="87">
        <v>260</v>
      </c>
      <c r="I55" s="87">
        <f>H55-G55</f>
        <v>0</v>
      </c>
      <c r="J55" s="89">
        <v>476.28</v>
      </c>
      <c r="K55" s="89">
        <v>42</v>
      </c>
      <c r="L55" s="89">
        <v>0</v>
      </c>
      <c r="M55" s="87">
        <v>0</v>
      </c>
      <c r="N55" s="84">
        <f t="shared" si="3"/>
        <v>518.28</v>
      </c>
    </row>
    <row r="56" customHeight="1" spans="1:14">
      <c r="A56" s="84">
        <v>54</v>
      </c>
      <c r="B56" s="84" t="s">
        <v>15</v>
      </c>
      <c r="C56" s="84">
        <v>514</v>
      </c>
      <c r="D56" s="84" t="s">
        <v>82</v>
      </c>
      <c r="E56" s="84">
        <v>6251</v>
      </c>
      <c r="F56" s="84" t="s">
        <v>85</v>
      </c>
      <c r="G56" s="87">
        <v>260</v>
      </c>
      <c r="H56" s="87">
        <v>260</v>
      </c>
      <c r="I56" s="87">
        <f>H56-G56</f>
        <v>0</v>
      </c>
      <c r="J56" s="89">
        <v>476.28</v>
      </c>
      <c r="K56" s="89">
        <v>42</v>
      </c>
      <c r="L56" s="89">
        <v>0</v>
      </c>
      <c r="M56" s="87">
        <v>0</v>
      </c>
      <c r="N56" s="84">
        <f t="shared" si="3"/>
        <v>518.28</v>
      </c>
    </row>
    <row r="57" customHeight="1" spans="1:14">
      <c r="A57" s="84">
        <v>55</v>
      </c>
      <c r="B57" s="84" t="s">
        <v>15</v>
      </c>
      <c r="C57" s="84">
        <v>514</v>
      </c>
      <c r="D57" s="84" t="s">
        <v>82</v>
      </c>
      <c r="E57" s="84">
        <v>11503</v>
      </c>
      <c r="F57" s="84" t="s">
        <v>86</v>
      </c>
      <c r="G57" s="87">
        <v>260</v>
      </c>
      <c r="H57" s="87">
        <v>260</v>
      </c>
      <c r="I57" s="87">
        <v>0</v>
      </c>
      <c r="J57" s="89">
        <v>476.28</v>
      </c>
      <c r="K57" s="89">
        <v>42</v>
      </c>
      <c r="L57" s="89">
        <v>0</v>
      </c>
      <c r="M57" s="87">
        <v>0</v>
      </c>
      <c r="N57" s="84">
        <f t="shared" si="3"/>
        <v>518.28</v>
      </c>
    </row>
    <row r="58" customHeight="1" spans="1:14">
      <c r="A58" s="84">
        <v>56</v>
      </c>
      <c r="B58" s="84" t="s">
        <v>15</v>
      </c>
      <c r="C58" s="84">
        <v>371</v>
      </c>
      <c r="D58" s="84" t="s">
        <v>87</v>
      </c>
      <c r="E58" s="84">
        <v>9112</v>
      </c>
      <c r="F58" s="84" t="s">
        <v>88</v>
      </c>
      <c r="G58" s="83">
        <v>260</v>
      </c>
      <c r="H58" s="83">
        <v>150</v>
      </c>
      <c r="I58" s="83">
        <v>-110</v>
      </c>
      <c r="J58" s="84">
        <v>120.65</v>
      </c>
      <c r="K58" s="84">
        <v>0</v>
      </c>
      <c r="L58" s="84">
        <v>0</v>
      </c>
      <c r="M58" s="83">
        <v>-100</v>
      </c>
      <c r="N58" s="84">
        <f>I58+J58+M58</f>
        <v>-89.35</v>
      </c>
    </row>
    <row r="59" customHeight="1" spans="1:14">
      <c r="A59" s="84">
        <v>57</v>
      </c>
      <c r="B59" s="84" t="s">
        <v>15</v>
      </c>
      <c r="C59" s="84">
        <v>371</v>
      </c>
      <c r="D59" s="84" t="s">
        <v>87</v>
      </c>
      <c r="E59" s="84">
        <v>11388</v>
      </c>
      <c r="F59" s="84" t="s">
        <v>89</v>
      </c>
      <c r="G59" s="83">
        <v>260</v>
      </c>
      <c r="H59" s="83">
        <v>150</v>
      </c>
      <c r="I59" s="83">
        <v>-110</v>
      </c>
      <c r="J59" s="84">
        <v>70.8</v>
      </c>
      <c r="K59" s="84">
        <v>0</v>
      </c>
      <c r="L59" s="84">
        <v>0</v>
      </c>
      <c r="M59" s="83">
        <v>-50</v>
      </c>
      <c r="N59" s="84">
        <f>I59+J59+M59</f>
        <v>-89.2</v>
      </c>
    </row>
    <row r="60" customHeight="1" spans="1:14">
      <c r="A60" s="84">
        <v>58</v>
      </c>
      <c r="B60" s="84" t="s">
        <v>15</v>
      </c>
      <c r="C60" s="84">
        <v>371</v>
      </c>
      <c r="D60" s="84" t="s">
        <v>87</v>
      </c>
      <c r="E60" s="84">
        <v>11387</v>
      </c>
      <c r="F60" s="84" t="s">
        <v>90</v>
      </c>
      <c r="G60" s="83">
        <v>260</v>
      </c>
      <c r="H60" s="83">
        <v>150</v>
      </c>
      <c r="I60" s="83">
        <v>-110</v>
      </c>
      <c r="J60" s="84">
        <v>70.8</v>
      </c>
      <c r="K60" s="84">
        <v>0</v>
      </c>
      <c r="L60" s="84">
        <v>0</v>
      </c>
      <c r="M60" s="83">
        <v>-50</v>
      </c>
      <c r="N60" s="84">
        <f>I60+J60+M60</f>
        <v>-89.2</v>
      </c>
    </row>
    <row r="61" customHeight="1" spans="1:14">
      <c r="A61" s="84"/>
      <c r="B61" s="84"/>
      <c r="C61" s="84"/>
      <c r="D61" s="84"/>
      <c r="E61" s="84"/>
      <c r="F61" s="84"/>
      <c r="G61" s="83"/>
      <c r="H61" s="83"/>
      <c r="I61" s="83"/>
      <c r="J61" s="84"/>
      <c r="K61" s="84"/>
      <c r="L61" s="84"/>
      <c r="M61" s="83"/>
      <c r="N61" s="84"/>
    </row>
  </sheetData>
  <sortState ref="A3:N61">
    <sortCondition ref="D3"/>
  </sortState>
  <mergeCells count="1">
    <mergeCell ref="A1:N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8"/>
  <sheetViews>
    <sheetView workbookViewId="0">
      <selection activeCell="AD1" sqref="AD$1:AD$1048576"/>
    </sheetView>
  </sheetViews>
  <sheetFormatPr defaultColWidth="9" defaultRowHeight="15" customHeight="1"/>
  <cols>
    <col min="1" max="1" width="5.875" style="2" customWidth="1"/>
    <col min="2" max="2" width="23" style="1" customWidth="1"/>
    <col min="3" max="3" width="9.875" style="3" hidden="1" customWidth="1"/>
    <col min="4" max="4" width="11" style="3" hidden="1" customWidth="1"/>
    <col min="5" max="5" width="7.375" style="4" hidden="1" customWidth="1"/>
    <col min="6" max="7" width="9.125" style="3" hidden="1" customWidth="1"/>
    <col min="8" max="9" width="10.125" style="3" hidden="1" customWidth="1"/>
    <col min="10" max="10" width="7.25" style="4" hidden="1" customWidth="1"/>
    <col min="11" max="11" width="9.25" style="3" hidden="1" customWidth="1"/>
    <col min="12" max="14" width="10" style="3" hidden="1" customWidth="1"/>
    <col min="15" max="15" width="7.625" style="4" hidden="1" customWidth="1"/>
    <col min="16" max="16" width="9.25" style="3" hidden="1" customWidth="1"/>
    <col min="17" max="17" width="10.125" style="3" hidden="1" customWidth="1"/>
    <col min="18" max="18" width="5.625" style="5" hidden="1" customWidth="1"/>
    <col min="19" max="19" width="5.75" style="6" hidden="1" customWidth="1"/>
    <col min="20" max="20" width="7.875" style="6" hidden="1" customWidth="1"/>
    <col min="21" max="21" width="10.125" style="7" hidden="1" customWidth="1"/>
    <col min="22" max="22" width="8.5" style="7" hidden="1" customWidth="1"/>
    <col min="23" max="23" width="5.125" style="8" hidden="1" customWidth="1"/>
    <col min="24" max="24" width="5.125" style="7" hidden="1" customWidth="1"/>
    <col min="25" max="25" width="6.125" style="8" hidden="1" customWidth="1"/>
    <col min="26" max="26" width="10.125" style="9" hidden="1" customWidth="1"/>
    <col min="27" max="27" width="9.5" style="9" hidden="1" customWidth="1"/>
    <col min="28" max="28" width="10" style="9" hidden="1" customWidth="1"/>
    <col min="29" max="29" width="6.875" style="10" customWidth="1"/>
    <col min="30" max="30" width="6.5" style="10" customWidth="1"/>
    <col min="31" max="31" width="9.125" style="11" hidden="1" customWidth="1"/>
    <col min="32" max="32" width="8.25" style="11" hidden="1" customWidth="1"/>
    <col min="33" max="33" width="9.25" style="11" hidden="1" customWidth="1"/>
    <col min="34" max="34" width="8.5" style="11" hidden="1" customWidth="1"/>
    <col min="35" max="35" width="10.125" style="11" hidden="1" customWidth="1"/>
    <col min="36" max="36" width="9.875" style="11" hidden="1" customWidth="1"/>
    <col min="37" max="37" width="9.875" style="12" hidden="1" customWidth="1"/>
    <col min="38" max="38" width="9.375" style="3" hidden="1" customWidth="1"/>
    <col min="39" max="39" width="9.875" style="12" hidden="1" customWidth="1"/>
    <col min="40" max="40" width="9.25" style="3" hidden="1" customWidth="1"/>
    <col min="41" max="41" width="9.875" style="12" hidden="1" customWidth="1"/>
    <col min="42" max="42" width="9.25" style="3" hidden="1" customWidth="1"/>
    <col min="43" max="43" width="8.25" style="13" customWidth="1"/>
    <col min="44" max="44" width="8.375" style="11" customWidth="1"/>
    <col min="45" max="45" width="7.375" style="14" hidden="1" customWidth="1"/>
    <col min="46" max="46" width="9.5" style="15" customWidth="1"/>
    <col min="47" max="47" width="5.125" style="8" customWidth="1"/>
    <col min="48" max="48" width="5" style="8" customWidth="1"/>
    <col min="49" max="49" width="9.125" style="14" customWidth="1"/>
    <col min="50" max="16381" width="9" style="1"/>
  </cols>
  <sheetData>
    <row r="1" s="1" customFormat="1" ht="41" customHeight="1" spans="1:16383">
      <c r="A1" s="16" t="s">
        <v>3</v>
      </c>
      <c r="B1" s="17" t="s">
        <v>91</v>
      </c>
      <c r="C1" s="18" t="s">
        <v>92</v>
      </c>
      <c r="D1" s="18" t="s">
        <v>93</v>
      </c>
      <c r="E1" s="18" t="s">
        <v>94</v>
      </c>
      <c r="F1" s="18" t="s">
        <v>95</v>
      </c>
      <c r="G1" s="18" t="s">
        <v>96</v>
      </c>
      <c r="H1" s="19" t="s">
        <v>97</v>
      </c>
      <c r="I1" s="19" t="s">
        <v>98</v>
      </c>
      <c r="J1" s="25" t="s">
        <v>99</v>
      </c>
      <c r="K1" s="19" t="s">
        <v>100</v>
      </c>
      <c r="L1" s="19" t="s">
        <v>101</v>
      </c>
      <c r="M1" s="26" t="s">
        <v>102</v>
      </c>
      <c r="N1" s="26" t="s">
        <v>103</v>
      </c>
      <c r="O1" s="27" t="s">
        <v>104</v>
      </c>
      <c r="P1" s="26" t="s">
        <v>105</v>
      </c>
      <c r="Q1" s="26" t="s">
        <v>106</v>
      </c>
      <c r="R1" s="31" t="s">
        <v>107</v>
      </c>
      <c r="S1" s="32" t="s">
        <v>108</v>
      </c>
      <c r="T1" s="32" t="s">
        <v>109</v>
      </c>
      <c r="U1" s="33" t="s">
        <v>110</v>
      </c>
      <c r="V1" s="33" t="s">
        <v>111</v>
      </c>
      <c r="W1" s="34" t="s">
        <v>112</v>
      </c>
      <c r="X1" s="33" t="s">
        <v>113</v>
      </c>
      <c r="Y1" s="34" t="s">
        <v>114</v>
      </c>
      <c r="Z1" s="40" t="s">
        <v>92</v>
      </c>
      <c r="AA1" s="40" t="s">
        <v>97</v>
      </c>
      <c r="AB1" s="40" t="s">
        <v>102</v>
      </c>
      <c r="AC1" s="41" t="s">
        <v>115</v>
      </c>
      <c r="AD1" s="41" t="s">
        <v>116</v>
      </c>
      <c r="AE1" s="42" t="s">
        <v>117</v>
      </c>
      <c r="AF1" s="42" t="s">
        <v>118</v>
      </c>
      <c r="AG1" s="42" t="s">
        <v>119</v>
      </c>
      <c r="AH1" s="42" t="s">
        <v>120</v>
      </c>
      <c r="AI1" s="50" t="s">
        <v>121</v>
      </c>
      <c r="AJ1" s="50" t="s">
        <v>122</v>
      </c>
      <c r="AK1" s="51" t="s">
        <v>92</v>
      </c>
      <c r="AL1" s="52" t="s">
        <v>123</v>
      </c>
      <c r="AM1" s="53" t="s">
        <v>97</v>
      </c>
      <c r="AN1" s="54" t="s">
        <v>124</v>
      </c>
      <c r="AO1" s="64" t="s">
        <v>102</v>
      </c>
      <c r="AP1" s="65" t="s">
        <v>125</v>
      </c>
      <c r="AQ1" s="66" t="s">
        <v>126</v>
      </c>
      <c r="AR1" s="67" t="s">
        <v>127</v>
      </c>
      <c r="AS1" s="68" t="s">
        <v>128</v>
      </c>
      <c r="AT1" s="69" t="s">
        <v>129</v>
      </c>
      <c r="AU1" s="70" t="s">
        <v>130</v>
      </c>
      <c r="AV1" s="70" t="s">
        <v>11</v>
      </c>
      <c r="AW1" s="68" t="s">
        <v>131</v>
      </c>
      <c r="XFB1"/>
      <c r="XFC1"/>
    </row>
    <row r="2" s="1" customFormat="1" customHeight="1" spans="1:16383">
      <c r="A2" s="20">
        <v>341</v>
      </c>
      <c r="B2" s="21" t="s">
        <v>132</v>
      </c>
      <c r="C2" s="22">
        <v>27592.5028571429</v>
      </c>
      <c r="D2" s="22">
        <f t="shared" ref="D2:I2" si="0">C2*3</f>
        <v>82777.5085714287</v>
      </c>
      <c r="E2" s="23">
        <v>0.2397075</v>
      </c>
      <c r="F2" s="22">
        <v>6614.12987862857</v>
      </c>
      <c r="G2" s="22">
        <f t="shared" si="0"/>
        <v>19842.3896358857</v>
      </c>
      <c r="H2" s="24">
        <v>33111.0034285714</v>
      </c>
      <c r="I2" s="24">
        <f t="shared" si="0"/>
        <v>99333.0102857142</v>
      </c>
      <c r="J2" s="28">
        <v>0.2205309</v>
      </c>
      <c r="K2" s="24">
        <v>7301.99938600594</v>
      </c>
      <c r="L2" s="24">
        <f t="shared" ref="L2:Q2" si="1">K2*3</f>
        <v>21905.9981580178</v>
      </c>
      <c r="M2" s="29">
        <v>41388.7542857143</v>
      </c>
      <c r="N2" s="29">
        <f t="shared" si="1"/>
        <v>124166.262857143</v>
      </c>
      <c r="O2" s="30">
        <v>0.1907592285</v>
      </c>
      <c r="P2" s="29">
        <v>7895.28683611893</v>
      </c>
      <c r="Q2" s="29">
        <f t="shared" si="1"/>
        <v>23685.8605083568</v>
      </c>
      <c r="R2" s="35">
        <v>9</v>
      </c>
      <c r="S2" s="36">
        <v>3</v>
      </c>
      <c r="T2" s="36">
        <v>2340</v>
      </c>
      <c r="U2" s="37">
        <v>143666.3</v>
      </c>
      <c r="V2" s="37">
        <v>32835.69</v>
      </c>
      <c r="W2" s="38">
        <v>12</v>
      </c>
      <c r="X2" s="37">
        <v>7</v>
      </c>
      <c r="Y2" s="38">
        <v>9</v>
      </c>
      <c r="Z2" s="43">
        <f t="shared" ref="Z2:Z18" si="2">U2-D2</f>
        <v>60888.7914285713</v>
      </c>
      <c r="AA2" s="43">
        <f t="shared" ref="AA2:AA18" si="3">U2-I2</f>
        <v>44333.2897142858</v>
      </c>
      <c r="AB2" s="44">
        <f t="shared" ref="AB2:AB18" si="4">U2-N2</f>
        <v>19500.0371428571</v>
      </c>
      <c r="AC2" s="45">
        <f>R2*260</f>
        <v>2340</v>
      </c>
      <c r="AD2" s="46">
        <f t="shared" ref="AD2:AD18" si="5">T2-AC2</f>
        <v>0</v>
      </c>
      <c r="AE2" s="47">
        <v>22329.84</v>
      </c>
      <c r="AF2" s="47">
        <v>4646.099999995</v>
      </c>
      <c r="AG2" s="47">
        <v>9520</v>
      </c>
      <c r="AH2" s="47">
        <v>320</v>
      </c>
      <c r="AI2" s="55">
        <f t="shared" ref="AI2:AI18" si="6">U2-AE2-AG2</f>
        <v>111816.46</v>
      </c>
      <c r="AJ2" s="55">
        <f t="shared" ref="AJ2:AJ18" si="7">V2-AF2-AH2</f>
        <v>27869.590000005</v>
      </c>
      <c r="AK2" s="56">
        <f t="shared" ref="AK2:AK18" si="8">AI2-D2</f>
        <v>29038.9514285713</v>
      </c>
      <c r="AL2" s="29">
        <f t="shared" ref="AL2:AL18" si="9">AJ2-G2</f>
        <v>8027.20036411929</v>
      </c>
      <c r="AM2" s="57">
        <f t="shared" ref="AM2:AM18" si="10">AI2-I2</f>
        <v>12483.4497142858</v>
      </c>
      <c r="AN2" s="58">
        <f t="shared" ref="AN2:AN18" si="11">AJ2-L2</f>
        <v>5963.59184198718</v>
      </c>
      <c r="AO2" s="71">
        <f t="shared" ref="AO2:AO18" si="12">AI2-N2</f>
        <v>-12349.8028571429</v>
      </c>
      <c r="AP2" s="72">
        <f t="shared" ref="AP2:AP18" si="13">AJ2-Q2</f>
        <v>4183.72949164821</v>
      </c>
      <c r="AQ2" s="44">
        <f>(AJ2-G2)*0.3</f>
        <v>2408.16010923579</v>
      </c>
      <c r="AR2" s="43">
        <f t="shared" ref="AR2:AR18" si="14">AQ2*0.95</f>
        <v>2287.752103774</v>
      </c>
      <c r="AS2" s="73">
        <f t="shared" ref="AS2:AS18" si="15">AQ2*0.05</f>
        <v>120.408005461789</v>
      </c>
      <c r="AT2" s="74">
        <f t="shared" ref="AT2:AT18" si="16">AR2-AD2</f>
        <v>2287.752103774</v>
      </c>
      <c r="AU2" s="75">
        <f>VLOOKUP(A:A,[1]重点单品考核及奖励!B:S,18,0)</f>
        <v>-50</v>
      </c>
      <c r="AV2" s="75"/>
      <c r="AW2" s="78">
        <f t="shared" ref="AW2:AW18" si="17">AT2+AU2+AV2</f>
        <v>2237.752103774</v>
      </c>
      <c r="XFB2"/>
      <c r="XFC2"/>
    </row>
    <row r="3" s="1" customFormat="1" customHeight="1" spans="1:16383">
      <c r="A3" s="20">
        <v>371</v>
      </c>
      <c r="B3" s="21" t="s">
        <v>133</v>
      </c>
      <c r="C3" s="22">
        <v>4943.43492857143</v>
      </c>
      <c r="D3" s="22">
        <f t="shared" ref="D3:D10" si="18">C3*3</f>
        <v>14830.3047857143</v>
      </c>
      <c r="E3" s="23">
        <v>0.2666775</v>
      </c>
      <c r="F3" s="22">
        <v>1318.30286816411</v>
      </c>
      <c r="G3" s="22">
        <f t="shared" ref="G3:G10" si="19">F3*3</f>
        <v>3954.90860449233</v>
      </c>
      <c r="H3" s="24">
        <v>5932.12191428571</v>
      </c>
      <c r="I3" s="24">
        <f t="shared" ref="I3:I10" si="20">H3*3</f>
        <v>17796.3657428571</v>
      </c>
      <c r="J3" s="28">
        <v>0.2453433</v>
      </c>
      <c r="K3" s="24">
        <v>1455.40636645317</v>
      </c>
      <c r="L3" s="24">
        <f t="shared" ref="L3:L10" si="21">K3*3</f>
        <v>4366.21909935951</v>
      </c>
      <c r="M3" s="29">
        <v>7415.15239285714</v>
      </c>
      <c r="N3" s="29">
        <f t="shared" ref="N3:N10" si="22">M3*3</f>
        <v>22245.4571785714</v>
      </c>
      <c r="O3" s="30">
        <v>0.2122219545</v>
      </c>
      <c r="P3" s="29">
        <v>1573.65813372749</v>
      </c>
      <c r="Q3" s="29">
        <f t="shared" ref="Q3:Q10" si="23">P3*3</f>
        <v>4720.97440118247</v>
      </c>
      <c r="R3" s="35">
        <v>3</v>
      </c>
      <c r="S3" s="36">
        <v>3</v>
      </c>
      <c r="T3" s="36">
        <v>780</v>
      </c>
      <c r="U3" s="37">
        <v>20318.49</v>
      </c>
      <c r="V3" s="37">
        <v>4955.09</v>
      </c>
      <c r="W3" s="38">
        <v>1</v>
      </c>
      <c r="X3" s="37">
        <v>0</v>
      </c>
      <c r="Y3" s="38">
        <v>0</v>
      </c>
      <c r="Z3" s="43">
        <f t="shared" si="2"/>
        <v>5488.18521428571</v>
      </c>
      <c r="AA3" s="44">
        <f t="shared" si="3"/>
        <v>2522.12425714287</v>
      </c>
      <c r="AB3" s="43">
        <f t="shared" si="4"/>
        <v>-1926.96717857142</v>
      </c>
      <c r="AC3" s="46">
        <f>R3*150</f>
        <v>450</v>
      </c>
      <c r="AD3" s="46">
        <f t="shared" si="5"/>
        <v>330</v>
      </c>
      <c r="AE3" s="47">
        <v>0</v>
      </c>
      <c r="AF3" s="47">
        <v>0</v>
      </c>
      <c r="AG3" s="47">
        <v>2380</v>
      </c>
      <c r="AH3" s="47">
        <v>80</v>
      </c>
      <c r="AI3" s="55">
        <f t="shared" si="6"/>
        <v>17938.49</v>
      </c>
      <c r="AJ3" s="55">
        <f t="shared" si="7"/>
        <v>4875.09</v>
      </c>
      <c r="AK3" s="56">
        <f t="shared" si="8"/>
        <v>3108.18521428571</v>
      </c>
      <c r="AL3" s="29">
        <f t="shared" si="9"/>
        <v>920.18139550767</v>
      </c>
      <c r="AM3" s="57">
        <f t="shared" si="10"/>
        <v>142.12425714287</v>
      </c>
      <c r="AN3" s="58">
        <f t="shared" si="11"/>
        <v>508.87090064049</v>
      </c>
      <c r="AO3" s="71">
        <f t="shared" si="12"/>
        <v>-4306.96717857142</v>
      </c>
      <c r="AP3" s="72">
        <f t="shared" si="13"/>
        <v>154.115598817531</v>
      </c>
      <c r="AQ3" s="44">
        <f>(AJ3-G3)*0.3</f>
        <v>276.054418652301</v>
      </c>
      <c r="AR3" s="43">
        <f t="shared" si="14"/>
        <v>262.251697719686</v>
      </c>
      <c r="AS3" s="73">
        <f t="shared" si="15"/>
        <v>13.8027209326151</v>
      </c>
      <c r="AT3" s="74">
        <f t="shared" si="16"/>
        <v>-67.7483022803139</v>
      </c>
      <c r="AU3" s="75">
        <f>VLOOKUP(A:A,[1]重点单品考核及奖励!B:S,18,0)</f>
        <v>-200</v>
      </c>
      <c r="AV3" s="75"/>
      <c r="AW3" s="78">
        <f t="shared" si="17"/>
        <v>-267.748302280314</v>
      </c>
      <c r="XFB3"/>
      <c r="XFC3"/>
    </row>
    <row r="4" s="1" customFormat="1" customHeight="1" spans="1:16383">
      <c r="A4" s="20">
        <v>385</v>
      </c>
      <c r="B4" s="21" t="s">
        <v>134</v>
      </c>
      <c r="C4" s="22">
        <v>16155.5603571429</v>
      </c>
      <c r="D4" s="22">
        <f t="shared" si="18"/>
        <v>48466.6810714287</v>
      </c>
      <c r="E4" s="23">
        <v>0.2015775</v>
      </c>
      <c r="F4" s="22">
        <v>3256.59746789196</v>
      </c>
      <c r="G4" s="22">
        <f t="shared" si="19"/>
        <v>9769.79240367588</v>
      </c>
      <c r="H4" s="24">
        <v>19386.6724285714</v>
      </c>
      <c r="I4" s="24">
        <f t="shared" si="20"/>
        <v>58160.0172857142</v>
      </c>
      <c r="J4" s="28">
        <v>0.1854513</v>
      </c>
      <c r="K4" s="24">
        <v>3595.28360455273</v>
      </c>
      <c r="L4" s="24">
        <f t="shared" si="21"/>
        <v>10785.8508136582</v>
      </c>
      <c r="M4" s="29">
        <v>24233.3405357143</v>
      </c>
      <c r="N4" s="29">
        <f t="shared" si="22"/>
        <v>72700.0216071429</v>
      </c>
      <c r="O4" s="30">
        <v>0.1604153745</v>
      </c>
      <c r="P4" s="29">
        <v>3887.40039742264</v>
      </c>
      <c r="Q4" s="29">
        <f t="shared" si="23"/>
        <v>11662.2011922679</v>
      </c>
      <c r="R4" s="35">
        <v>4</v>
      </c>
      <c r="S4" s="36">
        <v>3</v>
      </c>
      <c r="T4" s="36">
        <v>1040</v>
      </c>
      <c r="U4" s="37">
        <v>126044.15</v>
      </c>
      <c r="V4" s="37">
        <v>24045.49</v>
      </c>
      <c r="W4" s="38">
        <v>11</v>
      </c>
      <c r="X4" s="37">
        <v>6</v>
      </c>
      <c r="Y4" s="38">
        <v>9</v>
      </c>
      <c r="Z4" s="43">
        <f t="shared" si="2"/>
        <v>77577.4689285713</v>
      </c>
      <c r="AA4" s="43">
        <f t="shared" si="3"/>
        <v>67884.1327142858</v>
      </c>
      <c r="AB4" s="44">
        <f t="shared" si="4"/>
        <v>53344.1283928571</v>
      </c>
      <c r="AC4" s="45">
        <f t="shared" ref="AC4:AC13" si="24">R4*260</f>
        <v>1040</v>
      </c>
      <c r="AD4" s="46">
        <f t="shared" si="5"/>
        <v>0</v>
      </c>
      <c r="AE4" s="47">
        <v>62700.4</v>
      </c>
      <c r="AF4" s="47">
        <v>10714.0000000401</v>
      </c>
      <c r="AG4" s="59">
        <v>5355</v>
      </c>
      <c r="AH4" s="47">
        <v>180</v>
      </c>
      <c r="AI4" s="55">
        <f t="shared" si="6"/>
        <v>57988.75</v>
      </c>
      <c r="AJ4" s="55">
        <f t="shared" si="7"/>
        <v>13151.4899999599</v>
      </c>
      <c r="AK4" s="60">
        <f t="shared" si="8"/>
        <v>9522.06892857129</v>
      </c>
      <c r="AL4" s="61">
        <f t="shared" si="9"/>
        <v>3381.69759628402</v>
      </c>
      <c r="AM4" s="62">
        <f t="shared" si="10"/>
        <v>-171.26728571421</v>
      </c>
      <c r="AN4" s="24">
        <f t="shared" si="11"/>
        <v>2365.63918630171</v>
      </c>
      <c r="AO4" s="71">
        <f t="shared" si="12"/>
        <v>-14711.2716071429</v>
      </c>
      <c r="AP4" s="72">
        <f t="shared" si="13"/>
        <v>1489.28880769198</v>
      </c>
      <c r="AQ4" s="44">
        <f>(AJ4-G4)*0.25</f>
        <v>845.424399071005</v>
      </c>
      <c r="AR4" s="43">
        <f t="shared" si="14"/>
        <v>803.153179117455</v>
      </c>
      <c r="AS4" s="73">
        <f t="shared" si="15"/>
        <v>42.2712199535503</v>
      </c>
      <c r="AT4" s="74">
        <f t="shared" si="16"/>
        <v>803.153179117455</v>
      </c>
      <c r="AU4" s="75">
        <f>VLOOKUP(A:A,[1]重点单品考核及奖励!B:S,18,0)</f>
        <v>0</v>
      </c>
      <c r="AV4" s="75"/>
      <c r="AW4" s="78">
        <f t="shared" si="17"/>
        <v>803.153179117455</v>
      </c>
      <c r="XFB4"/>
      <c r="XFC4"/>
    </row>
    <row r="5" s="1" customFormat="1" customHeight="1" spans="1:16383">
      <c r="A5" s="20">
        <v>514</v>
      </c>
      <c r="B5" s="21" t="s">
        <v>135</v>
      </c>
      <c r="C5" s="22">
        <v>9876.36728571429</v>
      </c>
      <c r="D5" s="22">
        <f t="shared" si="18"/>
        <v>29629.1018571429</v>
      </c>
      <c r="E5" s="23">
        <v>0.27218</v>
      </c>
      <c r="F5" s="22">
        <v>2688.14964782571</v>
      </c>
      <c r="G5" s="22">
        <f t="shared" si="19"/>
        <v>8064.44894347713</v>
      </c>
      <c r="H5" s="24">
        <v>11851.6407428571</v>
      </c>
      <c r="I5" s="24">
        <f t="shared" si="20"/>
        <v>35554.9222285713</v>
      </c>
      <c r="J5" s="28">
        <v>0.2504056</v>
      </c>
      <c r="K5" s="24">
        <v>2967.71721119959</v>
      </c>
      <c r="L5" s="24">
        <f t="shared" si="21"/>
        <v>8903.15163359877</v>
      </c>
      <c r="M5" s="29">
        <v>14814.5509285714</v>
      </c>
      <c r="N5" s="29">
        <f t="shared" si="22"/>
        <v>44443.6527857142</v>
      </c>
      <c r="O5" s="30">
        <v>0.216600844</v>
      </c>
      <c r="P5" s="29">
        <v>3208.84423460956</v>
      </c>
      <c r="Q5" s="29">
        <f t="shared" si="23"/>
        <v>9626.53270382868</v>
      </c>
      <c r="R5" s="35">
        <v>4</v>
      </c>
      <c r="S5" s="36">
        <v>3</v>
      </c>
      <c r="T5" s="36">
        <v>1040</v>
      </c>
      <c r="U5" s="37">
        <v>57193.38</v>
      </c>
      <c r="V5" s="37">
        <v>14375.92</v>
      </c>
      <c r="W5" s="38">
        <v>7</v>
      </c>
      <c r="X5" s="37">
        <v>7</v>
      </c>
      <c r="Y5" s="38">
        <v>4</v>
      </c>
      <c r="Z5" s="43">
        <f t="shared" si="2"/>
        <v>27564.2781428571</v>
      </c>
      <c r="AA5" s="43">
        <f t="shared" si="3"/>
        <v>21638.4577714287</v>
      </c>
      <c r="AB5" s="44">
        <f t="shared" si="4"/>
        <v>12749.7272142858</v>
      </c>
      <c r="AC5" s="45">
        <f t="shared" si="24"/>
        <v>1040</v>
      </c>
      <c r="AD5" s="46">
        <f t="shared" si="5"/>
        <v>0</v>
      </c>
      <c r="AE5" s="47">
        <v>6080</v>
      </c>
      <c r="AF5" s="47">
        <v>1258</v>
      </c>
      <c r="AG5" s="47">
        <v>1190</v>
      </c>
      <c r="AH5" s="47">
        <v>40</v>
      </c>
      <c r="AI5" s="55">
        <f t="shared" si="6"/>
        <v>49923.38</v>
      </c>
      <c r="AJ5" s="55">
        <f t="shared" si="7"/>
        <v>13077.92</v>
      </c>
      <c r="AK5" s="56">
        <f t="shared" si="8"/>
        <v>20294.2781428571</v>
      </c>
      <c r="AL5" s="29">
        <f t="shared" si="9"/>
        <v>5013.47105652287</v>
      </c>
      <c r="AM5" s="63">
        <f t="shared" si="10"/>
        <v>14368.4577714287</v>
      </c>
      <c r="AN5" s="24">
        <f t="shared" si="11"/>
        <v>4174.76836640123</v>
      </c>
      <c r="AO5" s="76">
        <f t="shared" si="12"/>
        <v>5479.7272142858</v>
      </c>
      <c r="AP5" s="77">
        <f t="shared" si="13"/>
        <v>3451.38729617132</v>
      </c>
      <c r="AQ5" s="44">
        <f>(AJ5-G5)*0.4</f>
        <v>2005.38842260915</v>
      </c>
      <c r="AR5" s="43">
        <f t="shared" si="14"/>
        <v>1905.11900147869</v>
      </c>
      <c r="AS5" s="73">
        <f t="shared" si="15"/>
        <v>100.269421130457</v>
      </c>
      <c r="AT5" s="74">
        <f t="shared" si="16"/>
        <v>1905.11900147869</v>
      </c>
      <c r="AU5" s="75">
        <f>VLOOKUP(A:A,[1]重点单品考核及奖励!B:S,18,0)</f>
        <v>0</v>
      </c>
      <c r="AV5" s="75">
        <v>168</v>
      </c>
      <c r="AW5" s="78">
        <f t="shared" si="17"/>
        <v>2073.11900147869</v>
      </c>
      <c r="XFB5"/>
      <c r="XFC5"/>
    </row>
    <row r="6" s="1" customFormat="1" customHeight="1" spans="1:16383">
      <c r="A6" s="20">
        <v>539</v>
      </c>
      <c r="B6" s="21" t="s">
        <v>136</v>
      </c>
      <c r="C6" s="22">
        <v>5975.99742857143</v>
      </c>
      <c r="D6" s="22">
        <f t="shared" si="18"/>
        <v>17927.9922857143</v>
      </c>
      <c r="E6" s="23">
        <v>0.25482</v>
      </c>
      <c r="F6" s="22">
        <v>1522.80366474857</v>
      </c>
      <c r="G6" s="22">
        <f t="shared" si="19"/>
        <v>4568.41099424571</v>
      </c>
      <c r="H6" s="24">
        <v>7171.19691428571</v>
      </c>
      <c r="I6" s="24">
        <f t="shared" si="20"/>
        <v>21513.5907428571</v>
      </c>
      <c r="J6" s="28">
        <v>0.2344344</v>
      </c>
      <c r="K6" s="24">
        <v>1681.17524588242</v>
      </c>
      <c r="L6" s="24">
        <f t="shared" si="21"/>
        <v>5043.52573764726</v>
      </c>
      <c r="M6" s="29">
        <v>8963.99614285714</v>
      </c>
      <c r="N6" s="29">
        <f t="shared" si="22"/>
        <v>26891.9884285714</v>
      </c>
      <c r="O6" s="30">
        <v>0.202785756</v>
      </c>
      <c r="P6" s="29">
        <v>1817.77073461037</v>
      </c>
      <c r="Q6" s="29">
        <f t="shared" si="23"/>
        <v>5453.31220383111</v>
      </c>
      <c r="R6" s="35">
        <v>3</v>
      </c>
      <c r="S6" s="36">
        <v>3</v>
      </c>
      <c r="T6" s="36">
        <v>780</v>
      </c>
      <c r="U6" s="37">
        <v>37495.71</v>
      </c>
      <c r="V6" s="37">
        <v>8671.76</v>
      </c>
      <c r="W6" s="38">
        <v>3</v>
      </c>
      <c r="X6" s="37">
        <v>0</v>
      </c>
      <c r="Y6" s="38">
        <v>3</v>
      </c>
      <c r="Z6" s="43">
        <f t="shared" si="2"/>
        <v>19567.7177142857</v>
      </c>
      <c r="AA6" s="43">
        <f t="shared" si="3"/>
        <v>15982.1192571429</v>
      </c>
      <c r="AB6" s="44">
        <f t="shared" si="4"/>
        <v>10603.7215714286</v>
      </c>
      <c r="AC6" s="45">
        <f t="shared" si="24"/>
        <v>780</v>
      </c>
      <c r="AD6" s="46">
        <f t="shared" si="5"/>
        <v>0</v>
      </c>
      <c r="AE6" s="47">
        <v>1120</v>
      </c>
      <c r="AF6" s="47">
        <v>245</v>
      </c>
      <c r="AG6" s="47">
        <v>3570</v>
      </c>
      <c r="AH6" s="47">
        <v>120</v>
      </c>
      <c r="AI6" s="55">
        <f t="shared" si="6"/>
        <v>32805.71</v>
      </c>
      <c r="AJ6" s="55">
        <f t="shared" si="7"/>
        <v>8306.76</v>
      </c>
      <c r="AK6" s="56">
        <f t="shared" si="8"/>
        <v>14877.7177142857</v>
      </c>
      <c r="AL6" s="29">
        <f t="shared" si="9"/>
        <v>3738.34900575429</v>
      </c>
      <c r="AM6" s="63">
        <f t="shared" si="10"/>
        <v>11292.1192571429</v>
      </c>
      <c r="AN6" s="24">
        <f t="shared" si="11"/>
        <v>3263.23426235274</v>
      </c>
      <c r="AO6" s="76">
        <f t="shared" si="12"/>
        <v>5913.72157142858</v>
      </c>
      <c r="AP6" s="77">
        <f t="shared" si="13"/>
        <v>2853.44779616889</v>
      </c>
      <c r="AQ6" s="44">
        <f>(AJ6-G6)*0.4</f>
        <v>1495.33960230172</v>
      </c>
      <c r="AR6" s="43">
        <f t="shared" si="14"/>
        <v>1420.57262218663</v>
      </c>
      <c r="AS6" s="73">
        <f t="shared" si="15"/>
        <v>74.7669801150858</v>
      </c>
      <c r="AT6" s="74">
        <f t="shared" si="16"/>
        <v>1420.57262218663</v>
      </c>
      <c r="AU6" s="75">
        <f>VLOOKUP(A:A,[1]重点单品考核及奖励!B:S,18,0)</f>
        <v>-75</v>
      </c>
      <c r="AV6" s="75"/>
      <c r="AW6" s="78">
        <f t="shared" si="17"/>
        <v>1345.57262218663</v>
      </c>
      <c r="XFB6"/>
      <c r="XFC6"/>
    </row>
    <row r="7" s="1" customFormat="1" customHeight="1" spans="1:16383">
      <c r="A7" s="20">
        <v>549</v>
      </c>
      <c r="B7" s="21" t="s">
        <v>137</v>
      </c>
      <c r="C7" s="22">
        <v>6524.08971428571</v>
      </c>
      <c r="D7" s="22">
        <f t="shared" si="18"/>
        <v>19572.2691428571</v>
      </c>
      <c r="E7" s="23">
        <v>0.221495</v>
      </c>
      <c r="F7" s="22">
        <v>1445.05325126571</v>
      </c>
      <c r="G7" s="22">
        <f t="shared" si="19"/>
        <v>4335.15975379713</v>
      </c>
      <c r="H7" s="24">
        <v>7828.90765714286</v>
      </c>
      <c r="I7" s="24">
        <f t="shared" si="20"/>
        <v>23486.7229714286</v>
      </c>
      <c r="J7" s="28">
        <v>0.2037754</v>
      </c>
      <c r="K7" s="24">
        <v>1595.33878939735</v>
      </c>
      <c r="L7" s="24">
        <f t="shared" si="21"/>
        <v>4786.01636819205</v>
      </c>
      <c r="M7" s="29">
        <v>9786.13457142857</v>
      </c>
      <c r="N7" s="29">
        <f t="shared" si="22"/>
        <v>29358.4037142857</v>
      </c>
      <c r="O7" s="30">
        <v>0.176265721</v>
      </c>
      <c r="P7" s="29">
        <v>1724.96006603588</v>
      </c>
      <c r="Q7" s="29">
        <f t="shared" si="23"/>
        <v>5174.88019810764</v>
      </c>
      <c r="R7" s="35">
        <v>2</v>
      </c>
      <c r="S7" s="36">
        <v>3</v>
      </c>
      <c r="T7" s="36">
        <v>520</v>
      </c>
      <c r="U7" s="37">
        <v>41185.26</v>
      </c>
      <c r="V7" s="37">
        <v>9954.14</v>
      </c>
      <c r="W7" s="38">
        <v>2</v>
      </c>
      <c r="X7" s="37">
        <v>0</v>
      </c>
      <c r="Y7" s="38">
        <v>3</v>
      </c>
      <c r="Z7" s="43">
        <f t="shared" si="2"/>
        <v>21612.9908571429</v>
      </c>
      <c r="AA7" s="43">
        <f t="shared" si="3"/>
        <v>17698.5370285714</v>
      </c>
      <c r="AB7" s="44">
        <f t="shared" si="4"/>
        <v>11826.8562857143</v>
      </c>
      <c r="AC7" s="45">
        <f t="shared" si="24"/>
        <v>520</v>
      </c>
      <c r="AD7" s="46">
        <f t="shared" si="5"/>
        <v>0</v>
      </c>
      <c r="AE7" s="47">
        <v>0</v>
      </c>
      <c r="AF7" s="47">
        <v>0</v>
      </c>
      <c r="AG7" s="47">
        <v>1190</v>
      </c>
      <c r="AH7" s="47">
        <v>40</v>
      </c>
      <c r="AI7" s="55">
        <f t="shared" si="6"/>
        <v>39995.26</v>
      </c>
      <c r="AJ7" s="55">
        <f t="shared" si="7"/>
        <v>9914.14</v>
      </c>
      <c r="AK7" s="56">
        <f t="shared" si="8"/>
        <v>20422.9908571429</v>
      </c>
      <c r="AL7" s="29">
        <f t="shared" si="9"/>
        <v>5578.98024620287</v>
      </c>
      <c r="AM7" s="63">
        <f t="shared" si="10"/>
        <v>16508.5370285714</v>
      </c>
      <c r="AN7" s="24">
        <f t="shared" si="11"/>
        <v>5128.12363180795</v>
      </c>
      <c r="AO7" s="76">
        <f t="shared" si="12"/>
        <v>10636.8562857143</v>
      </c>
      <c r="AP7" s="77">
        <f t="shared" si="13"/>
        <v>4739.25980189236</v>
      </c>
      <c r="AQ7" s="44">
        <f>(AJ7-G7)*0.4</f>
        <v>2231.59209848115</v>
      </c>
      <c r="AR7" s="43">
        <f t="shared" si="14"/>
        <v>2120.01249355709</v>
      </c>
      <c r="AS7" s="73">
        <f t="shared" si="15"/>
        <v>111.579604924057</v>
      </c>
      <c r="AT7" s="74">
        <f t="shared" si="16"/>
        <v>2120.01249355709</v>
      </c>
      <c r="AU7" s="75">
        <f>VLOOKUP(A:A,[1]重点单品考核及奖励!B:S,18,0)</f>
        <v>-50</v>
      </c>
      <c r="AV7" s="75">
        <v>336</v>
      </c>
      <c r="AW7" s="78">
        <f t="shared" si="17"/>
        <v>2406.01249355709</v>
      </c>
      <c r="XFB7"/>
      <c r="XFC7"/>
    </row>
    <row r="8" s="1" customFormat="1" customHeight="1" spans="1:16383">
      <c r="A8" s="20">
        <v>591</v>
      </c>
      <c r="B8" s="21" t="s">
        <v>138</v>
      </c>
      <c r="C8" s="22">
        <v>7039.85428571429</v>
      </c>
      <c r="D8" s="22">
        <f t="shared" si="18"/>
        <v>21119.5628571429</v>
      </c>
      <c r="E8" s="23">
        <v>0.250635</v>
      </c>
      <c r="F8" s="22">
        <v>1764.4338789</v>
      </c>
      <c r="G8" s="22">
        <f t="shared" si="19"/>
        <v>5293.3016367</v>
      </c>
      <c r="H8" s="24">
        <v>8447.82514285714</v>
      </c>
      <c r="I8" s="24">
        <f t="shared" si="20"/>
        <v>25343.4754285714</v>
      </c>
      <c r="J8" s="28">
        <v>0.2305842</v>
      </c>
      <c r="K8" s="24">
        <v>1947.9350023056</v>
      </c>
      <c r="L8" s="24">
        <f t="shared" si="21"/>
        <v>5843.8050069168</v>
      </c>
      <c r="M8" s="29">
        <v>10559.7814285714</v>
      </c>
      <c r="N8" s="29">
        <f t="shared" si="22"/>
        <v>31679.3442857142</v>
      </c>
      <c r="O8" s="30">
        <v>0.199455333</v>
      </c>
      <c r="P8" s="29">
        <v>2106.20472124293</v>
      </c>
      <c r="Q8" s="29">
        <f t="shared" si="23"/>
        <v>6318.61416372879</v>
      </c>
      <c r="R8" s="35">
        <v>4</v>
      </c>
      <c r="S8" s="36">
        <v>3</v>
      </c>
      <c r="T8" s="36">
        <v>1040</v>
      </c>
      <c r="U8" s="37">
        <v>31866.63</v>
      </c>
      <c r="V8" s="37">
        <v>6500.39</v>
      </c>
      <c r="W8" s="38">
        <v>8</v>
      </c>
      <c r="X8" s="37">
        <v>0</v>
      </c>
      <c r="Y8" s="38">
        <v>5</v>
      </c>
      <c r="Z8" s="43">
        <f t="shared" si="2"/>
        <v>10747.0671428571</v>
      </c>
      <c r="AA8" s="43">
        <f t="shared" si="3"/>
        <v>6523.15457142858</v>
      </c>
      <c r="AB8" s="44">
        <f t="shared" si="4"/>
        <v>187.285714285801</v>
      </c>
      <c r="AC8" s="45">
        <f t="shared" si="24"/>
        <v>1040</v>
      </c>
      <c r="AD8" s="46">
        <f t="shared" si="5"/>
        <v>0</v>
      </c>
      <c r="AE8" s="47">
        <v>960</v>
      </c>
      <c r="AF8" s="47">
        <v>192</v>
      </c>
      <c r="AG8" s="47">
        <v>7140</v>
      </c>
      <c r="AH8" s="47">
        <v>240</v>
      </c>
      <c r="AI8" s="55">
        <f t="shared" si="6"/>
        <v>23766.63</v>
      </c>
      <c r="AJ8" s="55">
        <f t="shared" si="7"/>
        <v>6068.39</v>
      </c>
      <c r="AK8" s="60">
        <f t="shared" si="8"/>
        <v>2647.06714285713</v>
      </c>
      <c r="AL8" s="61">
        <f t="shared" si="9"/>
        <v>775.0883633</v>
      </c>
      <c r="AM8" s="63">
        <f t="shared" si="10"/>
        <v>-1576.84542857142</v>
      </c>
      <c r="AN8" s="24">
        <f t="shared" si="11"/>
        <v>224.5849930832</v>
      </c>
      <c r="AO8" s="71">
        <f t="shared" si="12"/>
        <v>-7912.7142857142</v>
      </c>
      <c r="AP8" s="72">
        <f t="shared" si="13"/>
        <v>-250.224163728791</v>
      </c>
      <c r="AQ8" s="44">
        <f>(AJ8-G8)*0.25</f>
        <v>193.772090825</v>
      </c>
      <c r="AR8" s="43">
        <f t="shared" si="14"/>
        <v>184.08348628375</v>
      </c>
      <c r="AS8" s="73">
        <f t="shared" si="15"/>
        <v>9.68860454125</v>
      </c>
      <c r="AT8" s="74">
        <f t="shared" si="16"/>
        <v>184.08348628375</v>
      </c>
      <c r="AU8" s="75">
        <f>VLOOKUP(A:A,[1]重点单品考核及奖励!B:S,18,0)</f>
        <v>-100</v>
      </c>
      <c r="AV8" s="75"/>
      <c r="AW8" s="78">
        <f t="shared" si="17"/>
        <v>84.0834862837501</v>
      </c>
      <c r="XFB8"/>
      <c r="XFC8"/>
    </row>
    <row r="9" s="1" customFormat="1" customHeight="1" spans="1:16383">
      <c r="A9" s="20">
        <v>594</v>
      </c>
      <c r="B9" s="21" t="s">
        <v>139</v>
      </c>
      <c r="C9" s="22">
        <v>5546.95907142857</v>
      </c>
      <c r="D9" s="22">
        <f t="shared" si="18"/>
        <v>16640.8772142857</v>
      </c>
      <c r="E9" s="23">
        <v>0.2469925</v>
      </c>
      <c r="F9" s="22">
        <v>1370.05728844982</v>
      </c>
      <c r="G9" s="22">
        <f t="shared" si="19"/>
        <v>4110.17186534946</v>
      </c>
      <c r="H9" s="24">
        <v>6656.35088571429</v>
      </c>
      <c r="I9" s="24">
        <f t="shared" si="20"/>
        <v>19969.0526571429</v>
      </c>
      <c r="J9" s="28">
        <v>0.2272331</v>
      </c>
      <c r="K9" s="24">
        <v>1512.5432464486</v>
      </c>
      <c r="L9" s="24">
        <f t="shared" si="21"/>
        <v>4537.6297393458</v>
      </c>
      <c r="M9" s="29">
        <v>8320.43860714286</v>
      </c>
      <c r="N9" s="29">
        <f t="shared" si="22"/>
        <v>24961.3158214286</v>
      </c>
      <c r="O9" s="30">
        <v>0.1965566315</v>
      </c>
      <c r="P9" s="29">
        <v>1635.43738522255</v>
      </c>
      <c r="Q9" s="29">
        <f t="shared" si="23"/>
        <v>4906.31215566765</v>
      </c>
      <c r="R9" s="35">
        <v>2</v>
      </c>
      <c r="S9" s="36">
        <v>3</v>
      </c>
      <c r="T9" s="36">
        <v>520</v>
      </c>
      <c r="U9" s="37">
        <v>26823.86</v>
      </c>
      <c r="V9" s="37">
        <v>5675.37</v>
      </c>
      <c r="W9" s="38">
        <v>0</v>
      </c>
      <c r="X9" s="37">
        <v>1</v>
      </c>
      <c r="Y9" s="38">
        <v>3</v>
      </c>
      <c r="Z9" s="43">
        <f t="shared" si="2"/>
        <v>10182.9827857143</v>
      </c>
      <c r="AA9" s="43">
        <f t="shared" si="3"/>
        <v>6854.80734285713</v>
      </c>
      <c r="AB9" s="44">
        <f t="shared" si="4"/>
        <v>1862.54417857142</v>
      </c>
      <c r="AC9" s="45">
        <f t="shared" si="24"/>
        <v>520</v>
      </c>
      <c r="AD9" s="46">
        <f t="shared" si="5"/>
        <v>0</v>
      </c>
      <c r="AE9" s="47">
        <v>0</v>
      </c>
      <c r="AF9" s="47">
        <v>0</v>
      </c>
      <c r="AG9" s="47">
        <v>2380</v>
      </c>
      <c r="AH9" s="47">
        <v>80</v>
      </c>
      <c r="AI9" s="55">
        <f t="shared" si="6"/>
        <v>24443.86</v>
      </c>
      <c r="AJ9" s="55">
        <f t="shared" si="7"/>
        <v>5595.37</v>
      </c>
      <c r="AK9" s="56">
        <f t="shared" si="8"/>
        <v>7802.98278571429</v>
      </c>
      <c r="AL9" s="29">
        <f t="shared" si="9"/>
        <v>1485.19813465054</v>
      </c>
      <c r="AM9" s="57">
        <f t="shared" si="10"/>
        <v>4474.80734285713</v>
      </c>
      <c r="AN9" s="58">
        <f t="shared" si="11"/>
        <v>1057.7402606542</v>
      </c>
      <c r="AO9" s="71">
        <f t="shared" si="12"/>
        <v>-517.455821428579</v>
      </c>
      <c r="AP9" s="72">
        <f t="shared" si="13"/>
        <v>689.05784433235</v>
      </c>
      <c r="AQ9" s="44">
        <f>(AJ9-G9)*0.3</f>
        <v>445.559440395162</v>
      </c>
      <c r="AR9" s="43">
        <f t="shared" si="14"/>
        <v>423.281468375404</v>
      </c>
      <c r="AS9" s="73">
        <f t="shared" si="15"/>
        <v>22.2779720197581</v>
      </c>
      <c r="AT9" s="74">
        <f t="shared" si="16"/>
        <v>423.281468375404</v>
      </c>
      <c r="AU9" s="75">
        <f>VLOOKUP(A:A,[1]重点单品考核及奖励!B:S,18,0)</f>
        <v>-75</v>
      </c>
      <c r="AV9" s="75"/>
      <c r="AW9" s="78">
        <f t="shared" si="17"/>
        <v>348.281468375404</v>
      </c>
      <c r="XFB9"/>
      <c r="XFC9"/>
    </row>
    <row r="10" s="1" customFormat="1" customHeight="1" spans="1:16383">
      <c r="A10" s="20">
        <v>716</v>
      </c>
      <c r="B10" s="21" t="s">
        <v>140</v>
      </c>
      <c r="C10" s="22">
        <v>6102.03285714286</v>
      </c>
      <c r="D10" s="22">
        <f t="shared" si="18"/>
        <v>18306.0985714286</v>
      </c>
      <c r="E10" s="23">
        <v>0.25513</v>
      </c>
      <c r="F10" s="22">
        <v>1556.81164284286</v>
      </c>
      <c r="G10" s="22">
        <f t="shared" si="19"/>
        <v>4670.43492852858</v>
      </c>
      <c r="H10" s="24">
        <v>7322.43942857143</v>
      </c>
      <c r="I10" s="24">
        <f t="shared" si="20"/>
        <v>21967.3182857143</v>
      </c>
      <c r="J10" s="28">
        <v>0.2347196</v>
      </c>
      <c r="K10" s="24">
        <v>1718.72005369851</v>
      </c>
      <c r="L10" s="24">
        <f t="shared" si="21"/>
        <v>5156.16016109553</v>
      </c>
      <c r="M10" s="29">
        <v>9153.04928571429</v>
      </c>
      <c r="N10" s="29">
        <f t="shared" si="22"/>
        <v>27459.1478571429</v>
      </c>
      <c r="O10" s="30">
        <v>0.203032454</v>
      </c>
      <c r="P10" s="29">
        <v>1858.36605806152</v>
      </c>
      <c r="Q10" s="29">
        <f t="shared" si="23"/>
        <v>5575.09817418456</v>
      </c>
      <c r="R10" s="35">
        <v>3</v>
      </c>
      <c r="S10" s="36">
        <v>3</v>
      </c>
      <c r="T10" s="36">
        <v>780</v>
      </c>
      <c r="U10" s="37">
        <v>39012.86</v>
      </c>
      <c r="V10" s="37">
        <v>9810.52</v>
      </c>
      <c r="W10" s="38">
        <v>0</v>
      </c>
      <c r="X10" s="37">
        <v>0</v>
      </c>
      <c r="Y10" s="38">
        <v>7</v>
      </c>
      <c r="Z10" s="43">
        <f t="shared" si="2"/>
        <v>20706.7614285714</v>
      </c>
      <c r="AA10" s="43">
        <f t="shared" si="3"/>
        <v>17045.5417142857</v>
      </c>
      <c r="AB10" s="44">
        <f t="shared" si="4"/>
        <v>11553.7121428571</v>
      </c>
      <c r="AC10" s="45">
        <f t="shared" si="24"/>
        <v>780</v>
      </c>
      <c r="AD10" s="46">
        <f t="shared" si="5"/>
        <v>0</v>
      </c>
      <c r="AE10" s="47">
        <v>3220</v>
      </c>
      <c r="AF10" s="47">
        <v>595</v>
      </c>
      <c r="AG10" s="47">
        <v>2975</v>
      </c>
      <c r="AH10" s="47">
        <v>100</v>
      </c>
      <c r="AI10" s="55">
        <f t="shared" si="6"/>
        <v>32817.86</v>
      </c>
      <c r="AJ10" s="55">
        <f t="shared" si="7"/>
        <v>9115.52</v>
      </c>
      <c r="AK10" s="56">
        <f t="shared" si="8"/>
        <v>14511.7614285714</v>
      </c>
      <c r="AL10" s="29">
        <f t="shared" si="9"/>
        <v>4445.08507147142</v>
      </c>
      <c r="AM10" s="63">
        <f t="shared" si="10"/>
        <v>10850.5417142857</v>
      </c>
      <c r="AN10" s="24">
        <f t="shared" si="11"/>
        <v>3959.35983890447</v>
      </c>
      <c r="AO10" s="76">
        <f t="shared" si="12"/>
        <v>5358.71214285713</v>
      </c>
      <c r="AP10" s="77">
        <f t="shared" si="13"/>
        <v>3540.42182581544</v>
      </c>
      <c r="AQ10" s="44">
        <f>(AJ10-G10)*0.4</f>
        <v>1778.03402858857</v>
      </c>
      <c r="AR10" s="43">
        <f t="shared" si="14"/>
        <v>1689.13232715914</v>
      </c>
      <c r="AS10" s="73">
        <f t="shared" si="15"/>
        <v>88.9017014294284</v>
      </c>
      <c r="AT10" s="74">
        <f t="shared" si="16"/>
        <v>1689.13232715914</v>
      </c>
      <c r="AU10" s="75">
        <f>VLOOKUP(A:A,[1]重点单品考核及奖励!B:S,18,0)</f>
        <v>-150</v>
      </c>
      <c r="AV10" s="75"/>
      <c r="AW10" s="78">
        <f t="shared" si="17"/>
        <v>1539.13232715914</v>
      </c>
      <c r="XFB10"/>
      <c r="XFC10"/>
    </row>
    <row r="11" s="1" customFormat="1" customHeight="1" spans="1:16383">
      <c r="A11" s="20">
        <v>717</v>
      </c>
      <c r="B11" s="21" t="s">
        <v>141</v>
      </c>
      <c r="C11" s="22">
        <v>6148.31657142857</v>
      </c>
      <c r="D11" s="22">
        <f t="shared" ref="D11:I11" si="25">C11*3</f>
        <v>18444.9497142857</v>
      </c>
      <c r="E11" s="23">
        <v>0.253735</v>
      </c>
      <c r="F11" s="22">
        <v>1560.04310525143</v>
      </c>
      <c r="G11" s="22">
        <f t="shared" si="25"/>
        <v>4680.12931575429</v>
      </c>
      <c r="H11" s="24">
        <v>7377.97988571429</v>
      </c>
      <c r="I11" s="24">
        <f t="shared" si="25"/>
        <v>22133.9396571429</v>
      </c>
      <c r="J11" s="28">
        <v>0.2334362</v>
      </c>
      <c r="K11" s="24">
        <v>1722.28758819758</v>
      </c>
      <c r="L11" s="24">
        <f t="shared" ref="L11:Q11" si="26">K11*3</f>
        <v>5166.86276459274</v>
      </c>
      <c r="M11" s="29">
        <v>9222.47485714286</v>
      </c>
      <c r="N11" s="29">
        <f t="shared" si="26"/>
        <v>27667.4245714286</v>
      </c>
      <c r="O11" s="30">
        <v>0.201922313</v>
      </c>
      <c r="P11" s="29">
        <v>1862.22345473863</v>
      </c>
      <c r="Q11" s="29">
        <f t="shared" si="26"/>
        <v>5586.67036421589</v>
      </c>
      <c r="R11" s="39">
        <v>2</v>
      </c>
      <c r="S11" s="36">
        <v>3</v>
      </c>
      <c r="T11" s="36">
        <v>520</v>
      </c>
      <c r="U11" s="37">
        <v>29115.88</v>
      </c>
      <c r="V11" s="37">
        <v>6135.03</v>
      </c>
      <c r="W11" s="38">
        <v>2</v>
      </c>
      <c r="X11" s="37">
        <v>1</v>
      </c>
      <c r="Y11" s="38">
        <v>2</v>
      </c>
      <c r="Z11" s="43">
        <f t="shared" si="2"/>
        <v>10670.9302857143</v>
      </c>
      <c r="AA11" s="43">
        <f t="shared" si="3"/>
        <v>6981.94034285713</v>
      </c>
      <c r="AB11" s="44">
        <f t="shared" si="4"/>
        <v>1448.45542857142</v>
      </c>
      <c r="AC11" s="45">
        <f t="shared" si="24"/>
        <v>520</v>
      </c>
      <c r="AD11" s="46">
        <f t="shared" si="5"/>
        <v>0</v>
      </c>
      <c r="AE11" s="47">
        <v>0</v>
      </c>
      <c r="AF11" s="47">
        <v>0</v>
      </c>
      <c r="AG11" s="47">
        <v>1190</v>
      </c>
      <c r="AH11" s="47">
        <v>40</v>
      </c>
      <c r="AI11" s="55">
        <f t="shared" si="6"/>
        <v>27925.88</v>
      </c>
      <c r="AJ11" s="55">
        <f t="shared" si="7"/>
        <v>6095.03</v>
      </c>
      <c r="AK11" s="56">
        <f t="shared" si="8"/>
        <v>9480.93028571429</v>
      </c>
      <c r="AL11" s="29">
        <f t="shared" si="9"/>
        <v>1414.90068424571</v>
      </c>
      <c r="AM11" s="63">
        <f t="shared" si="10"/>
        <v>5791.94034285713</v>
      </c>
      <c r="AN11" s="24">
        <f t="shared" si="11"/>
        <v>928.16723540726</v>
      </c>
      <c r="AO11" s="76">
        <f t="shared" si="12"/>
        <v>258.455428571418</v>
      </c>
      <c r="AP11" s="77">
        <f t="shared" si="13"/>
        <v>508.35963578411</v>
      </c>
      <c r="AQ11" s="44">
        <f t="shared" ref="AQ11:AQ13" si="27">(AJ11-G11)*0.4</f>
        <v>565.960273698284</v>
      </c>
      <c r="AR11" s="43">
        <f t="shared" si="14"/>
        <v>537.66226001337</v>
      </c>
      <c r="AS11" s="73">
        <f t="shared" si="15"/>
        <v>28.2980136849142</v>
      </c>
      <c r="AT11" s="74">
        <f t="shared" si="16"/>
        <v>537.66226001337</v>
      </c>
      <c r="AU11" s="75">
        <f>VLOOKUP(A:A,[1]重点单品考核及奖励!B:S,18,0)</f>
        <v>-25</v>
      </c>
      <c r="AV11" s="75"/>
      <c r="AW11" s="78">
        <f t="shared" si="17"/>
        <v>512.66226001337</v>
      </c>
      <c r="XFB11"/>
      <c r="XFC11"/>
    </row>
    <row r="12" s="1" customFormat="1" customHeight="1" spans="1:16383">
      <c r="A12" s="20">
        <v>720</v>
      </c>
      <c r="B12" s="21" t="s">
        <v>142</v>
      </c>
      <c r="C12" s="22">
        <v>6910.83514285714</v>
      </c>
      <c r="D12" s="22">
        <f t="shared" ref="D12:D18" si="28">C12*3</f>
        <v>20732.5054285714</v>
      </c>
      <c r="E12" s="23">
        <v>0.27714</v>
      </c>
      <c r="F12" s="22">
        <v>1915.26885149143</v>
      </c>
      <c r="G12" s="22">
        <f t="shared" ref="G12:G18" si="29">F12*3</f>
        <v>5745.80655447429</v>
      </c>
      <c r="H12" s="24">
        <v>8293.00217142857</v>
      </c>
      <c r="I12" s="24">
        <f t="shared" ref="I12:I18" si="30">H12*3</f>
        <v>24879.0065142857</v>
      </c>
      <c r="J12" s="28">
        <v>0.2549688</v>
      </c>
      <c r="K12" s="24">
        <v>2114.45681204654</v>
      </c>
      <c r="L12" s="24">
        <f t="shared" ref="L12:L18" si="31">K12*3</f>
        <v>6343.37043613962</v>
      </c>
      <c r="M12" s="29">
        <v>10366.2527142857</v>
      </c>
      <c r="N12" s="29">
        <f t="shared" ref="N12:N18" si="32">M12*3</f>
        <v>31098.7581428571</v>
      </c>
      <c r="O12" s="30">
        <v>0.220548012</v>
      </c>
      <c r="P12" s="29">
        <v>2286.25642802532</v>
      </c>
      <c r="Q12" s="29">
        <f t="shared" ref="Q12:Q18" si="33">P12*3</f>
        <v>6858.76928407596</v>
      </c>
      <c r="R12" s="35">
        <v>3</v>
      </c>
      <c r="S12" s="36">
        <v>3</v>
      </c>
      <c r="T12" s="36">
        <v>780</v>
      </c>
      <c r="U12" s="37">
        <v>32424.26</v>
      </c>
      <c r="V12" s="37">
        <v>7431.53</v>
      </c>
      <c r="W12" s="38">
        <v>2</v>
      </c>
      <c r="X12" s="37">
        <v>0</v>
      </c>
      <c r="Y12" s="38">
        <v>0</v>
      </c>
      <c r="Z12" s="43">
        <f t="shared" si="2"/>
        <v>11691.7545714286</v>
      </c>
      <c r="AA12" s="43">
        <f t="shared" si="3"/>
        <v>7545.25348571429</v>
      </c>
      <c r="AB12" s="44">
        <f t="shared" si="4"/>
        <v>1325.5018571429</v>
      </c>
      <c r="AC12" s="45">
        <f t="shared" si="24"/>
        <v>780</v>
      </c>
      <c r="AD12" s="46">
        <f t="shared" si="5"/>
        <v>0</v>
      </c>
      <c r="AE12" s="48">
        <v>0</v>
      </c>
      <c r="AF12" s="49">
        <v>0</v>
      </c>
      <c r="AG12" s="59">
        <v>5355</v>
      </c>
      <c r="AH12" s="47">
        <v>180</v>
      </c>
      <c r="AI12" s="55">
        <f t="shared" si="6"/>
        <v>27069.26</v>
      </c>
      <c r="AJ12" s="55">
        <f t="shared" si="7"/>
        <v>7251.53</v>
      </c>
      <c r="AK12" s="56">
        <f t="shared" si="8"/>
        <v>6336.75457142858</v>
      </c>
      <c r="AL12" s="29">
        <f t="shared" si="9"/>
        <v>1505.72344552571</v>
      </c>
      <c r="AM12" s="57">
        <f t="shared" si="10"/>
        <v>2190.25348571429</v>
      </c>
      <c r="AN12" s="58">
        <f t="shared" si="11"/>
        <v>908.159563860379</v>
      </c>
      <c r="AO12" s="71">
        <f t="shared" si="12"/>
        <v>-4029.4981428571</v>
      </c>
      <c r="AP12" s="72">
        <f t="shared" si="13"/>
        <v>392.76071592404</v>
      </c>
      <c r="AQ12" s="44">
        <f>(AJ12-G12)*0.3</f>
        <v>451.717033657713</v>
      </c>
      <c r="AR12" s="43">
        <f t="shared" si="14"/>
        <v>429.131181974827</v>
      </c>
      <c r="AS12" s="73">
        <f t="shared" si="15"/>
        <v>22.5858516828856</v>
      </c>
      <c r="AT12" s="74">
        <f t="shared" si="16"/>
        <v>429.131181974827</v>
      </c>
      <c r="AU12" s="75">
        <f>VLOOKUP(A:A,[1]重点单品考核及奖励!B:S,18,0)</f>
        <v>-175</v>
      </c>
      <c r="AV12" s="75"/>
      <c r="AW12" s="78">
        <f t="shared" si="17"/>
        <v>254.131181974827</v>
      </c>
      <c r="XFB12"/>
      <c r="XFC12"/>
    </row>
    <row r="13" s="1" customFormat="1" customHeight="1" spans="1:16383">
      <c r="A13" s="20">
        <v>721</v>
      </c>
      <c r="B13" s="21" t="s">
        <v>143</v>
      </c>
      <c r="C13" s="22">
        <v>8477.82285714286</v>
      </c>
      <c r="D13" s="22">
        <f t="shared" si="28"/>
        <v>25433.4685714286</v>
      </c>
      <c r="E13" s="23">
        <v>0.276055</v>
      </c>
      <c r="F13" s="22">
        <v>2340.34538882857</v>
      </c>
      <c r="G13" s="22">
        <f t="shared" si="29"/>
        <v>7021.03616648571</v>
      </c>
      <c r="H13" s="24">
        <v>10173.3874285714</v>
      </c>
      <c r="I13" s="24">
        <f t="shared" si="30"/>
        <v>30520.1622857142</v>
      </c>
      <c r="J13" s="28">
        <v>0.2539706</v>
      </c>
      <c r="K13" s="24">
        <v>2583.74130926674</v>
      </c>
      <c r="L13" s="24">
        <f t="shared" si="31"/>
        <v>7751.22392780022</v>
      </c>
      <c r="M13" s="29">
        <v>12716.7342857143</v>
      </c>
      <c r="N13" s="29">
        <f t="shared" si="32"/>
        <v>38150.2028571429</v>
      </c>
      <c r="O13" s="30">
        <v>0.219684569</v>
      </c>
      <c r="P13" s="29">
        <v>2793.67029064467</v>
      </c>
      <c r="Q13" s="29">
        <f t="shared" si="33"/>
        <v>8381.01087193401</v>
      </c>
      <c r="R13" s="35">
        <v>4</v>
      </c>
      <c r="S13" s="36">
        <v>3</v>
      </c>
      <c r="T13" s="36">
        <v>1040</v>
      </c>
      <c r="U13" s="37">
        <v>41170.78</v>
      </c>
      <c r="V13" s="37">
        <v>10112.84</v>
      </c>
      <c r="W13" s="38">
        <v>4</v>
      </c>
      <c r="X13" s="37">
        <v>0</v>
      </c>
      <c r="Y13" s="38">
        <v>6</v>
      </c>
      <c r="Z13" s="43">
        <f t="shared" si="2"/>
        <v>15737.3114285714</v>
      </c>
      <c r="AA13" s="43">
        <f t="shared" si="3"/>
        <v>10650.6177142858</v>
      </c>
      <c r="AB13" s="44">
        <f t="shared" si="4"/>
        <v>3020.5771428571</v>
      </c>
      <c r="AC13" s="45">
        <f t="shared" si="24"/>
        <v>1040</v>
      </c>
      <c r="AD13" s="46">
        <f t="shared" si="5"/>
        <v>0</v>
      </c>
      <c r="AE13" s="47">
        <v>0</v>
      </c>
      <c r="AF13" s="47">
        <v>0</v>
      </c>
      <c r="AG13" s="47">
        <v>5950</v>
      </c>
      <c r="AH13" s="47">
        <v>200</v>
      </c>
      <c r="AI13" s="55">
        <f t="shared" si="6"/>
        <v>35220.78</v>
      </c>
      <c r="AJ13" s="55">
        <f t="shared" si="7"/>
        <v>9912.84</v>
      </c>
      <c r="AK13" s="56">
        <f t="shared" si="8"/>
        <v>9787.31142857142</v>
      </c>
      <c r="AL13" s="29">
        <f t="shared" si="9"/>
        <v>2891.80383351429</v>
      </c>
      <c r="AM13" s="57">
        <f t="shared" si="10"/>
        <v>4700.6177142858</v>
      </c>
      <c r="AN13" s="58">
        <f t="shared" si="11"/>
        <v>2161.61607219978</v>
      </c>
      <c r="AO13" s="71">
        <f t="shared" si="12"/>
        <v>-2929.4228571429</v>
      </c>
      <c r="AP13" s="72">
        <f t="shared" si="13"/>
        <v>1531.82912806599</v>
      </c>
      <c r="AQ13" s="44">
        <f>(AJ13-G13)*0.3</f>
        <v>867.541150054287</v>
      </c>
      <c r="AR13" s="43">
        <f t="shared" si="14"/>
        <v>824.164092551573</v>
      </c>
      <c r="AS13" s="73">
        <f t="shared" si="15"/>
        <v>43.3770575027144</v>
      </c>
      <c r="AT13" s="74">
        <f t="shared" si="16"/>
        <v>824.164092551573</v>
      </c>
      <c r="AU13" s="75">
        <f>VLOOKUP(A:A,[1]重点单品考核及奖励!B:S,18,0)</f>
        <v>-100</v>
      </c>
      <c r="AV13" s="75"/>
      <c r="AW13" s="78">
        <f t="shared" si="17"/>
        <v>724.164092551573</v>
      </c>
      <c r="XFB13"/>
      <c r="XFC13"/>
    </row>
    <row r="14" s="1" customFormat="1" customHeight="1" spans="1:16383">
      <c r="A14" s="20">
        <v>732</v>
      </c>
      <c r="B14" s="21" t="s">
        <v>144</v>
      </c>
      <c r="C14" s="22">
        <v>5348.69542857143</v>
      </c>
      <c r="D14" s="22">
        <f t="shared" si="28"/>
        <v>16046.0862857143</v>
      </c>
      <c r="E14" s="23">
        <v>0.2491625</v>
      </c>
      <c r="F14" s="22">
        <v>1332.69432472143</v>
      </c>
      <c r="G14" s="22">
        <f t="shared" si="29"/>
        <v>3998.08297416429</v>
      </c>
      <c r="H14" s="24">
        <v>6418.43451428571</v>
      </c>
      <c r="I14" s="24">
        <f t="shared" si="30"/>
        <v>19255.3035428571</v>
      </c>
      <c r="J14" s="28">
        <v>0.2292295</v>
      </c>
      <c r="K14" s="24">
        <v>1471.29453449246</v>
      </c>
      <c r="L14" s="24">
        <f t="shared" si="31"/>
        <v>4413.88360347738</v>
      </c>
      <c r="M14" s="29">
        <v>8023.04314285714</v>
      </c>
      <c r="N14" s="29">
        <f t="shared" si="32"/>
        <v>24069.1294285714</v>
      </c>
      <c r="O14" s="30">
        <v>0.1982835175</v>
      </c>
      <c r="P14" s="29">
        <v>1590.83721541997</v>
      </c>
      <c r="Q14" s="29">
        <f t="shared" si="33"/>
        <v>4772.51164625991</v>
      </c>
      <c r="R14" s="35">
        <v>2</v>
      </c>
      <c r="S14" s="36">
        <v>3</v>
      </c>
      <c r="T14" s="36">
        <v>520</v>
      </c>
      <c r="U14" s="37">
        <v>21227.49</v>
      </c>
      <c r="V14" s="37">
        <v>5185.16</v>
      </c>
      <c r="W14" s="38">
        <v>5</v>
      </c>
      <c r="X14" s="37">
        <v>3</v>
      </c>
      <c r="Y14" s="38">
        <v>2</v>
      </c>
      <c r="Z14" s="43">
        <f t="shared" si="2"/>
        <v>5181.40371428571</v>
      </c>
      <c r="AA14" s="44">
        <f t="shared" si="3"/>
        <v>1972.18645714287</v>
      </c>
      <c r="AB14" s="43">
        <f t="shared" si="4"/>
        <v>-2841.63942857142</v>
      </c>
      <c r="AC14" s="46">
        <f>R14*150</f>
        <v>300</v>
      </c>
      <c r="AD14" s="46">
        <f t="shared" si="5"/>
        <v>220</v>
      </c>
      <c r="AE14" s="47">
        <v>918</v>
      </c>
      <c r="AF14" s="47">
        <v>140.4</v>
      </c>
      <c r="AG14" s="47">
        <v>1190</v>
      </c>
      <c r="AH14" s="47">
        <v>40</v>
      </c>
      <c r="AI14" s="55">
        <f t="shared" si="6"/>
        <v>19119.49</v>
      </c>
      <c r="AJ14" s="55">
        <f t="shared" si="7"/>
        <v>5004.76</v>
      </c>
      <c r="AK14" s="60">
        <f t="shared" si="8"/>
        <v>3073.40371428571</v>
      </c>
      <c r="AL14" s="61">
        <f t="shared" si="9"/>
        <v>1006.67702583571</v>
      </c>
      <c r="AM14" s="62">
        <f t="shared" si="10"/>
        <v>-135.81354285713</v>
      </c>
      <c r="AN14" s="24">
        <f t="shared" si="11"/>
        <v>590.876396522621</v>
      </c>
      <c r="AO14" s="71">
        <f t="shared" si="12"/>
        <v>-4949.63942857142</v>
      </c>
      <c r="AP14" s="72">
        <f t="shared" si="13"/>
        <v>232.248353740089</v>
      </c>
      <c r="AQ14" s="44">
        <f>(AJ14-G14)*0.25</f>
        <v>251.669256458928</v>
      </c>
      <c r="AR14" s="43">
        <f t="shared" si="14"/>
        <v>239.085793635981</v>
      </c>
      <c r="AS14" s="73">
        <f t="shared" si="15"/>
        <v>12.5834628229464</v>
      </c>
      <c r="AT14" s="74">
        <f t="shared" si="16"/>
        <v>19.0857936359812</v>
      </c>
      <c r="AU14" s="75">
        <f>VLOOKUP(A:A,[1]重点单品考核及奖励!B:S,18,0)</f>
        <v>0</v>
      </c>
      <c r="AV14" s="75"/>
      <c r="AW14" s="78">
        <f t="shared" si="17"/>
        <v>19.0857936359812</v>
      </c>
      <c r="XFB14"/>
      <c r="XFC14"/>
    </row>
    <row r="15" s="1" customFormat="1" customHeight="1" spans="1:16383">
      <c r="A15" s="20">
        <v>746</v>
      </c>
      <c r="B15" s="21" t="s">
        <v>145</v>
      </c>
      <c r="C15" s="22">
        <v>9425.71414285714</v>
      </c>
      <c r="D15" s="22">
        <f t="shared" si="28"/>
        <v>28277.1424285714</v>
      </c>
      <c r="E15" s="23">
        <v>0.252185</v>
      </c>
      <c r="F15" s="22">
        <v>2377.02372111643</v>
      </c>
      <c r="G15" s="22">
        <f t="shared" si="29"/>
        <v>7131.07116334929</v>
      </c>
      <c r="H15" s="24">
        <v>11310.8569714286</v>
      </c>
      <c r="I15" s="24">
        <f t="shared" si="30"/>
        <v>33932.5709142858</v>
      </c>
      <c r="J15" s="28">
        <v>0.2320102</v>
      </c>
      <c r="K15" s="24">
        <v>2624.23418811254</v>
      </c>
      <c r="L15" s="24">
        <f t="shared" si="31"/>
        <v>7872.70256433762</v>
      </c>
      <c r="M15" s="29">
        <v>14138.5712142857</v>
      </c>
      <c r="N15" s="29">
        <f t="shared" si="32"/>
        <v>42415.7136428571</v>
      </c>
      <c r="O15" s="30">
        <v>0.200688823</v>
      </c>
      <c r="P15" s="29">
        <v>2837.45321589668</v>
      </c>
      <c r="Q15" s="29">
        <f t="shared" si="33"/>
        <v>8512.35964769004</v>
      </c>
      <c r="R15" s="35">
        <v>4</v>
      </c>
      <c r="S15" s="36">
        <v>3</v>
      </c>
      <c r="T15" s="36">
        <v>1040</v>
      </c>
      <c r="U15" s="37">
        <v>43136.64</v>
      </c>
      <c r="V15" s="37">
        <v>10570.12</v>
      </c>
      <c r="W15" s="38">
        <v>0</v>
      </c>
      <c r="X15" s="37">
        <v>0</v>
      </c>
      <c r="Y15" s="38">
        <v>3</v>
      </c>
      <c r="Z15" s="43">
        <f t="shared" si="2"/>
        <v>14859.4975714286</v>
      </c>
      <c r="AA15" s="43">
        <f t="shared" si="3"/>
        <v>9204.0690857142</v>
      </c>
      <c r="AB15" s="44">
        <f t="shared" si="4"/>
        <v>720.926357142904</v>
      </c>
      <c r="AC15" s="45">
        <f>R15*260</f>
        <v>1040</v>
      </c>
      <c r="AD15" s="46">
        <f t="shared" si="5"/>
        <v>0</v>
      </c>
      <c r="AE15" s="47">
        <v>1270.34</v>
      </c>
      <c r="AF15" s="47">
        <v>277.4399999999</v>
      </c>
      <c r="AG15" s="47">
        <v>1190</v>
      </c>
      <c r="AH15" s="47">
        <v>40</v>
      </c>
      <c r="AI15" s="55">
        <f t="shared" si="6"/>
        <v>40676.3</v>
      </c>
      <c r="AJ15" s="55">
        <f t="shared" si="7"/>
        <v>10252.6800000001</v>
      </c>
      <c r="AK15" s="56">
        <f t="shared" si="8"/>
        <v>12399.1575714286</v>
      </c>
      <c r="AL15" s="29">
        <f t="shared" si="9"/>
        <v>3121.60883665081</v>
      </c>
      <c r="AM15" s="57">
        <f t="shared" si="10"/>
        <v>6743.7290857142</v>
      </c>
      <c r="AN15" s="58">
        <f t="shared" si="11"/>
        <v>2379.97743566248</v>
      </c>
      <c r="AO15" s="71">
        <f t="shared" si="12"/>
        <v>-1739.41364285709</v>
      </c>
      <c r="AP15" s="72">
        <f t="shared" si="13"/>
        <v>1740.32035231006</v>
      </c>
      <c r="AQ15" s="44">
        <f>(AJ15-G15)*0.3</f>
        <v>936.482650995243</v>
      </c>
      <c r="AR15" s="43">
        <f t="shared" si="14"/>
        <v>889.658518445481</v>
      </c>
      <c r="AS15" s="73">
        <f t="shared" si="15"/>
        <v>46.8241325497622</v>
      </c>
      <c r="AT15" s="74">
        <f t="shared" si="16"/>
        <v>889.658518445481</v>
      </c>
      <c r="AU15" s="75">
        <f>VLOOKUP(A:A,[1]重点单品考核及奖励!B:S,18,0)</f>
        <v>-225</v>
      </c>
      <c r="AV15" s="75"/>
      <c r="AW15" s="78">
        <f t="shared" si="17"/>
        <v>664.658518445481</v>
      </c>
      <c r="XFB15"/>
      <c r="XFC15"/>
    </row>
    <row r="16" s="1" customFormat="1" customHeight="1" spans="1:16383">
      <c r="A16" s="20">
        <v>748</v>
      </c>
      <c r="B16" s="21" t="s">
        <v>146</v>
      </c>
      <c r="C16" s="22">
        <v>7509.78771428571</v>
      </c>
      <c r="D16" s="22">
        <f t="shared" si="28"/>
        <v>22529.3631428571</v>
      </c>
      <c r="E16" s="23">
        <v>0.2310275</v>
      </c>
      <c r="F16" s="22">
        <v>1734.96748116214</v>
      </c>
      <c r="G16" s="22">
        <f t="shared" si="29"/>
        <v>5204.90244348642</v>
      </c>
      <c r="H16" s="24">
        <v>9011.74525714286</v>
      </c>
      <c r="I16" s="24">
        <f t="shared" si="30"/>
        <v>27035.2357714286</v>
      </c>
      <c r="J16" s="28">
        <v>0.2125453</v>
      </c>
      <c r="K16" s="24">
        <v>1915.40409920301</v>
      </c>
      <c r="L16" s="24">
        <f t="shared" si="31"/>
        <v>5746.21229760903</v>
      </c>
      <c r="M16" s="29">
        <v>11264.6815714286</v>
      </c>
      <c r="N16" s="29">
        <f t="shared" si="32"/>
        <v>33794.0447142858</v>
      </c>
      <c r="O16" s="30">
        <v>0.1838516845</v>
      </c>
      <c r="P16" s="29">
        <v>2071.03068226325</v>
      </c>
      <c r="Q16" s="29">
        <f t="shared" si="33"/>
        <v>6213.09204678975</v>
      </c>
      <c r="R16" s="39">
        <v>3</v>
      </c>
      <c r="S16" s="36">
        <v>3</v>
      </c>
      <c r="T16" s="36">
        <v>780</v>
      </c>
      <c r="U16" s="37">
        <v>38691.9</v>
      </c>
      <c r="V16" s="37">
        <v>8581.56</v>
      </c>
      <c r="W16" s="38">
        <v>4</v>
      </c>
      <c r="X16" s="37">
        <v>6</v>
      </c>
      <c r="Y16" s="38">
        <v>3</v>
      </c>
      <c r="Z16" s="43">
        <f t="shared" si="2"/>
        <v>16162.5368571429</v>
      </c>
      <c r="AA16" s="43">
        <f t="shared" si="3"/>
        <v>11656.6642285714</v>
      </c>
      <c r="AB16" s="44">
        <f t="shared" si="4"/>
        <v>4897.8552857142</v>
      </c>
      <c r="AC16" s="45">
        <f>R16*260</f>
        <v>780</v>
      </c>
      <c r="AD16" s="46">
        <f t="shared" si="5"/>
        <v>0</v>
      </c>
      <c r="AE16" s="47">
        <v>0</v>
      </c>
      <c r="AF16" s="47">
        <v>0</v>
      </c>
      <c r="AG16" s="47">
        <v>1785</v>
      </c>
      <c r="AH16" s="47">
        <v>60</v>
      </c>
      <c r="AI16" s="55">
        <f t="shared" si="6"/>
        <v>36906.9</v>
      </c>
      <c r="AJ16" s="55">
        <f t="shared" si="7"/>
        <v>8521.56</v>
      </c>
      <c r="AK16" s="56">
        <f t="shared" si="8"/>
        <v>14377.5368571429</v>
      </c>
      <c r="AL16" s="29">
        <f t="shared" si="9"/>
        <v>3316.65755651358</v>
      </c>
      <c r="AM16" s="63">
        <f t="shared" si="10"/>
        <v>9871.66422857142</v>
      </c>
      <c r="AN16" s="24">
        <f t="shared" si="11"/>
        <v>2775.34770239097</v>
      </c>
      <c r="AO16" s="76">
        <f t="shared" si="12"/>
        <v>3112.8552857142</v>
      </c>
      <c r="AP16" s="77">
        <f t="shared" si="13"/>
        <v>2308.46795321025</v>
      </c>
      <c r="AQ16" s="44">
        <f>(AJ16-G16)*0.4</f>
        <v>1326.66302260543</v>
      </c>
      <c r="AR16" s="43">
        <f t="shared" si="14"/>
        <v>1260.32987147516</v>
      </c>
      <c r="AS16" s="73">
        <f t="shared" si="15"/>
        <v>66.3331511302716</v>
      </c>
      <c r="AT16" s="74">
        <f t="shared" si="16"/>
        <v>1260.32987147516</v>
      </c>
      <c r="AU16" s="75">
        <f>VLOOKUP(A:A,[1]重点单品考核及奖励!B:S,18,0)</f>
        <v>0</v>
      </c>
      <c r="AV16" s="75"/>
      <c r="AW16" s="78">
        <f t="shared" si="17"/>
        <v>1260.32987147516</v>
      </c>
      <c r="XFB16"/>
      <c r="XFC16"/>
    </row>
    <row r="17" s="1" customFormat="1" customHeight="1" spans="1:16383">
      <c r="A17" s="20">
        <v>102564</v>
      </c>
      <c r="B17" s="21" t="s">
        <v>147</v>
      </c>
      <c r="C17" s="22">
        <v>2094.25</v>
      </c>
      <c r="D17" s="22">
        <f t="shared" si="28"/>
        <v>6282.75</v>
      </c>
      <c r="E17" s="23">
        <v>0.250015</v>
      </c>
      <c r="F17" s="22">
        <v>523.59391375</v>
      </c>
      <c r="G17" s="22">
        <f t="shared" si="29"/>
        <v>1570.78174125</v>
      </c>
      <c r="H17" s="24">
        <v>2513.1</v>
      </c>
      <c r="I17" s="24">
        <f t="shared" si="30"/>
        <v>7539.3</v>
      </c>
      <c r="J17" s="28">
        <v>0.2300138</v>
      </c>
      <c r="K17" s="24">
        <v>578.04768078</v>
      </c>
      <c r="L17" s="24">
        <f t="shared" si="31"/>
        <v>1734.14304234</v>
      </c>
      <c r="M17" s="29">
        <v>3141.375</v>
      </c>
      <c r="N17" s="29">
        <f t="shared" si="32"/>
        <v>9424.125</v>
      </c>
      <c r="O17" s="30">
        <v>0.198961937</v>
      </c>
      <c r="P17" s="29">
        <v>625.014054843375</v>
      </c>
      <c r="Q17" s="29">
        <f t="shared" si="33"/>
        <v>1875.04216453012</v>
      </c>
      <c r="R17" s="35">
        <v>3</v>
      </c>
      <c r="S17" s="36">
        <v>3</v>
      </c>
      <c r="T17" s="36">
        <v>780</v>
      </c>
      <c r="U17" s="37">
        <v>11128.32</v>
      </c>
      <c r="V17" s="37">
        <v>2267.36</v>
      </c>
      <c r="W17" s="38">
        <v>4</v>
      </c>
      <c r="X17" s="37">
        <v>0</v>
      </c>
      <c r="Y17" s="38">
        <v>4</v>
      </c>
      <c r="Z17" s="43">
        <f t="shared" si="2"/>
        <v>4845.57</v>
      </c>
      <c r="AA17" s="43">
        <f t="shared" si="3"/>
        <v>3589.02</v>
      </c>
      <c r="AB17" s="44">
        <f t="shared" si="4"/>
        <v>1704.195</v>
      </c>
      <c r="AC17" s="45">
        <f>R17*260</f>
        <v>780</v>
      </c>
      <c r="AD17" s="46">
        <f t="shared" si="5"/>
        <v>0</v>
      </c>
      <c r="AE17" s="47">
        <v>0</v>
      </c>
      <c r="AF17" s="47">
        <v>0</v>
      </c>
      <c r="AG17" s="47">
        <v>0</v>
      </c>
      <c r="AH17" s="47">
        <v>0</v>
      </c>
      <c r="AI17" s="55">
        <f t="shared" si="6"/>
        <v>11128.32</v>
      </c>
      <c r="AJ17" s="55">
        <f t="shared" si="7"/>
        <v>2267.36</v>
      </c>
      <c r="AK17" s="56">
        <f t="shared" si="8"/>
        <v>4845.57</v>
      </c>
      <c r="AL17" s="29">
        <f t="shared" si="9"/>
        <v>696.57825875</v>
      </c>
      <c r="AM17" s="63">
        <f t="shared" si="10"/>
        <v>3589.02</v>
      </c>
      <c r="AN17" s="24">
        <f t="shared" si="11"/>
        <v>533.21695766</v>
      </c>
      <c r="AO17" s="76">
        <f t="shared" si="12"/>
        <v>1704.195</v>
      </c>
      <c r="AP17" s="77">
        <f t="shared" si="13"/>
        <v>392.317835469875</v>
      </c>
      <c r="AQ17" s="44">
        <f>(AJ17-G17)*0.4</f>
        <v>278.6313035</v>
      </c>
      <c r="AR17" s="43">
        <f t="shared" si="14"/>
        <v>264.699738325</v>
      </c>
      <c r="AS17" s="73">
        <f t="shared" si="15"/>
        <v>13.931565175</v>
      </c>
      <c r="AT17" s="74">
        <f t="shared" si="16"/>
        <v>264.699738325</v>
      </c>
      <c r="AU17" s="75">
        <f>VLOOKUP(A:A,[1]重点单品考核及奖励!B:S,18,0)</f>
        <v>-75</v>
      </c>
      <c r="AV17" s="75"/>
      <c r="AW17" s="78">
        <f t="shared" si="17"/>
        <v>189.699738325</v>
      </c>
      <c r="AX17" s="79"/>
      <c r="XFB17"/>
      <c r="XFC17"/>
    </row>
    <row r="18" s="1" customFormat="1" customHeight="1" spans="1:16383">
      <c r="A18" s="20">
        <v>102567</v>
      </c>
      <c r="B18" s="21" t="s">
        <v>148</v>
      </c>
      <c r="C18" s="22">
        <v>3354.40028571429</v>
      </c>
      <c r="D18" s="22">
        <f t="shared" si="28"/>
        <v>10063.2008571429</v>
      </c>
      <c r="E18" s="23">
        <v>0.2510225</v>
      </c>
      <c r="F18" s="22">
        <v>842.029945720714</v>
      </c>
      <c r="G18" s="22">
        <f t="shared" si="29"/>
        <v>2526.08983716214</v>
      </c>
      <c r="H18" s="24">
        <v>4025.28034285714</v>
      </c>
      <c r="I18" s="24">
        <f t="shared" si="30"/>
        <v>12075.8410285714</v>
      </c>
      <c r="J18" s="28">
        <v>0.2309407</v>
      </c>
      <c r="K18" s="24">
        <v>929.601060075669</v>
      </c>
      <c r="L18" s="24">
        <f t="shared" si="31"/>
        <v>2788.80318022701</v>
      </c>
      <c r="M18" s="29">
        <v>5031.60042857143</v>
      </c>
      <c r="N18" s="29">
        <f t="shared" si="32"/>
        <v>15094.8012857143</v>
      </c>
      <c r="O18" s="30">
        <v>0.1997637055</v>
      </c>
      <c r="P18" s="29">
        <v>1005.13114620682</v>
      </c>
      <c r="Q18" s="29">
        <f t="shared" si="33"/>
        <v>3015.39343862046</v>
      </c>
      <c r="R18" s="35">
        <v>3</v>
      </c>
      <c r="S18" s="36">
        <v>3</v>
      </c>
      <c r="T18" s="36">
        <v>780</v>
      </c>
      <c r="U18" s="37">
        <v>21530.33</v>
      </c>
      <c r="V18" s="37">
        <v>4340.08</v>
      </c>
      <c r="W18" s="38">
        <v>2</v>
      </c>
      <c r="X18" s="37">
        <v>0</v>
      </c>
      <c r="Y18" s="38">
        <v>6</v>
      </c>
      <c r="Z18" s="43">
        <f t="shared" si="2"/>
        <v>11467.1291428571</v>
      </c>
      <c r="AA18" s="43">
        <f t="shared" si="3"/>
        <v>9454.48897142858</v>
      </c>
      <c r="AB18" s="44">
        <f t="shared" si="4"/>
        <v>6435.52871428571</v>
      </c>
      <c r="AC18" s="45">
        <f>R18*260</f>
        <v>780</v>
      </c>
      <c r="AD18" s="46">
        <f t="shared" si="5"/>
        <v>0</v>
      </c>
      <c r="AE18" s="47">
        <v>1120</v>
      </c>
      <c r="AF18" s="47">
        <v>245</v>
      </c>
      <c r="AG18" s="47">
        <v>3570</v>
      </c>
      <c r="AH18" s="47">
        <v>120</v>
      </c>
      <c r="AI18" s="55">
        <f t="shared" si="6"/>
        <v>16840.33</v>
      </c>
      <c r="AJ18" s="55">
        <f t="shared" si="7"/>
        <v>3975.08</v>
      </c>
      <c r="AK18" s="56">
        <f t="shared" si="8"/>
        <v>6777.12914285713</v>
      </c>
      <c r="AL18" s="29">
        <f t="shared" si="9"/>
        <v>1448.99016283786</v>
      </c>
      <c r="AM18" s="63">
        <f t="shared" si="10"/>
        <v>4764.48897142858</v>
      </c>
      <c r="AN18" s="24">
        <f t="shared" si="11"/>
        <v>1186.27681977299</v>
      </c>
      <c r="AO18" s="76">
        <f t="shared" si="12"/>
        <v>1745.52871428571</v>
      </c>
      <c r="AP18" s="77">
        <f t="shared" si="13"/>
        <v>959.68656137954</v>
      </c>
      <c r="AQ18" s="44">
        <f>(AJ18-G18)*0.4</f>
        <v>579.596065135143</v>
      </c>
      <c r="AR18" s="43">
        <f t="shared" si="14"/>
        <v>550.616261878386</v>
      </c>
      <c r="AS18" s="73">
        <f t="shared" si="15"/>
        <v>28.9798032567572</v>
      </c>
      <c r="AT18" s="74">
        <f t="shared" si="16"/>
        <v>550.616261878386</v>
      </c>
      <c r="AU18" s="75">
        <f>VLOOKUP(A:A,[1]重点单品考核及奖励!B:S,18,0)</f>
        <v>-100</v>
      </c>
      <c r="AV18" s="75"/>
      <c r="AW18" s="78">
        <f t="shared" si="17"/>
        <v>450.616261878386</v>
      </c>
      <c r="XFB18"/>
      <c r="XFC18"/>
    </row>
  </sheetData>
  <sortState ref="A2:AW18">
    <sortCondition ref="A2"/>
  </sortState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 依恋  </cp:lastModifiedBy>
  <dcterms:created xsi:type="dcterms:W3CDTF">2018-08-06T11:23:00Z</dcterms:created>
  <dcterms:modified xsi:type="dcterms:W3CDTF">2018-08-07T04:50:48Z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