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 activeTab="2"/>
  </bookViews>
  <sheets>
    <sheet name="3月金牌任务" sheetId="2" r:id="rId1"/>
    <sheet name="销售表" sheetId="1" r:id="rId2"/>
    <sheet name="4月品牌" sheetId="3" r:id="rId3"/>
    <sheet name="Sheet1" sheetId="4" r:id="rId4"/>
  </sheets>
  <calcPr calcId="144525" concurrentCalc="0"/>
</workbook>
</file>

<file path=xl/sharedStrings.xml><?xml version="1.0" encoding="utf-8"?>
<sst xmlns="http://schemas.openxmlformats.org/spreadsheetml/2006/main" count="106">
  <si>
    <t>城中片区3月金牌个人任务分配明细</t>
  </si>
  <si>
    <t>门店名称</t>
  </si>
  <si>
    <t>员工ID</t>
  </si>
  <si>
    <t>员工姓名</t>
  </si>
  <si>
    <t>员工系数</t>
  </si>
  <si>
    <t>门店总系数</t>
  </si>
  <si>
    <t>天胶总任务</t>
  </si>
  <si>
    <t>个人任务</t>
  </si>
  <si>
    <t>补肾总任务</t>
  </si>
  <si>
    <t>感冒总任务</t>
  </si>
  <si>
    <t>咽喉总任务</t>
  </si>
  <si>
    <t>藿香总任务</t>
  </si>
  <si>
    <t>消化总任务</t>
  </si>
  <si>
    <t>藏药总任务</t>
  </si>
  <si>
    <t>大保健总任务</t>
  </si>
  <si>
    <t>备注（请备注员工角色，实习生、试用期、执业药师请备注清楚进公司时间））</t>
  </si>
  <si>
    <t>崔家店</t>
  </si>
  <si>
    <t>吕彩霞</t>
  </si>
  <si>
    <t>副店长</t>
  </si>
  <si>
    <t>杨伟钰</t>
  </si>
  <si>
    <t>营业员</t>
  </si>
  <si>
    <t>周宇琳</t>
  </si>
  <si>
    <t>实习生</t>
  </si>
  <si>
    <t>张杰</t>
  </si>
  <si>
    <t>城中片区3月葵花个人任务分配明细</t>
  </si>
  <si>
    <t>城中片区3月中智个人任务分配明细</t>
  </si>
  <si>
    <t>片区</t>
  </si>
  <si>
    <t>门店ID</t>
  </si>
  <si>
    <t>基础任务</t>
  </si>
  <si>
    <t>当月员工任务</t>
  </si>
  <si>
    <t>平均每天</t>
  </si>
  <si>
    <t>备注</t>
  </si>
  <si>
    <t>城中片区</t>
  </si>
  <si>
    <t>门店挑战等级</t>
  </si>
  <si>
    <t>3月门店挑战销售任务</t>
  </si>
  <si>
    <t>2.26-3.2日均任务</t>
  </si>
  <si>
    <t>3.3-3.25日均任务</t>
  </si>
  <si>
    <t>城中</t>
  </si>
  <si>
    <t>曾佳敏</t>
  </si>
  <si>
    <t>今日销量</t>
  </si>
  <si>
    <t>今日任务</t>
  </si>
  <si>
    <t>完成率</t>
  </si>
  <si>
    <t>毛利</t>
  </si>
  <si>
    <t>笔数</t>
  </si>
  <si>
    <t>去年同期销售</t>
  </si>
  <si>
    <t>去年同期销售增长金额</t>
  </si>
  <si>
    <t>去年同期笔数</t>
  </si>
  <si>
    <t>去年同期笔数增长</t>
  </si>
  <si>
    <t>太极崔家店</t>
  </si>
  <si>
    <t>活动任务</t>
  </si>
  <si>
    <t>今日销售</t>
  </si>
  <si>
    <t>门店会员发展任务</t>
  </si>
  <si>
    <t>今日共计办理有效会员人数</t>
  </si>
  <si>
    <t>累计办理人数</t>
  </si>
  <si>
    <t>金牌品种</t>
  </si>
  <si>
    <t>中药</t>
  </si>
  <si>
    <t>人员名称</t>
  </si>
  <si>
    <t>销售金额</t>
  </si>
  <si>
    <t>任务</t>
  </si>
  <si>
    <t>个人完成率</t>
  </si>
  <si>
    <t>客品数</t>
  </si>
  <si>
    <t>一单一品率</t>
  </si>
  <si>
    <t>中山中智任务</t>
  </si>
  <si>
    <t>总销售</t>
  </si>
  <si>
    <t>仁和任务</t>
  </si>
  <si>
    <t>绵阳任务</t>
  </si>
  <si>
    <t>中山中智</t>
  </si>
  <si>
    <t>天胶</t>
  </si>
  <si>
    <t>藿香10支装</t>
  </si>
  <si>
    <t>仁和</t>
  </si>
  <si>
    <t>绵阳</t>
  </si>
  <si>
    <t>销售</t>
  </si>
  <si>
    <t>差异</t>
  </si>
  <si>
    <t>感冒</t>
  </si>
  <si>
    <t>西洋参</t>
  </si>
  <si>
    <t>腹泻</t>
  </si>
  <si>
    <t>补肾</t>
  </si>
  <si>
    <t>藿香</t>
  </si>
  <si>
    <t>大保健</t>
  </si>
  <si>
    <t>藏药</t>
  </si>
  <si>
    <t>红色表示已经完成任务</t>
  </si>
  <si>
    <t>会员任务333</t>
  </si>
  <si>
    <t>姓名</t>
  </si>
  <si>
    <t>今日会员办理</t>
  </si>
  <si>
    <t>累计办理</t>
  </si>
  <si>
    <t>11月金牌任务</t>
  </si>
  <si>
    <t>天胶7</t>
  </si>
  <si>
    <t>感冒229</t>
  </si>
  <si>
    <t>西洋参1141</t>
  </si>
  <si>
    <t>补肾3197.45</t>
  </si>
  <si>
    <t>藿香941.9</t>
  </si>
  <si>
    <t>大保健14531.5</t>
  </si>
  <si>
    <t>藏药1991</t>
  </si>
  <si>
    <t>会员卡333</t>
  </si>
  <si>
    <t>锌钙特</t>
  </si>
  <si>
    <t>vd</t>
  </si>
  <si>
    <t>城中片区4月绵阳个人任务分配明细</t>
  </si>
  <si>
    <t>天胶任务</t>
  </si>
  <si>
    <t>补肾任务</t>
  </si>
  <si>
    <t>感冒任务</t>
  </si>
  <si>
    <t>咽喉任务</t>
  </si>
  <si>
    <t>藿香任务</t>
  </si>
  <si>
    <t>消化任务</t>
  </si>
  <si>
    <t>藏药任务</t>
  </si>
  <si>
    <t>城中片区4月仁和个人任务分配明细</t>
  </si>
  <si>
    <t>城中片区4月中智个人任务分配明细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</si>
</sst>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0;[Red]0.00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b/>
      <sz val="14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6" fillId="2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32" fillId="11" borderId="10" applyNumberFormat="0" applyAlignment="0" applyProtection="0">
      <alignment vertical="center"/>
    </xf>
    <xf numFmtId="0" fontId="28" fillId="28" borderId="11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/>
    </xf>
    <xf numFmtId="0" fontId="2" fillId="0" borderId="1" xfId="49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7" fillId="0" borderId="0" xfId="0" applyNumberFormat="1" applyFont="1" applyAlignment="1">
      <alignment vertical="center" wrapText="1"/>
    </xf>
    <xf numFmtId="0" fontId="0" fillId="0" borderId="0" xfId="0" applyNumberForma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vertical="center" wrapText="1"/>
    </xf>
    <xf numFmtId="0" fontId="0" fillId="0" borderId="0" xfId="0" applyNumberFormat="1" applyAlignment="1">
      <alignment horizontal="right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9" fillId="0" borderId="1" xfId="0" applyNumberFormat="1" applyFont="1" applyBorder="1" applyAlignment="1">
      <alignment horizontal="left" vertical="center" wrapText="1"/>
    </xf>
    <xf numFmtId="10" fontId="9" fillId="0" borderId="1" xfId="0" applyNumberFormat="1" applyFont="1" applyBorder="1" applyAlignment="1">
      <alignment horizontal="left" vertical="center" wrapText="1"/>
    </xf>
    <xf numFmtId="0" fontId="10" fillId="0" borderId="1" xfId="0" applyNumberFormat="1" applyFont="1" applyBorder="1" applyAlignment="1">
      <alignment horizontal="left" vertical="center" wrapText="1"/>
    </xf>
    <xf numFmtId="0" fontId="11" fillId="0" borderId="1" xfId="0" applyNumberFormat="1" applyFont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Border="1" applyAlignment="1">
      <alignment horizontal="left" vertical="center" wrapText="1"/>
    </xf>
    <xf numFmtId="9" fontId="8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right" vertical="center" wrapText="1"/>
    </xf>
    <xf numFmtId="0" fontId="0" fillId="2" borderId="0" xfId="0" applyNumberFormat="1" applyFill="1" applyAlignment="1">
      <alignment horizontal="right" vertical="center" wrapText="1"/>
    </xf>
    <xf numFmtId="0" fontId="0" fillId="0" borderId="0" xfId="0" applyNumberFormat="1" applyBorder="1" applyAlignment="1">
      <alignment vertical="center" wrapText="1"/>
    </xf>
    <xf numFmtId="0" fontId="8" fillId="0" borderId="0" xfId="0" applyNumberFormat="1" applyFont="1" applyAlignment="1">
      <alignment horizontal="left" vertical="center" wrapText="1"/>
    </xf>
    <xf numFmtId="0" fontId="9" fillId="0" borderId="0" xfId="0" applyNumberFormat="1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9" fontId="8" fillId="0" borderId="1" xfId="0" applyNumberFormat="1" applyFont="1" applyFill="1" applyBorder="1" applyAlignment="1" applyProtection="1">
      <alignment horizontal="left" vertical="center" wrapText="1"/>
    </xf>
    <xf numFmtId="0" fontId="0" fillId="2" borderId="1" xfId="0" applyNumberFormat="1" applyFill="1" applyBorder="1" applyAlignment="1">
      <alignment vertical="center" wrapText="1"/>
    </xf>
    <xf numFmtId="0" fontId="0" fillId="0" borderId="1" xfId="0" applyBorder="1">
      <alignment vertical="center"/>
    </xf>
    <xf numFmtId="0" fontId="13" fillId="3" borderId="1" xfId="49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176" fontId="2" fillId="0" borderId="1" xfId="49" applyNumberFormat="1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workbookViewId="0">
      <selection activeCell="A1" sqref="A1:V6"/>
    </sheetView>
  </sheetViews>
  <sheetFormatPr defaultColWidth="9" defaultRowHeight="13.5"/>
  <cols>
    <col min="1" max="2" width="5.625" customWidth="1"/>
    <col min="3" max="3" width="7.375" customWidth="1"/>
    <col min="4" max="5" width="5.625" customWidth="1"/>
    <col min="6" max="6" width="4.875" customWidth="1"/>
    <col min="7" max="8" width="5.625" customWidth="1"/>
    <col min="9" max="9" width="6.25" customWidth="1"/>
    <col min="10" max="10" width="6.5" customWidth="1"/>
    <col min="11" max="11" width="6.75" customWidth="1"/>
    <col min="12" max="20" width="5.625" customWidth="1"/>
    <col min="21" max="21" width="8.875" customWidth="1"/>
    <col min="22" max="22" width="7.75" customWidth="1"/>
    <col min="23" max="23" width="7.5" customWidth="1"/>
  </cols>
  <sheetData>
    <row r="1" ht="18.75" spans="1:2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ht="162" spans="1:2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7</v>
      </c>
      <c r="J2" s="5" t="s">
        <v>9</v>
      </c>
      <c r="K2" s="5" t="s">
        <v>7</v>
      </c>
      <c r="L2" s="5" t="s">
        <v>10</v>
      </c>
      <c r="M2" s="5" t="s">
        <v>7</v>
      </c>
      <c r="N2" s="5" t="s">
        <v>11</v>
      </c>
      <c r="O2" s="5" t="s">
        <v>7</v>
      </c>
      <c r="P2" s="5" t="s">
        <v>12</v>
      </c>
      <c r="Q2" s="5" t="s">
        <v>7</v>
      </c>
      <c r="R2" s="5" t="s">
        <v>13</v>
      </c>
      <c r="S2" s="5" t="s">
        <v>7</v>
      </c>
      <c r="T2" s="5" t="s">
        <v>14</v>
      </c>
      <c r="U2" s="5" t="s">
        <v>7</v>
      </c>
      <c r="V2" s="5" t="s">
        <v>15</v>
      </c>
    </row>
    <row r="3" spans="1:22">
      <c r="A3" s="7" t="s">
        <v>16</v>
      </c>
      <c r="B3" s="7">
        <v>7006</v>
      </c>
      <c r="C3" s="7" t="s">
        <v>17</v>
      </c>
      <c r="D3" s="7">
        <v>0.9</v>
      </c>
      <c r="E3" s="7">
        <v>3.3</v>
      </c>
      <c r="F3" s="7">
        <v>5</v>
      </c>
      <c r="G3" s="7">
        <f t="shared" ref="G3:G6" si="0">D3/E3*F3</f>
        <v>1.36363636363636</v>
      </c>
      <c r="H3" s="7">
        <v>3972</v>
      </c>
      <c r="I3" s="7">
        <f t="shared" ref="I3:I6" si="1">D3/E3*H3</f>
        <v>1083.27272727273</v>
      </c>
      <c r="J3" s="7">
        <v>333</v>
      </c>
      <c r="K3" s="7">
        <f t="shared" ref="K3:K6" si="2">D3/E3*J3</f>
        <v>90.8181818181818</v>
      </c>
      <c r="L3" s="7">
        <v>55</v>
      </c>
      <c r="M3" s="7">
        <f t="shared" ref="M3:M6" si="3">D3/E3*L3</f>
        <v>15</v>
      </c>
      <c r="N3" s="7">
        <v>2005</v>
      </c>
      <c r="O3" s="7">
        <f t="shared" ref="O3:O6" si="4">D3/E3*N3</f>
        <v>546.818181818182</v>
      </c>
      <c r="P3" s="7">
        <v>1278</v>
      </c>
      <c r="Q3" s="7">
        <f t="shared" ref="Q3:Q6" si="5">D3/E3*P3</f>
        <v>348.545454545455</v>
      </c>
      <c r="R3" s="7">
        <v>2674</v>
      </c>
      <c r="S3" s="7">
        <f t="shared" ref="S3:S6" si="6">D3/E3*R3</f>
        <v>729.272727272727</v>
      </c>
      <c r="T3" s="7">
        <v>20715.3</v>
      </c>
      <c r="U3" s="9">
        <f t="shared" ref="U3:U6" si="7">D3/E3*T3</f>
        <v>5649.62727272727</v>
      </c>
      <c r="V3" s="7" t="s">
        <v>18</v>
      </c>
    </row>
    <row r="4" spans="1:22">
      <c r="A4" s="7" t="s">
        <v>16</v>
      </c>
      <c r="B4" s="7">
        <v>7917</v>
      </c>
      <c r="C4" s="7" t="s">
        <v>19</v>
      </c>
      <c r="D4" s="7">
        <v>1</v>
      </c>
      <c r="E4" s="7">
        <v>3.3</v>
      </c>
      <c r="F4" s="7">
        <v>5</v>
      </c>
      <c r="G4" s="7">
        <f t="shared" si="0"/>
        <v>1.51515151515152</v>
      </c>
      <c r="H4" s="7">
        <v>3972</v>
      </c>
      <c r="I4" s="7">
        <f t="shared" si="1"/>
        <v>1203.63636363636</v>
      </c>
      <c r="J4" s="7">
        <v>333</v>
      </c>
      <c r="K4" s="7">
        <f t="shared" si="2"/>
        <v>100.909090909091</v>
      </c>
      <c r="L4" s="7">
        <v>55</v>
      </c>
      <c r="M4" s="7">
        <f t="shared" si="3"/>
        <v>16.6666666666667</v>
      </c>
      <c r="N4" s="7">
        <v>2005</v>
      </c>
      <c r="O4" s="7">
        <f t="shared" si="4"/>
        <v>607.575757575758</v>
      </c>
      <c r="P4" s="7">
        <v>1278</v>
      </c>
      <c r="Q4" s="7">
        <f t="shared" si="5"/>
        <v>387.272727272727</v>
      </c>
      <c r="R4" s="7">
        <v>2674</v>
      </c>
      <c r="S4" s="7">
        <f t="shared" si="6"/>
        <v>810.30303030303</v>
      </c>
      <c r="T4" s="7">
        <v>20715.3</v>
      </c>
      <c r="U4" s="9">
        <f t="shared" si="7"/>
        <v>6277.36363636364</v>
      </c>
      <c r="V4" s="7" t="s">
        <v>20</v>
      </c>
    </row>
    <row r="5" spans="1:22">
      <c r="A5" s="7" t="s">
        <v>16</v>
      </c>
      <c r="B5" s="7">
        <v>11102</v>
      </c>
      <c r="C5" s="7" t="s">
        <v>21</v>
      </c>
      <c r="D5" s="7">
        <v>0.6</v>
      </c>
      <c r="E5" s="7">
        <v>3.3</v>
      </c>
      <c r="F5" s="7">
        <v>5</v>
      </c>
      <c r="G5" s="7">
        <f t="shared" si="0"/>
        <v>0.909090909090909</v>
      </c>
      <c r="H5" s="7">
        <v>3972</v>
      </c>
      <c r="I5" s="7">
        <f t="shared" si="1"/>
        <v>722.181818181818</v>
      </c>
      <c r="J5" s="7">
        <v>333</v>
      </c>
      <c r="K5" s="7">
        <f t="shared" si="2"/>
        <v>60.5454545454545</v>
      </c>
      <c r="L5" s="7">
        <v>55</v>
      </c>
      <c r="M5" s="7">
        <f t="shared" si="3"/>
        <v>10</v>
      </c>
      <c r="N5" s="7">
        <v>2005</v>
      </c>
      <c r="O5" s="7">
        <f t="shared" si="4"/>
        <v>364.545454545455</v>
      </c>
      <c r="P5" s="7">
        <v>1278</v>
      </c>
      <c r="Q5" s="7">
        <f t="shared" si="5"/>
        <v>232.363636363636</v>
      </c>
      <c r="R5" s="7">
        <v>2674</v>
      </c>
      <c r="S5" s="7">
        <f t="shared" si="6"/>
        <v>486.181818181818</v>
      </c>
      <c r="T5" s="7">
        <v>20715.3</v>
      </c>
      <c r="U5" s="9">
        <f t="shared" si="7"/>
        <v>3766.41818181818</v>
      </c>
      <c r="V5" s="7" t="s">
        <v>22</v>
      </c>
    </row>
    <row r="6" spans="1:22">
      <c r="A6" s="7" t="s">
        <v>16</v>
      </c>
      <c r="B6" s="7">
        <v>11143</v>
      </c>
      <c r="C6" s="7" t="s">
        <v>23</v>
      </c>
      <c r="D6" s="7">
        <v>0.8</v>
      </c>
      <c r="E6" s="7">
        <v>3.3</v>
      </c>
      <c r="F6" s="7">
        <v>5</v>
      </c>
      <c r="G6" s="7">
        <f t="shared" si="0"/>
        <v>1.21212121212121</v>
      </c>
      <c r="H6" s="7">
        <v>3972</v>
      </c>
      <c r="I6" s="7">
        <f t="shared" si="1"/>
        <v>962.909090909091</v>
      </c>
      <c r="J6" s="7">
        <v>333</v>
      </c>
      <c r="K6" s="7">
        <f t="shared" si="2"/>
        <v>80.7272727272727</v>
      </c>
      <c r="L6" s="7">
        <v>55</v>
      </c>
      <c r="M6" s="7">
        <f t="shared" si="3"/>
        <v>13.3333333333333</v>
      </c>
      <c r="N6" s="7">
        <v>2005</v>
      </c>
      <c r="O6" s="7">
        <f t="shared" si="4"/>
        <v>486.060606060606</v>
      </c>
      <c r="P6" s="7">
        <v>1278</v>
      </c>
      <c r="Q6" s="7">
        <f t="shared" si="5"/>
        <v>309.818181818182</v>
      </c>
      <c r="R6" s="7">
        <v>2674</v>
      </c>
      <c r="S6" s="7">
        <f t="shared" si="6"/>
        <v>648.242424242424</v>
      </c>
      <c r="T6" s="7">
        <v>20715.3</v>
      </c>
      <c r="U6" s="9">
        <f t="shared" si="7"/>
        <v>5021.89090909091</v>
      </c>
      <c r="V6" s="7" t="s">
        <v>20</v>
      </c>
    </row>
    <row r="8" ht="18.75" spans="1:23">
      <c r="A8" s="4" t="s">
        <v>24</v>
      </c>
      <c r="B8" s="4"/>
      <c r="C8" s="4"/>
      <c r="D8" s="4"/>
      <c r="E8" s="4"/>
      <c r="F8" s="4"/>
      <c r="G8" s="4"/>
      <c r="H8" s="4"/>
      <c r="I8" s="4"/>
      <c r="J8" s="4"/>
      <c r="K8" s="4"/>
      <c r="M8" s="4" t="s">
        <v>25</v>
      </c>
      <c r="N8" s="4"/>
      <c r="O8" s="4"/>
      <c r="P8" s="4"/>
      <c r="Q8" s="4"/>
      <c r="R8" s="4"/>
      <c r="S8" s="4"/>
      <c r="T8" s="4"/>
      <c r="U8" s="4"/>
      <c r="V8" s="4"/>
      <c r="W8" s="4"/>
    </row>
    <row r="9" ht="40.5" spans="1:23">
      <c r="A9" s="5" t="s">
        <v>26</v>
      </c>
      <c r="B9" s="5" t="s">
        <v>27</v>
      </c>
      <c r="C9" s="5" t="s">
        <v>1</v>
      </c>
      <c r="D9" s="5" t="s">
        <v>2</v>
      </c>
      <c r="E9" s="5" t="s">
        <v>3</v>
      </c>
      <c r="F9" s="5" t="s">
        <v>4</v>
      </c>
      <c r="G9" s="5" t="s">
        <v>5</v>
      </c>
      <c r="H9" s="5" t="s">
        <v>28</v>
      </c>
      <c r="I9" s="8" t="s">
        <v>29</v>
      </c>
      <c r="J9" s="8" t="s">
        <v>30</v>
      </c>
      <c r="K9" s="5" t="s">
        <v>31</v>
      </c>
      <c r="M9" s="5" t="s">
        <v>26</v>
      </c>
      <c r="N9" s="5" t="s">
        <v>27</v>
      </c>
      <c r="O9" s="5" t="s">
        <v>1</v>
      </c>
      <c r="P9" s="5" t="s">
        <v>2</v>
      </c>
      <c r="Q9" s="5" t="s">
        <v>3</v>
      </c>
      <c r="R9" s="5" t="s">
        <v>4</v>
      </c>
      <c r="S9" s="5" t="s">
        <v>5</v>
      </c>
      <c r="T9" s="5" t="s">
        <v>28</v>
      </c>
      <c r="U9" s="8" t="s">
        <v>29</v>
      </c>
      <c r="V9" s="8" t="s">
        <v>30</v>
      </c>
      <c r="W9" s="5" t="s">
        <v>31</v>
      </c>
    </row>
    <row r="10" ht="14.25" spans="1:23">
      <c r="A10" s="6" t="s">
        <v>32</v>
      </c>
      <c r="B10" s="7">
        <v>515</v>
      </c>
      <c r="C10" s="7" t="s">
        <v>16</v>
      </c>
      <c r="D10" s="7">
        <v>7006</v>
      </c>
      <c r="E10" s="7" t="s">
        <v>17</v>
      </c>
      <c r="F10" s="7">
        <v>0.9</v>
      </c>
      <c r="G10" s="7">
        <v>3.3</v>
      </c>
      <c r="H10" s="7">
        <v>2691</v>
      </c>
      <c r="I10" s="9">
        <f t="shared" ref="I10:I13" si="8">F10/G10*H10</f>
        <v>733.909090909091</v>
      </c>
      <c r="J10" s="9">
        <f t="shared" ref="J10:J13" si="9">I10/31</f>
        <v>23.6744868035191</v>
      </c>
      <c r="K10" s="7" t="s">
        <v>18</v>
      </c>
      <c r="M10" s="6" t="s">
        <v>32</v>
      </c>
      <c r="N10" s="7">
        <v>515</v>
      </c>
      <c r="O10" s="7" t="s">
        <v>16</v>
      </c>
      <c r="P10" s="7">
        <v>7006</v>
      </c>
      <c r="Q10" s="7" t="s">
        <v>17</v>
      </c>
      <c r="R10" s="7">
        <v>0.9</v>
      </c>
      <c r="S10" s="7">
        <v>3.3</v>
      </c>
      <c r="T10" s="7">
        <v>51</v>
      </c>
      <c r="U10" s="9">
        <f t="shared" ref="U10:U13" si="10">R10/S10*T10</f>
        <v>13.9090909090909</v>
      </c>
      <c r="V10" s="9">
        <f t="shared" ref="V10:V13" si="11">U10/31</f>
        <v>0.448680351906158</v>
      </c>
      <c r="W10" s="7" t="s">
        <v>18</v>
      </c>
    </row>
    <row r="11" ht="14.25" spans="1:23">
      <c r="A11" s="6" t="s">
        <v>32</v>
      </c>
      <c r="B11" s="7">
        <v>515</v>
      </c>
      <c r="C11" s="7" t="s">
        <v>16</v>
      </c>
      <c r="D11" s="7">
        <v>7917</v>
      </c>
      <c r="E11" s="7" t="s">
        <v>19</v>
      </c>
      <c r="F11" s="7">
        <v>1</v>
      </c>
      <c r="G11" s="7">
        <v>3.3</v>
      </c>
      <c r="H11" s="7">
        <v>2691</v>
      </c>
      <c r="I11" s="9">
        <f t="shared" si="8"/>
        <v>815.454545454545</v>
      </c>
      <c r="J11" s="9">
        <f t="shared" si="9"/>
        <v>26.3049853372434</v>
      </c>
      <c r="K11" s="7" t="s">
        <v>20</v>
      </c>
      <c r="M11" s="6" t="s">
        <v>32</v>
      </c>
      <c r="N11" s="7">
        <v>515</v>
      </c>
      <c r="O11" s="7" t="s">
        <v>16</v>
      </c>
      <c r="P11" s="7">
        <v>7917</v>
      </c>
      <c r="Q11" s="7" t="s">
        <v>19</v>
      </c>
      <c r="R11" s="7">
        <v>1</v>
      </c>
      <c r="S11" s="7">
        <v>3.3</v>
      </c>
      <c r="T11" s="7">
        <v>51</v>
      </c>
      <c r="U11" s="9">
        <f t="shared" si="10"/>
        <v>15.4545454545455</v>
      </c>
      <c r="V11" s="9">
        <f t="shared" si="11"/>
        <v>0.498533724340176</v>
      </c>
      <c r="W11" s="7" t="s">
        <v>20</v>
      </c>
    </row>
    <row r="12" ht="14.25" spans="1:23">
      <c r="A12" s="6" t="s">
        <v>32</v>
      </c>
      <c r="B12" s="7">
        <v>515</v>
      </c>
      <c r="C12" s="7" t="s">
        <v>16</v>
      </c>
      <c r="D12" s="7">
        <v>11102</v>
      </c>
      <c r="E12" s="7" t="s">
        <v>21</v>
      </c>
      <c r="F12" s="7">
        <v>0.6</v>
      </c>
      <c r="G12" s="7">
        <v>3.3</v>
      </c>
      <c r="H12" s="7">
        <v>2691</v>
      </c>
      <c r="I12" s="9">
        <f t="shared" si="8"/>
        <v>489.272727272727</v>
      </c>
      <c r="J12" s="9">
        <f t="shared" si="9"/>
        <v>15.782991202346</v>
      </c>
      <c r="K12" s="7" t="s">
        <v>22</v>
      </c>
      <c r="M12" s="6" t="s">
        <v>32</v>
      </c>
      <c r="N12" s="7">
        <v>515</v>
      </c>
      <c r="O12" s="7" t="s">
        <v>16</v>
      </c>
      <c r="P12" s="7">
        <v>11102</v>
      </c>
      <c r="Q12" s="7" t="s">
        <v>21</v>
      </c>
      <c r="R12" s="7">
        <v>0.6</v>
      </c>
      <c r="S12" s="7">
        <v>3.3</v>
      </c>
      <c r="T12" s="7">
        <v>51</v>
      </c>
      <c r="U12" s="9">
        <f t="shared" si="10"/>
        <v>9.27272727272727</v>
      </c>
      <c r="V12" s="9">
        <f t="shared" si="11"/>
        <v>0.299120234604106</v>
      </c>
      <c r="W12" s="7" t="s">
        <v>22</v>
      </c>
    </row>
    <row r="13" ht="14.25" spans="1:23">
      <c r="A13" s="6" t="s">
        <v>32</v>
      </c>
      <c r="B13" s="7">
        <v>515</v>
      </c>
      <c r="C13" s="7" t="s">
        <v>16</v>
      </c>
      <c r="D13" s="7">
        <v>11143</v>
      </c>
      <c r="E13" s="7" t="s">
        <v>23</v>
      </c>
      <c r="F13" s="7">
        <v>0.8</v>
      </c>
      <c r="G13" s="7">
        <v>3.3</v>
      </c>
      <c r="H13" s="7">
        <v>2691</v>
      </c>
      <c r="I13" s="9">
        <f t="shared" si="8"/>
        <v>652.363636363636</v>
      </c>
      <c r="J13" s="9">
        <f t="shared" si="9"/>
        <v>21.0439882697947</v>
      </c>
      <c r="K13" s="7" t="s">
        <v>20</v>
      </c>
      <c r="M13" s="6" t="s">
        <v>32</v>
      </c>
      <c r="N13" s="7">
        <v>515</v>
      </c>
      <c r="O13" s="7" t="s">
        <v>16</v>
      </c>
      <c r="P13" s="7">
        <v>11143</v>
      </c>
      <c r="Q13" s="7" t="s">
        <v>23</v>
      </c>
      <c r="R13" s="7">
        <v>0.8</v>
      </c>
      <c r="S13" s="7">
        <v>3.3</v>
      </c>
      <c r="T13" s="7">
        <v>51</v>
      </c>
      <c r="U13" s="9">
        <f t="shared" si="10"/>
        <v>12.3636363636364</v>
      </c>
      <c r="V13" s="9">
        <f t="shared" si="11"/>
        <v>0.398826979472141</v>
      </c>
      <c r="W13" s="7" t="s">
        <v>20</v>
      </c>
    </row>
    <row r="15" ht="48" spans="1:12">
      <c r="A15" s="1" t="s">
        <v>26</v>
      </c>
      <c r="B15" s="1" t="s">
        <v>27</v>
      </c>
      <c r="C15" s="1" t="s">
        <v>1</v>
      </c>
      <c r="D15" s="1" t="s">
        <v>2</v>
      </c>
      <c r="E15" s="1" t="s">
        <v>3</v>
      </c>
      <c r="F15" s="1" t="s">
        <v>4</v>
      </c>
      <c r="G15" s="1" t="s">
        <v>5</v>
      </c>
      <c r="H15" s="1" t="s">
        <v>33</v>
      </c>
      <c r="I15" s="1" t="s">
        <v>34</v>
      </c>
      <c r="J15" s="42" t="s">
        <v>35</v>
      </c>
      <c r="K15" s="42" t="s">
        <v>36</v>
      </c>
      <c r="L15" s="43" t="s">
        <v>31</v>
      </c>
    </row>
    <row r="16" spans="1:12">
      <c r="A16" s="2" t="s">
        <v>37</v>
      </c>
      <c r="B16" s="2">
        <v>515</v>
      </c>
      <c r="C16" s="2" t="s">
        <v>16</v>
      </c>
      <c r="D16" s="2">
        <v>7006</v>
      </c>
      <c r="E16" s="2" t="s">
        <v>17</v>
      </c>
      <c r="F16" s="2">
        <v>0.9</v>
      </c>
      <c r="G16" s="2">
        <v>3.1</v>
      </c>
      <c r="H16" s="2">
        <v>1</v>
      </c>
      <c r="I16" s="3">
        <v>212784</v>
      </c>
      <c r="J16" s="44">
        <f>F16/G16*I16</f>
        <v>61776</v>
      </c>
      <c r="K16" s="3">
        <f>J16/31</f>
        <v>1992.77419354839</v>
      </c>
      <c r="L16" s="2" t="s">
        <v>20</v>
      </c>
    </row>
    <row r="17" spans="1:12">
      <c r="A17" s="2" t="s">
        <v>37</v>
      </c>
      <c r="B17" s="2">
        <v>515</v>
      </c>
      <c r="C17" s="2" t="s">
        <v>16</v>
      </c>
      <c r="D17" s="2">
        <v>7917</v>
      </c>
      <c r="E17" s="2" t="s">
        <v>19</v>
      </c>
      <c r="F17" s="2">
        <v>1</v>
      </c>
      <c r="G17" s="2">
        <v>3.1</v>
      </c>
      <c r="H17" s="2">
        <v>1</v>
      </c>
      <c r="I17" s="3">
        <v>212784</v>
      </c>
      <c r="J17" s="44">
        <f>F17/G17*I17</f>
        <v>68640</v>
      </c>
      <c r="K17" s="3">
        <f>J17/31</f>
        <v>2214.1935483871</v>
      </c>
      <c r="L17" s="2" t="s">
        <v>20</v>
      </c>
    </row>
    <row r="18" spans="1:12">
      <c r="A18" s="2" t="s">
        <v>37</v>
      </c>
      <c r="B18" s="2">
        <v>515</v>
      </c>
      <c r="C18" s="2" t="s">
        <v>16</v>
      </c>
      <c r="D18" s="2">
        <v>11102</v>
      </c>
      <c r="E18" s="2" t="s">
        <v>21</v>
      </c>
      <c r="F18" s="2">
        <v>0.6</v>
      </c>
      <c r="G18" s="2">
        <v>3.1</v>
      </c>
      <c r="H18" s="2">
        <v>1</v>
      </c>
      <c r="I18" s="3">
        <v>212784</v>
      </c>
      <c r="J18" s="44">
        <f>F18/G18*I18</f>
        <v>41184</v>
      </c>
      <c r="K18" s="3">
        <f>J18/31</f>
        <v>1328.51612903226</v>
      </c>
      <c r="L18" s="2" t="s">
        <v>22</v>
      </c>
    </row>
    <row r="19" spans="1:12">
      <c r="A19" s="2" t="s">
        <v>37</v>
      </c>
      <c r="B19" s="2">
        <v>515</v>
      </c>
      <c r="C19" s="2" t="s">
        <v>16</v>
      </c>
      <c r="D19" s="2">
        <v>11143</v>
      </c>
      <c r="E19" s="2" t="s">
        <v>38</v>
      </c>
      <c r="F19" s="2">
        <v>0.6</v>
      </c>
      <c r="G19" s="2">
        <v>3.1</v>
      </c>
      <c r="H19" s="2">
        <v>1</v>
      </c>
      <c r="I19" s="3">
        <v>212784</v>
      </c>
      <c r="J19" s="44">
        <f>F19/G19*I19</f>
        <v>41184</v>
      </c>
      <c r="K19" s="3">
        <f>J19/31</f>
        <v>1328.51612903226</v>
      </c>
      <c r="L19" s="2" t="s">
        <v>20</v>
      </c>
    </row>
    <row r="20" spans="1:12">
      <c r="A20" s="41"/>
      <c r="B20" s="41"/>
      <c r="C20" s="41"/>
      <c r="D20" s="41"/>
      <c r="E20" s="41"/>
      <c r="F20" s="41"/>
      <c r="G20" s="41"/>
      <c r="H20" s="41"/>
      <c r="I20" s="41"/>
      <c r="J20" s="41">
        <f>SUM(J16:J19)</f>
        <v>212784</v>
      </c>
      <c r="K20" s="41">
        <f>SUM(K16:K19)</f>
        <v>6864</v>
      </c>
      <c r="L20" s="41"/>
    </row>
  </sheetData>
  <mergeCells count="3">
    <mergeCell ref="A1:V1"/>
    <mergeCell ref="A8:K8"/>
    <mergeCell ref="M8:W8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O54"/>
  <sheetViews>
    <sheetView workbookViewId="0">
      <selection activeCell="H10" sqref="H10"/>
    </sheetView>
  </sheetViews>
  <sheetFormatPr defaultColWidth="9" defaultRowHeight="13.5"/>
  <cols>
    <col min="1" max="1" width="9.875" style="15" customWidth="1"/>
    <col min="2" max="2" width="9.125" style="15" customWidth="1"/>
    <col min="3" max="3" width="9.25" style="16" customWidth="1"/>
    <col min="4" max="4" width="8.5" style="15" customWidth="1"/>
    <col min="5" max="5" width="8" style="15" customWidth="1"/>
    <col min="6" max="6" width="7.875" style="15" customWidth="1"/>
    <col min="7" max="7" width="7.625" style="15" customWidth="1"/>
    <col min="8" max="8" width="8" style="15" customWidth="1"/>
    <col min="9" max="9" width="6.5" style="15" customWidth="1"/>
    <col min="10" max="10" width="7.25" style="15" customWidth="1"/>
    <col min="11" max="11" width="4.625" style="15" customWidth="1"/>
    <col min="12" max="12" width="4.75" style="15" customWidth="1"/>
    <col min="13" max="13" width="4.625" style="15" customWidth="1"/>
    <col min="14" max="14" width="6.125" style="15" customWidth="1"/>
    <col min="15" max="15" width="7.375" style="15" customWidth="1"/>
    <col min="16" max="16384" width="9" style="15"/>
  </cols>
  <sheetData>
    <row r="2" s="12" customFormat="1" ht="42" customHeight="1" spans="1:15">
      <c r="A2" s="17" t="s">
        <v>1</v>
      </c>
      <c r="B2" s="17" t="s">
        <v>39</v>
      </c>
      <c r="C2" s="17" t="s">
        <v>40</v>
      </c>
      <c r="D2" s="17" t="s">
        <v>41</v>
      </c>
      <c r="E2" s="17" t="s">
        <v>42</v>
      </c>
      <c r="F2" s="17" t="s">
        <v>43</v>
      </c>
      <c r="G2" s="17" t="s">
        <v>44</v>
      </c>
      <c r="H2" s="17" t="s">
        <v>45</v>
      </c>
      <c r="I2" s="17" t="s">
        <v>46</v>
      </c>
      <c r="J2" s="17" t="s">
        <v>47</v>
      </c>
      <c r="K2" s="17"/>
      <c r="L2" s="17"/>
      <c r="M2" s="17"/>
      <c r="N2" s="35"/>
      <c r="O2" s="35"/>
    </row>
    <row r="3" s="13" customFormat="1" ht="20" customHeight="1" spans="1:15">
      <c r="A3" s="18" t="s">
        <v>48</v>
      </c>
      <c r="B3" s="18">
        <v>7413.08</v>
      </c>
      <c r="C3" s="18">
        <v>6864</v>
      </c>
      <c r="D3" s="19">
        <f>B3/C3</f>
        <v>1.07999417249417</v>
      </c>
      <c r="E3" s="19">
        <v>0.3081</v>
      </c>
      <c r="F3" s="18">
        <v>115</v>
      </c>
      <c r="G3" s="18">
        <v>20560.8</v>
      </c>
      <c r="H3" s="18">
        <f>B3-G3</f>
        <v>-13147.72</v>
      </c>
      <c r="I3" s="18">
        <v>200</v>
      </c>
      <c r="J3" s="18">
        <f>F3-I3</f>
        <v>-85</v>
      </c>
      <c r="K3" s="18"/>
      <c r="L3" s="18"/>
      <c r="M3" s="18"/>
      <c r="N3" s="36"/>
      <c r="O3" s="36"/>
    </row>
    <row r="4" s="13" customFormat="1" ht="20" customHeight="1" spans="1:15">
      <c r="A4" s="18" t="s">
        <v>49</v>
      </c>
      <c r="B4" s="18"/>
      <c r="C4" s="18" t="s">
        <v>50</v>
      </c>
      <c r="D4" s="18"/>
      <c r="E4" s="19" t="s">
        <v>41</v>
      </c>
      <c r="F4" s="19"/>
      <c r="G4" s="18"/>
      <c r="H4" s="18"/>
      <c r="I4" s="18"/>
      <c r="J4" s="18"/>
      <c r="K4" s="18"/>
      <c r="L4" s="18"/>
      <c r="M4" s="18"/>
      <c r="N4" s="36"/>
      <c r="O4" s="36"/>
    </row>
    <row r="5" ht="30" customHeight="1" spans="1:15">
      <c r="A5" s="20" t="s">
        <v>51</v>
      </c>
      <c r="B5" s="20"/>
      <c r="C5" s="20" t="s">
        <v>52</v>
      </c>
      <c r="D5" s="20"/>
      <c r="E5" s="20"/>
      <c r="F5" s="20"/>
      <c r="G5" s="20"/>
      <c r="H5" s="20" t="s">
        <v>53</v>
      </c>
      <c r="I5" s="20"/>
      <c r="J5" s="20"/>
      <c r="K5" s="20"/>
      <c r="L5" s="18"/>
      <c r="M5" s="18"/>
      <c r="N5" s="36"/>
      <c r="O5" s="36"/>
    </row>
    <row r="6" s="14" customFormat="1" ht="20" customHeight="1" spans="1:15">
      <c r="A6" s="20">
        <v>333</v>
      </c>
      <c r="B6" s="20"/>
      <c r="C6" s="20">
        <v>6</v>
      </c>
      <c r="D6" s="20"/>
      <c r="E6" s="20"/>
      <c r="F6" s="20"/>
      <c r="G6" s="20"/>
      <c r="H6" s="20">
        <v>246</v>
      </c>
      <c r="I6" s="20"/>
      <c r="J6" s="20"/>
      <c r="K6" s="20"/>
      <c r="L6" s="37"/>
      <c r="M6" s="37"/>
      <c r="N6" s="38"/>
      <c r="O6" s="38"/>
    </row>
    <row r="7" ht="24" spans="1:15">
      <c r="A7" s="17" t="s">
        <v>54</v>
      </c>
      <c r="B7" s="17" t="s">
        <v>55</v>
      </c>
      <c r="C7" s="17">
        <v>32.3</v>
      </c>
      <c r="D7" s="21" t="s">
        <v>56</v>
      </c>
      <c r="E7" s="17" t="s">
        <v>57</v>
      </c>
      <c r="F7" s="17" t="s">
        <v>58</v>
      </c>
      <c r="G7" s="17" t="s">
        <v>59</v>
      </c>
      <c r="H7" s="17" t="s">
        <v>60</v>
      </c>
      <c r="I7" s="17" t="s">
        <v>61</v>
      </c>
      <c r="J7" s="17" t="s">
        <v>62</v>
      </c>
      <c r="K7" s="22" t="s">
        <v>63</v>
      </c>
      <c r="L7" s="22" t="s">
        <v>64</v>
      </c>
      <c r="M7" s="17" t="s">
        <v>63</v>
      </c>
      <c r="N7" s="22" t="s">
        <v>65</v>
      </c>
      <c r="O7" s="17" t="s">
        <v>63</v>
      </c>
    </row>
    <row r="8" ht="30" customHeight="1" spans="1:15">
      <c r="A8" s="17"/>
      <c r="B8" s="22" t="s">
        <v>66</v>
      </c>
      <c r="C8" s="17">
        <v>1</v>
      </c>
      <c r="D8" s="17" t="s">
        <v>17</v>
      </c>
      <c r="E8" s="17">
        <v>1925</v>
      </c>
      <c r="F8" s="23">
        <v>1992.77</v>
      </c>
      <c r="G8" s="24">
        <f>E8/F8</f>
        <v>0.965992061301605</v>
      </c>
      <c r="H8" s="17">
        <v>1.57</v>
      </c>
      <c r="I8" s="24">
        <v>0.73</v>
      </c>
      <c r="J8" s="23">
        <v>14.81</v>
      </c>
      <c r="K8" s="17">
        <v>1</v>
      </c>
      <c r="L8" s="23">
        <v>250.26</v>
      </c>
      <c r="M8" s="17">
        <v>0</v>
      </c>
      <c r="N8" s="23">
        <v>4785.39</v>
      </c>
      <c r="O8" s="17">
        <v>0</v>
      </c>
    </row>
    <row r="9" ht="30" customHeight="1" spans="1:15">
      <c r="A9" s="17"/>
      <c r="B9" s="22" t="s">
        <v>67</v>
      </c>
      <c r="C9" s="17">
        <v>0</v>
      </c>
      <c r="D9" s="17" t="s">
        <v>19</v>
      </c>
      <c r="E9" s="17">
        <v>3423</v>
      </c>
      <c r="F9" s="23">
        <v>2214.19</v>
      </c>
      <c r="G9" s="24">
        <f>E9/F9</f>
        <v>1.54593779214973</v>
      </c>
      <c r="H9" s="17">
        <v>2.11</v>
      </c>
      <c r="I9" s="39">
        <v>0.69</v>
      </c>
      <c r="J9" s="23">
        <v>16.45</v>
      </c>
      <c r="K9" s="17">
        <v>0</v>
      </c>
      <c r="L9" s="23">
        <v>278.06</v>
      </c>
      <c r="M9" s="17">
        <v>0</v>
      </c>
      <c r="N9" s="23">
        <v>5317.1</v>
      </c>
      <c r="O9" s="17">
        <v>58.97</v>
      </c>
    </row>
    <row r="10" ht="30" customHeight="1" spans="1:15">
      <c r="A10" s="17"/>
      <c r="B10" s="22" t="s">
        <v>68</v>
      </c>
      <c r="C10" s="17">
        <v>124.6</v>
      </c>
      <c r="D10" s="17" t="s">
        <v>21</v>
      </c>
      <c r="E10" s="17">
        <v>1623</v>
      </c>
      <c r="F10" s="23">
        <v>1328.52</v>
      </c>
      <c r="G10" s="24">
        <f>E10/F10</f>
        <v>1.22166019329781</v>
      </c>
      <c r="H10" s="17">
        <v>2.85</v>
      </c>
      <c r="I10" s="24">
        <v>0.5</v>
      </c>
      <c r="J10" s="23">
        <v>9.87</v>
      </c>
      <c r="K10" s="17">
        <v>0</v>
      </c>
      <c r="L10" s="23">
        <v>166.84</v>
      </c>
      <c r="M10" s="17">
        <v>0</v>
      </c>
      <c r="N10" s="23">
        <v>3190.26</v>
      </c>
      <c r="O10" s="17">
        <v>98.1</v>
      </c>
    </row>
    <row r="11" ht="30" customHeight="1" spans="1:15">
      <c r="A11" s="17"/>
      <c r="B11" s="22" t="s">
        <v>69</v>
      </c>
      <c r="C11" s="17">
        <v>0</v>
      </c>
      <c r="D11" s="17" t="s">
        <v>38</v>
      </c>
      <c r="E11" s="17">
        <v>230</v>
      </c>
      <c r="F11" s="23">
        <v>1328.52</v>
      </c>
      <c r="G11" s="24">
        <f>E11/F11</f>
        <v>0.173124981182067</v>
      </c>
      <c r="H11" s="17">
        <v>2.22</v>
      </c>
      <c r="I11" s="24">
        <v>0.46</v>
      </c>
      <c r="J11" s="23">
        <v>9.87</v>
      </c>
      <c r="K11" s="17">
        <v>0</v>
      </c>
      <c r="L11" s="23">
        <v>166.84</v>
      </c>
      <c r="M11" s="17">
        <v>0</v>
      </c>
      <c r="N11" s="23">
        <v>3190.26</v>
      </c>
      <c r="O11" s="17">
        <v>71</v>
      </c>
    </row>
    <row r="12" ht="32" customHeight="1" spans="1:15">
      <c r="A12" s="17"/>
      <c r="B12" s="17" t="s">
        <v>70</v>
      </c>
      <c r="C12" s="17">
        <v>220.07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ht="16" customHeight="1" spans="1:1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ht="30" customHeight="1" spans="1:1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</row>
    <row r="15" ht="30" customHeight="1" spans="1:1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</row>
    <row r="16" ht="30" customHeight="1" spans="1:11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</row>
    <row r="17" spans="2:3">
      <c r="B17" s="26"/>
      <c r="C17" s="26"/>
    </row>
    <row r="18" spans="2:2">
      <c r="B18" s="16"/>
    </row>
    <row r="19" spans="1:13">
      <c r="A19" s="27"/>
      <c r="B19" s="28" t="s">
        <v>17</v>
      </c>
      <c r="C19" s="28"/>
      <c r="D19" s="28"/>
      <c r="E19" s="29" t="s">
        <v>19</v>
      </c>
      <c r="F19" s="30"/>
      <c r="G19" s="31"/>
      <c r="H19" s="29" t="s">
        <v>21</v>
      </c>
      <c r="I19" s="30"/>
      <c r="J19" s="31"/>
      <c r="K19" s="29" t="s">
        <v>23</v>
      </c>
      <c r="L19" s="30"/>
      <c r="M19" s="31"/>
    </row>
    <row r="20" spans="1:13">
      <c r="A20" s="27"/>
      <c r="B20" s="28" t="s">
        <v>58</v>
      </c>
      <c r="C20" s="28" t="s">
        <v>71</v>
      </c>
      <c r="D20" s="27" t="s">
        <v>72</v>
      </c>
      <c r="E20" s="28" t="s">
        <v>58</v>
      </c>
      <c r="F20" s="28" t="s">
        <v>71</v>
      </c>
      <c r="G20" s="27" t="s">
        <v>72</v>
      </c>
      <c r="H20" s="28" t="s">
        <v>58</v>
      </c>
      <c r="I20" s="28" t="s">
        <v>71</v>
      </c>
      <c r="J20" s="27" t="s">
        <v>72</v>
      </c>
      <c r="K20" s="28" t="s">
        <v>58</v>
      </c>
      <c r="L20" s="28" t="s">
        <v>71</v>
      </c>
      <c r="M20" s="27" t="s">
        <v>72</v>
      </c>
    </row>
    <row r="21" spans="1:13">
      <c r="A21" s="27" t="s">
        <v>67</v>
      </c>
      <c r="B21" s="27">
        <v>2</v>
      </c>
      <c r="C21" s="32">
        <v>0</v>
      </c>
      <c r="D21" s="27">
        <f t="shared" ref="D21:D28" si="0">B21-C21</f>
        <v>2</v>
      </c>
      <c r="E21" s="27">
        <v>2</v>
      </c>
      <c r="F21" s="27">
        <v>0</v>
      </c>
      <c r="G21" s="27">
        <f t="shared" ref="G21:G28" si="1">E21-F21</f>
        <v>2</v>
      </c>
      <c r="H21" s="27">
        <v>1</v>
      </c>
      <c r="I21" s="27">
        <v>0</v>
      </c>
      <c r="J21" s="27">
        <f t="shared" ref="J21:J28" si="2">H21-I21</f>
        <v>1</v>
      </c>
      <c r="K21" s="27">
        <v>1</v>
      </c>
      <c r="L21" s="27">
        <v>0</v>
      </c>
      <c r="M21" s="27">
        <f t="shared" ref="M21:M28" si="3">K21-L21</f>
        <v>1</v>
      </c>
    </row>
    <row r="22" spans="1:13">
      <c r="A22" s="27" t="s">
        <v>73</v>
      </c>
      <c r="B22" s="27">
        <v>75</v>
      </c>
      <c r="C22" s="32">
        <v>5</v>
      </c>
      <c r="D22" s="27">
        <f t="shared" si="0"/>
        <v>70</v>
      </c>
      <c r="E22" s="27">
        <v>82</v>
      </c>
      <c r="F22" s="27">
        <v>9</v>
      </c>
      <c r="G22" s="27">
        <f t="shared" si="1"/>
        <v>73</v>
      </c>
      <c r="H22" s="27">
        <v>42</v>
      </c>
      <c r="I22" s="27">
        <v>2</v>
      </c>
      <c r="J22" s="27">
        <f t="shared" si="2"/>
        <v>40</v>
      </c>
      <c r="K22" s="27">
        <v>66</v>
      </c>
      <c r="L22" s="27">
        <v>17</v>
      </c>
      <c r="M22" s="27">
        <f t="shared" si="3"/>
        <v>49</v>
      </c>
    </row>
    <row r="23" spans="1:13">
      <c r="A23" s="27" t="s">
        <v>74</v>
      </c>
      <c r="B23" s="27">
        <v>549.9</v>
      </c>
      <c r="C23" s="32">
        <v>536</v>
      </c>
      <c r="D23" s="27">
        <f t="shared" si="0"/>
        <v>13.9</v>
      </c>
      <c r="E23" s="27">
        <v>611</v>
      </c>
      <c r="F23" s="27">
        <v>586</v>
      </c>
      <c r="G23" s="27">
        <f t="shared" si="1"/>
        <v>25</v>
      </c>
      <c r="H23" s="27">
        <v>305.5</v>
      </c>
      <c r="I23" s="27">
        <v>79</v>
      </c>
      <c r="J23" s="27">
        <f t="shared" si="2"/>
        <v>226.5</v>
      </c>
      <c r="K23" s="27">
        <v>488.8</v>
      </c>
      <c r="L23" s="27">
        <v>40.8</v>
      </c>
      <c r="M23" s="27">
        <f t="shared" si="3"/>
        <v>448</v>
      </c>
    </row>
    <row r="24" spans="1:13">
      <c r="A24" s="27" t="s">
        <v>75</v>
      </c>
      <c r="B24" s="27">
        <v>16</v>
      </c>
      <c r="C24" s="32">
        <v>2</v>
      </c>
      <c r="D24" s="27">
        <f t="shared" si="0"/>
        <v>14</v>
      </c>
      <c r="E24" s="27">
        <v>17</v>
      </c>
      <c r="F24" s="27">
        <v>2</v>
      </c>
      <c r="G24" s="27">
        <f t="shared" si="1"/>
        <v>15</v>
      </c>
      <c r="H24" s="27">
        <v>9</v>
      </c>
      <c r="I24" s="27">
        <v>2</v>
      </c>
      <c r="J24" s="27">
        <f t="shared" si="2"/>
        <v>7</v>
      </c>
      <c r="K24" s="27">
        <v>13</v>
      </c>
      <c r="L24" s="27">
        <v>1</v>
      </c>
      <c r="M24" s="27">
        <f t="shared" si="3"/>
        <v>12</v>
      </c>
    </row>
    <row r="25" spans="1:13">
      <c r="A25" s="27" t="s">
        <v>76</v>
      </c>
      <c r="B25" s="27">
        <v>1065.8</v>
      </c>
      <c r="C25" s="32">
        <v>33.5</v>
      </c>
      <c r="D25" s="27">
        <f t="shared" si="0"/>
        <v>1032.3</v>
      </c>
      <c r="E25" s="27">
        <v>1184.25</v>
      </c>
      <c r="F25" s="27">
        <v>564</v>
      </c>
      <c r="G25" s="27">
        <f t="shared" si="1"/>
        <v>620.25</v>
      </c>
      <c r="H25" s="27">
        <v>592.1</v>
      </c>
      <c r="I25" s="27">
        <v>762</v>
      </c>
      <c r="J25" s="40">
        <f t="shared" si="2"/>
        <v>-169.9</v>
      </c>
      <c r="K25" s="27">
        <v>947.45</v>
      </c>
      <c r="L25" s="27">
        <v>597.5</v>
      </c>
      <c r="M25" s="27">
        <f t="shared" si="3"/>
        <v>349.95</v>
      </c>
    </row>
    <row r="26" spans="1:13">
      <c r="A26" s="27" t="s">
        <v>77</v>
      </c>
      <c r="B26" s="27">
        <v>223.7</v>
      </c>
      <c r="C26" s="32">
        <v>26.8</v>
      </c>
      <c r="D26" s="27">
        <f t="shared" si="0"/>
        <v>196.9</v>
      </c>
      <c r="E26" s="27">
        <v>248.6</v>
      </c>
      <c r="F26" s="27">
        <v>26.8</v>
      </c>
      <c r="G26" s="27">
        <f t="shared" si="1"/>
        <v>221.8</v>
      </c>
      <c r="H26" s="27">
        <v>126.8</v>
      </c>
      <c r="I26" s="27">
        <v>9</v>
      </c>
      <c r="J26" s="27">
        <f t="shared" si="2"/>
        <v>117.8</v>
      </c>
      <c r="K26" s="27">
        <v>196.4</v>
      </c>
      <c r="L26" s="27">
        <v>26.8</v>
      </c>
      <c r="M26" s="27">
        <f t="shared" si="3"/>
        <v>169.6</v>
      </c>
    </row>
    <row r="27" spans="1:13">
      <c r="A27" s="27" t="s">
        <v>78</v>
      </c>
      <c r="B27" s="27">
        <v>4003</v>
      </c>
      <c r="C27" s="32">
        <v>363</v>
      </c>
      <c r="D27" s="27">
        <f t="shared" si="0"/>
        <v>3640</v>
      </c>
      <c r="E27" s="27">
        <v>4448</v>
      </c>
      <c r="F27" s="27">
        <v>2144.8</v>
      </c>
      <c r="G27" s="27">
        <f t="shared" si="1"/>
        <v>2303.2</v>
      </c>
      <c r="H27" s="27">
        <v>2225.7</v>
      </c>
      <c r="I27" s="27">
        <v>1087.1</v>
      </c>
      <c r="J27" s="27">
        <f t="shared" si="2"/>
        <v>1138.6</v>
      </c>
      <c r="K27" s="27">
        <v>3558.9</v>
      </c>
      <c r="L27" s="27">
        <v>1222.2</v>
      </c>
      <c r="M27" s="27">
        <f t="shared" si="3"/>
        <v>2336.7</v>
      </c>
    </row>
    <row r="28" spans="1:13">
      <c r="A28" s="27" t="s">
        <v>79</v>
      </c>
      <c r="B28" s="27">
        <v>649.5</v>
      </c>
      <c r="C28" s="32">
        <v>43.5</v>
      </c>
      <c r="D28" s="27">
        <f t="shared" si="0"/>
        <v>606</v>
      </c>
      <c r="E28" s="27">
        <v>721.5</v>
      </c>
      <c r="F28" s="27">
        <v>155.5</v>
      </c>
      <c r="G28" s="27">
        <f t="shared" si="1"/>
        <v>566</v>
      </c>
      <c r="H28" s="27">
        <v>361</v>
      </c>
      <c r="I28" s="27">
        <v>74</v>
      </c>
      <c r="J28" s="27">
        <f t="shared" si="2"/>
        <v>287</v>
      </c>
      <c r="K28" s="27">
        <v>577</v>
      </c>
      <c r="L28" s="27">
        <v>171.5</v>
      </c>
      <c r="M28" s="27">
        <f t="shared" si="3"/>
        <v>405.5</v>
      </c>
    </row>
    <row r="32" ht="40.5" spans="3:9">
      <c r="C32" s="33"/>
      <c r="D32" s="15" t="s">
        <v>80</v>
      </c>
      <c r="H32" s="34"/>
      <c r="I32" s="34"/>
    </row>
    <row r="35" ht="27" spans="1:5">
      <c r="A35" s="26" t="s">
        <v>81</v>
      </c>
      <c r="B35" s="26"/>
      <c r="C35" s="26"/>
      <c r="D35" s="26"/>
      <c r="E35" s="26"/>
    </row>
    <row r="36" ht="27" spans="1:5">
      <c r="A36" s="28" t="s">
        <v>82</v>
      </c>
      <c r="B36" s="27" t="s">
        <v>58</v>
      </c>
      <c r="C36" s="28" t="s">
        <v>83</v>
      </c>
      <c r="D36" s="28" t="s">
        <v>84</v>
      </c>
      <c r="E36" s="28" t="s">
        <v>72</v>
      </c>
    </row>
    <row r="37" spans="1:5">
      <c r="A37" s="27" t="s">
        <v>17</v>
      </c>
      <c r="B37" s="27">
        <v>84</v>
      </c>
      <c r="C37" s="27">
        <v>3</v>
      </c>
      <c r="D37" s="32">
        <v>25</v>
      </c>
      <c r="E37" s="27">
        <f>B37-D37</f>
        <v>59</v>
      </c>
    </row>
    <row r="38" spans="1:5">
      <c r="A38" s="27" t="s">
        <v>19</v>
      </c>
      <c r="B38" s="27">
        <v>84</v>
      </c>
      <c r="C38" s="27">
        <v>2</v>
      </c>
      <c r="D38" s="32">
        <v>64</v>
      </c>
      <c r="E38" s="27">
        <f>B38-D38</f>
        <v>20</v>
      </c>
    </row>
    <row r="39" spans="1:5">
      <c r="A39" s="27" t="s">
        <v>21</v>
      </c>
      <c r="B39" s="27">
        <v>84</v>
      </c>
      <c r="C39" s="27">
        <v>5</v>
      </c>
      <c r="D39" s="32">
        <v>32</v>
      </c>
      <c r="E39" s="27">
        <f>B39-D39</f>
        <v>52</v>
      </c>
    </row>
    <row r="40" spans="1:5">
      <c r="A40" s="27" t="s">
        <v>23</v>
      </c>
      <c r="B40" s="27">
        <v>81</v>
      </c>
      <c r="C40" s="27">
        <v>1</v>
      </c>
      <c r="D40" s="32">
        <v>101</v>
      </c>
      <c r="E40" s="27">
        <f>B40-D40</f>
        <v>-20</v>
      </c>
    </row>
    <row r="43" ht="27" spans="1:13">
      <c r="A43" s="27" t="s">
        <v>85</v>
      </c>
      <c r="B43" s="28" t="s">
        <v>17</v>
      </c>
      <c r="C43" s="28"/>
      <c r="D43" s="28"/>
      <c r="E43" s="29" t="s">
        <v>19</v>
      </c>
      <c r="F43" s="30"/>
      <c r="G43" s="31"/>
      <c r="H43" s="29" t="s">
        <v>21</v>
      </c>
      <c r="I43" s="30"/>
      <c r="J43" s="31"/>
      <c r="K43" s="29" t="s">
        <v>23</v>
      </c>
      <c r="L43" s="30"/>
      <c r="M43" s="31"/>
    </row>
    <row r="44" spans="1:13">
      <c r="A44" s="27"/>
      <c r="B44" s="28" t="s">
        <v>58</v>
      </c>
      <c r="C44" s="28" t="s">
        <v>71</v>
      </c>
      <c r="D44" s="27" t="s">
        <v>72</v>
      </c>
      <c r="E44" s="28" t="s">
        <v>58</v>
      </c>
      <c r="F44" s="28" t="s">
        <v>71</v>
      </c>
      <c r="G44" s="27" t="s">
        <v>72</v>
      </c>
      <c r="H44" s="28" t="s">
        <v>58</v>
      </c>
      <c r="I44" s="28" t="s">
        <v>71</v>
      </c>
      <c r="J44" s="27" t="s">
        <v>72</v>
      </c>
      <c r="K44" s="28" t="s">
        <v>58</v>
      </c>
      <c r="L44" s="28" t="s">
        <v>71</v>
      </c>
      <c r="M44" s="27" t="s">
        <v>72</v>
      </c>
    </row>
    <row r="45" spans="1:13">
      <c r="A45" s="27" t="s">
        <v>86</v>
      </c>
      <c r="B45" s="27">
        <v>2</v>
      </c>
      <c r="C45" s="32">
        <v>0</v>
      </c>
      <c r="D45" s="27">
        <f t="shared" ref="D45:D51" si="4">B45-C45</f>
        <v>2</v>
      </c>
      <c r="E45" s="27">
        <v>2</v>
      </c>
      <c r="F45" s="27">
        <v>0</v>
      </c>
      <c r="G45" s="27">
        <f t="shared" ref="G45:G51" si="5">E45-F45</f>
        <v>2</v>
      </c>
      <c r="H45" s="27">
        <v>1</v>
      </c>
      <c r="I45" s="27">
        <v>0</v>
      </c>
      <c r="J45" s="27">
        <f t="shared" ref="J45:J51" si="6">H45-I45</f>
        <v>1</v>
      </c>
      <c r="K45" s="27">
        <v>1</v>
      </c>
      <c r="L45" s="27">
        <v>0</v>
      </c>
      <c r="M45" s="27">
        <f t="shared" ref="M45:M51" si="7">K45-L45</f>
        <v>1</v>
      </c>
    </row>
    <row r="46" spans="1:13">
      <c r="A46" s="27" t="s">
        <v>87</v>
      </c>
      <c r="B46" s="27">
        <v>75</v>
      </c>
      <c r="C46" s="32">
        <v>5</v>
      </c>
      <c r="D46" s="27">
        <f t="shared" si="4"/>
        <v>70</v>
      </c>
      <c r="E46" s="27">
        <v>82</v>
      </c>
      <c r="F46" s="27">
        <v>9</v>
      </c>
      <c r="G46" s="27">
        <f t="shared" si="5"/>
        <v>73</v>
      </c>
      <c r="H46" s="27">
        <v>42</v>
      </c>
      <c r="I46" s="27">
        <v>2</v>
      </c>
      <c r="J46" s="27">
        <f t="shared" si="6"/>
        <v>40</v>
      </c>
      <c r="K46" s="27">
        <v>66</v>
      </c>
      <c r="L46" s="27">
        <v>17</v>
      </c>
      <c r="M46" s="27">
        <f t="shared" si="7"/>
        <v>49</v>
      </c>
    </row>
    <row r="47" ht="27" spans="1:13">
      <c r="A47" s="27" t="s">
        <v>88</v>
      </c>
      <c r="B47" s="27">
        <v>549.9</v>
      </c>
      <c r="C47" s="32">
        <v>536</v>
      </c>
      <c r="D47" s="27">
        <f t="shared" si="4"/>
        <v>13.9</v>
      </c>
      <c r="E47" s="27">
        <v>611</v>
      </c>
      <c r="F47" s="27">
        <v>586</v>
      </c>
      <c r="G47" s="27">
        <f t="shared" si="5"/>
        <v>25</v>
      </c>
      <c r="H47" s="27">
        <v>305.5</v>
      </c>
      <c r="I47" s="27">
        <v>79</v>
      </c>
      <c r="J47" s="27">
        <f t="shared" si="6"/>
        <v>226.5</v>
      </c>
      <c r="K47" s="27">
        <v>488.8</v>
      </c>
      <c r="L47" s="27">
        <v>40.8</v>
      </c>
      <c r="M47" s="27">
        <f t="shared" si="7"/>
        <v>448</v>
      </c>
    </row>
    <row r="48" ht="27" spans="1:13">
      <c r="A48" s="27" t="s">
        <v>89</v>
      </c>
      <c r="B48" s="27">
        <v>1065.8</v>
      </c>
      <c r="C48" s="32">
        <v>33.5</v>
      </c>
      <c r="D48" s="27">
        <f t="shared" si="4"/>
        <v>1032.3</v>
      </c>
      <c r="E48" s="27">
        <v>1184.25</v>
      </c>
      <c r="F48" s="27">
        <v>564</v>
      </c>
      <c r="G48" s="27">
        <f t="shared" si="5"/>
        <v>620.25</v>
      </c>
      <c r="H48" s="27">
        <v>592.1</v>
      </c>
      <c r="I48" s="27">
        <v>762</v>
      </c>
      <c r="J48" s="40">
        <f t="shared" si="6"/>
        <v>-169.9</v>
      </c>
      <c r="K48" s="27">
        <v>947.45</v>
      </c>
      <c r="L48" s="27">
        <v>597.5</v>
      </c>
      <c r="M48" s="27">
        <f t="shared" si="7"/>
        <v>349.95</v>
      </c>
    </row>
    <row r="49" spans="1:13">
      <c r="A49" s="27" t="s">
        <v>90</v>
      </c>
      <c r="B49" s="27">
        <v>223.7</v>
      </c>
      <c r="C49" s="32">
        <v>26.8</v>
      </c>
      <c r="D49" s="27">
        <f t="shared" si="4"/>
        <v>196.9</v>
      </c>
      <c r="E49" s="27">
        <v>248.6</v>
      </c>
      <c r="F49" s="27">
        <v>26.8</v>
      </c>
      <c r="G49" s="27">
        <f t="shared" si="5"/>
        <v>221.8</v>
      </c>
      <c r="H49" s="27">
        <v>126.8</v>
      </c>
      <c r="I49" s="27">
        <v>9</v>
      </c>
      <c r="J49" s="27">
        <f t="shared" si="6"/>
        <v>117.8</v>
      </c>
      <c r="K49" s="27">
        <v>196.4</v>
      </c>
      <c r="L49" s="27">
        <v>26.8</v>
      </c>
      <c r="M49" s="27">
        <f t="shared" si="7"/>
        <v>169.6</v>
      </c>
    </row>
    <row r="50" ht="27" spans="1:13">
      <c r="A50" s="27" t="s">
        <v>91</v>
      </c>
      <c r="B50" s="27">
        <v>4003</v>
      </c>
      <c r="C50" s="32">
        <v>363</v>
      </c>
      <c r="D50" s="27">
        <f t="shared" si="4"/>
        <v>3640</v>
      </c>
      <c r="E50" s="27">
        <v>4448</v>
      </c>
      <c r="F50" s="27">
        <v>2144.8</v>
      </c>
      <c r="G50" s="27">
        <f t="shared" si="5"/>
        <v>2303.2</v>
      </c>
      <c r="H50" s="27">
        <v>2225.7</v>
      </c>
      <c r="I50" s="27">
        <v>1087.1</v>
      </c>
      <c r="J50" s="27">
        <f t="shared" si="6"/>
        <v>1138.6</v>
      </c>
      <c r="K50" s="27">
        <v>3558.9</v>
      </c>
      <c r="L50" s="27">
        <v>1222.2</v>
      </c>
      <c r="M50" s="27">
        <f t="shared" si="7"/>
        <v>2336.7</v>
      </c>
    </row>
    <row r="51" spans="1:13">
      <c r="A51" s="27" t="s">
        <v>92</v>
      </c>
      <c r="B51" s="27">
        <v>649.5</v>
      </c>
      <c r="C51" s="32">
        <v>43.5</v>
      </c>
      <c r="D51" s="27">
        <f t="shared" si="4"/>
        <v>606</v>
      </c>
      <c r="E51" s="27">
        <v>721.5</v>
      </c>
      <c r="F51" s="27">
        <v>155.5</v>
      </c>
      <c r="G51" s="27">
        <f t="shared" si="5"/>
        <v>566</v>
      </c>
      <c r="H51" s="27">
        <v>361</v>
      </c>
      <c r="I51" s="27">
        <v>74</v>
      </c>
      <c r="J51" s="27">
        <f t="shared" si="6"/>
        <v>287</v>
      </c>
      <c r="K51" s="27">
        <v>577</v>
      </c>
      <c r="L51" s="27">
        <v>171.5</v>
      </c>
      <c r="M51" s="27">
        <f t="shared" si="7"/>
        <v>405.5</v>
      </c>
    </row>
    <row r="52" spans="1:1">
      <c r="A52" s="15" t="s">
        <v>93</v>
      </c>
    </row>
    <row r="53" spans="1:1">
      <c r="A53" s="15" t="s">
        <v>94</v>
      </c>
    </row>
    <row r="54" spans="1:1">
      <c r="A54" s="15" t="s">
        <v>95</v>
      </c>
    </row>
  </sheetData>
  <mergeCells count="12">
    <mergeCell ref="A5:B5"/>
    <mergeCell ref="C5:G5"/>
    <mergeCell ref="H5:K5"/>
    <mergeCell ref="A6:B6"/>
    <mergeCell ref="C6:G6"/>
    <mergeCell ref="H6:K6"/>
    <mergeCell ref="A13:K13"/>
    <mergeCell ref="E19:G19"/>
    <mergeCell ref="H19:J19"/>
    <mergeCell ref="E43:G43"/>
    <mergeCell ref="H43:J43"/>
    <mergeCell ref="A7:A12"/>
  </mergeCells>
  <pageMargins left="0.75" right="0.75" top="1" bottom="1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7"/>
  <sheetViews>
    <sheetView tabSelected="1" topLeftCell="J1" workbookViewId="0">
      <selection activeCell="R14" sqref="R14"/>
    </sheetView>
  </sheetViews>
  <sheetFormatPr defaultColWidth="9" defaultRowHeight="13.5"/>
  <cols>
    <col min="13" max="27" width="5.625" customWidth="1"/>
    <col min="28" max="28" width="7" customWidth="1"/>
    <col min="29" max="31" width="5.625" customWidth="1"/>
    <col min="32" max="33" width="7.25" customWidth="1"/>
    <col min="34" max="34" width="5.625" customWidth="1"/>
  </cols>
  <sheetData>
    <row r="1" ht="18.75" spans="1:34">
      <c r="A1" s="4" t="s">
        <v>96</v>
      </c>
      <c r="B1" s="4"/>
      <c r="C1" s="4"/>
      <c r="D1" s="4"/>
      <c r="E1" s="4"/>
      <c r="F1" s="4"/>
      <c r="G1" s="4"/>
      <c r="H1" s="4"/>
      <c r="I1" s="4"/>
      <c r="J1" s="4"/>
      <c r="K1" s="4"/>
      <c r="M1" s="4" t="s">
        <v>0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ht="40.5" spans="1:34">
      <c r="A2" s="5" t="s">
        <v>26</v>
      </c>
      <c r="B2" s="5" t="s">
        <v>27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28</v>
      </c>
      <c r="I2" s="8" t="s">
        <v>29</v>
      </c>
      <c r="J2" s="8" t="s">
        <v>30</v>
      </c>
      <c r="K2" s="5" t="s">
        <v>31</v>
      </c>
      <c r="M2" s="5" t="s">
        <v>1</v>
      </c>
      <c r="N2" s="5" t="s">
        <v>2</v>
      </c>
      <c r="O2" s="5" t="s">
        <v>3</v>
      </c>
      <c r="P2" s="5" t="s">
        <v>4</v>
      </c>
      <c r="Q2" s="5" t="s">
        <v>5</v>
      </c>
      <c r="R2" s="10" t="s">
        <v>97</v>
      </c>
      <c r="S2" s="5" t="s">
        <v>7</v>
      </c>
      <c r="T2" s="10" t="s">
        <v>98</v>
      </c>
      <c r="U2" s="5" t="s">
        <v>7</v>
      </c>
      <c r="V2" s="10" t="s">
        <v>99</v>
      </c>
      <c r="W2" s="5" t="s">
        <v>7</v>
      </c>
      <c r="X2" s="10" t="s">
        <v>100</v>
      </c>
      <c r="Y2" s="5" t="s">
        <v>7</v>
      </c>
      <c r="Z2" s="10" t="s">
        <v>101</v>
      </c>
      <c r="AA2" s="5" t="s">
        <v>7</v>
      </c>
      <c r="AB2" s="10" t="s">
        <v>102</v>
      </c>
      <c r="AC2" s="5" t="s">
        <v>7</v>
      </c>
      <c r="AD2" s="10" t="s">
        <v>103</v>
      </c>
      <c r="AE2" s="5" t="s">
        <v>7</v>
      </c>
      <c r="AF2" s="10" t="s">
        <v>14</v>
      </c>
      <c r="AG2" s="5" t="s">
        <v>7</v>
      </c>
      <c r="AH2" s="5"/>
    </row>
    <row r="3" ht="14.25" spans="1:34">
      <c r="A3" s="6" t="s">
        <v>32</v>
      </c>
      <c r="B3" s="7">
        <v>515</v>
      </c>
      <c r="C3" s="7" t="s">
        <v>16</v>
      </c>
      <c r="D3" s="7">
        <v>7006</v>
      </c>
      <c r="E3" s="7" t="s">
        <v>17</v>
      </c>
      <c r="F3" s="7">
        <v>0.9</v>
      </c>
      <c r="G3" s="7">
        <v>3.1</v>
      </c>
      <c r="H3" s="7">
        <v>16483</v>
      </c>
      <c r="I3" s="9">
        <f>F3/G3*H3</f>
        <v>4785.38709677419</v>
      </c>
      <c r="J3" s="9">
        <f t="shared" ref="J3:J6" si="0">I3/31</f>
        <v>154.367325702393</v>
      </c>
      <c r="K3" s="7" t="s">
        <v>18</v>
      </c>
      <c r="M3" s="7" t="s">
        <v>16</v>
      </c>
      <c r="N3" s="7">
        <v>7006</v>
      </c>
      <c r="O3" s="7" t="s">
        <v>17</v>
      </c>
      <c r="P3" s="7">
        <v>0.9</v>
      </c>
      <c r="Q3" s="7">
        <v>3.1</v>
      </c>
      <c r="R3" s="11">
        <v>3</v>
      </c>
      <c r="S3" s="7">
        <f>P3/Q3*R3</f>
        <v>0.870967741935484</v>
      </c>
      <c r="T3" s="11">
        <v>2979</v>
      </c>
      <c r="U3" s="7">
        <f t="shared" ref="U3:U6" si="1">P3/Q3*T3</f>
        <v>864.870967741935</v>
      </c>
      <c r="V3" s="11">
        <v>107</v>
      </c>
      <c r="W3" s="7">
        <f t="shared" ref="W3:W6" si="2">P3/Q3*V3</f>
        <v>31.0645161290323</v>
      </c>
      <c r="X3" s="11">
        <v>48</v>
      </c>
      <c r="Y3" s="7">
        <f t="shared" ref="Y3:Y6" si="3">P3/Q3*X3</f>
        <v>13.9354838709677</v>
      </c>
      <c r="Z3" s="11">
        <v>2804</v>
      </c>
      <c r="AA3" s="7">
        <f t="shared" ref="AA3:AA6" si="4">P3/Q3*Z3</f>
        <v>814.064516129032</v>
      </c>
      <c r="AB3" s="11">
        <v>1405.8</v>
      </c>
      <c r="AC3" s="7">
        <f t="shared" ref="AC3:AC6" si="5">P3/Q3*AB3</f>
        <v>408.135483870968</v>
      </c>
      <c r="AD3" s="11">
        <v>2407</v>
      </c>
      <c r="AE3" s="7">
        <f t="shared" ref="AE3:AE6" si="6">P3/Q3*AD3</f>
        <v>698.806451612903</v>
      </c>
      <c r="AF3" s="11">
        <v>17760</v>
      </c>
      <c r="AG3" s="9">
        <f t="shared" ref="AG3:AG6" si="7">P3/Q3*AF3</f>
        <v>5156.12903225807</v>
      </c>
      <c r="AH3" s="7" t="s">
        <v>18</v>
      </c>
    </row>
    <row r="4" ht="14.25" spans="1:34">
      <c r="A4" s="6" t="s">
        <v>32</v>
      </c>
      <c r="B4" s="7">
        <v>515</v>
      </c>
      <c r="C4" s="7" t="s">
        <v>16</v>
      </c>
      <c r="D4" s="7">
        <v>7917</v>
      </c>
      <c r="E4" s="7" t="s">
        <v>19</v>
      </c>
      <c r="F4" s="7">
        <v>1</v>
      </c>
      <c r="G4" s="7">
        <v>3.1</v>
      </c>
      <c r="H4" s="7">
        <v>16483</v>
      </c>
      <c r="I4" s="9">
        <f>F4/G4*H4</f>
        <v>5317.09677419355</v>
      </c>
      <c r="J4" s="9">
        <f t="shared" si="0"/>
        <v>171.519250780437</v>
      </c>
      <c r="K4" s="7" t="s">
        <v>20</v>
      </c>
      <c r="M4" s="7" t="s">
        <v>16</v>
      </c>
      <c r="N4" s="7">
        <v>7917</v>
      </c>
      <c r="O4" s="7" t="s">
        <v>19</v>
      </c>
      <c r="P4" s="7">
        <v>1</v>
      </c>
      <c r="Q4" s="7">
        <v>3.1</v>
      </c>
      <c r="R4" s="11">
        <v>3</v>
      </c>
      <c r="S4" s="7">
        <f>P4/Q4*R4</f>
        <v>0.967741935483871</v>
      </c>
      <c r="T4" s="11">
        <v>2979</v>
      </c>
      <c r="U4" s="7">
        <f t="shared" si="1"/>
        <v>960.967741935484</v>
      </c>
      <c r="V4" s="11">
        <v>107</v>
      </c>
      <c r="W4" s="7">
        <f t="shared" si="2"/>
        <v>34.5161290322581</v>
      </c>
      <c r="X4" s="11">
        <v>48</v>
      </c>
      <c r="Y4" s="7">
        <f t="shared" si="3"/>
        <v>15.4838709677419</v>
      </c>
      <c r="Z4" s="11">
        <v>2804</v>
      </c>
      <c r="AA4" s="7">
        <f t="shared" si="4"/>
        <v>904.516129032258</v>
      </c>
      <c r="AB4" s="11">
        <v>1405.8</v>
      </c>
      <c r="AC4" s="7">
        <f t="shared" si="5"/>
        <v>453.483870967742</v>
      </c>
      <c r="AD4" s="11">
        <v>2407</v>
      </c>
      <c r="AE4" s="7">
        <f t="shared" si="6"/>
        <v>776.451612903226</v>
      </c>
      <c r="AF4" s="11">
        <v>17760</v>
      </c>
      <c r="AG4" s="9">
        <f t="shared" si="7"/>
        <v>5729.03225806452</v>
      </c>
      <c r="AH4" s="7" t="s">
        <v>20</v>
      </c>
    </row>
    <row r="5" ht="14.25" spans="1:34">
      <c r="A5" s="6" t="s">
        <v>32</v>
      </c>
      <c r="B5" s="7">
        <v>515</v>
      </c>
      <c r="C5" s="7" t="s">
        <v>16</v>
      </c>
      <c r="D5" s="7">
        <v>11102</v>
      </c>
      <c r="E5" s="7" t="s">
        <v>21</v>
      </c>
      <c r="F5" s="7">
        <v>0.6</v>
      </c>
      <c r="G5" s="7">
        <v>3.1</v>
      </c>
      <c r="H5" s="7">
        <v>16483</v>
      </c>
      <c r="I5" s="9">
        <f>F5/G5*H5</f>
        <v>3190.25806451613</v>
      </c>
      <c r="J5" s="9">
        <f t="shared" si="0"/>
        <v>102.911550468262</v>
      </c>
      <c r="K5" s="7" t="s">
        <v>22</v>
      </c>
      <c r="M5" s="7" t="s">
        <v>16</v>
      </c>
      <c r="N5" s="7">
        <v>11102</v>
      </c>
      <c r="O5" s="7" t="s">
        <v>21</v>
      </c>
      <c r="P5" s="7">
        <v>0.6</v>
      </c>
      <c r="Q5" s="7">
        <v>3.1</v>
      </c>
      <c r="R5" s="11">
        <v>3</v>
      </c>
      <c r="S5" s="7">
        <f>P5/Q5*R5</f>
        <v>0.580645161290323</v>
      </c>
      <c r="T5" s="11">
        <v>2979</v>
      </c>
      <c r="U5" s="7">
        <f t="shared" si="1"/>
        <v>576.58064516129</v>
      </c>
      <c r="V5" s="11">
        <v>107</v>
      </c>
      <c r="W5" s="7">
        <f t="shared" si="2"/>
        <v>20.7096774193548</v>
      </c>
      <c r="X5" s="11">
        <v>48</v>
      </c>
      <c r="Y5" s="7">
        <f t="shared" si="3"/>
        <v>9.29032258064516</v>
      </c>
      <c r="Z5" s="11">
        <v>2804</v>
      </c>
      <c r="AA5" s="7">
        <f t="shared" si="4"/>
        <v>542.709677419355</v>
      </c>
      <c r="AB5" s="11">
        <v>1405.8</v>
      </c>
      <c r="AC5" s="7">
        <f t="shared" si="5"/>
        <v>272.090322580645</v>
      </c>
      <c r="AD5" s="11">
        <v>2407</v>
      </c>
      <c r="AE5" s="7">
        <f t="shared" si="6"/>
        <v>465.870967741935</v>
      </c>
      <c r="AF5" s="11">
        <v>17760</v>
      </c>
      <c r="AG5" s="9">
        <f t="shared" si="7"/>
        <v>3437.41935483871</v>
      </c>
      <c r="AH5" s="7" t="s">
        <v>22</v>
      </c>
    </row>
    <row r="6" ht="14.25" spans="1:34">
      <c r="A6" s="6" t="s">
        <v>32</v>
      </c>
      <c r="B6" s="7">
        <v>515</v>
      </c>
      <c r="C6" s="7" t="s">
        <v>16</v>
      </c>
      <c r="D6" s="7">
        <v>11143</v>
      </c>
      <c r="E6" s="7" t="s">
        <v>38</v>
      </c>
      <c r="F6" s="7">
        <v>0.6</v>
      </c>
      <c r="G6" s="7">
        <v>3.1</v>
      </c>
      <c r="H6" s="7">
        <v>16483</v>
      </c>
      <c r="I6" s="9">
        <f>F6/G6*H6</f>
        <v>3190.25806451613</v>
      </c>
      <c r="J6" s="9">
        <f t="shared" si="0"/>
        <v>102.911550468262</v>
      </c>
      <c r="K6" s="7" t="s">
        <v>20</v>
      </c>
      <c r="M6" s="7" t="s">
        <v>16</v>
      </c>
      <c r="N6" s="7">
        <v>11143</v>
      </c>
      <c r="O6" s="7" t="s">
        <v>38</v>
      </c>
      <c r="P6" s="7">
        <v>0.6</v>
      </c>
      <c r="Q6" s="7">
        <v>3.1</v>
      </c>
      <c r="R6" s="11">
        <v>3</v>
      </c>
      <c r="S6" s="7">
        <f>P6/Q6*R6</f>
        <v>0.580645161290323</v>
      </c>
      <c r="T6" s="11">
        <v>2979</v>
      </c>
      <c r="U6" s="7">
        <f t="shared" si="1"/>
        <v>576.58064516129</v>
      </c>
      <c r="V6" s="11">
        <v>107</v>
      </c>
      <c r="W6" s="7">
        <f t="shared" si="2"/>
        <v>20.7096774193548</v>
      </c>
      <c r="X6" s="11">
        <v>48</v>
      </c>
      <c r="Y6" s="7">
        <f t="shared" si="3"/>
        <v>9.29032258064516</v>
      </c>
      <c r="Z6" s="11">
        <v>2804</v>
      </c>
      <c r="AA6" s="7">
        <f t="shared" si="4"/>
        <v>542.709677419355</v>
      </c>
      <c r="AB6" s="11">
        <v>1405.8</v>
      </c>
      <c r="AC6" s="7">
        <f t="shared" si="5"/>
        <v>272.090322580645</v>
      </c>
      <c r="AD6" s="11">
        <v>2407</v>
      </c>
      <c r="AE6" s="7">
        <f t="shared" si="6"/>
        <v>465.870967741935</v>
      </c>
      <c r="AF6" s="11">
        <v>17760</v>
      </c>
      <c r="AG6" s="9">
        <f t="shared" si="7"/>
        <v>3437.41935483871</v>
      </c>
      <c r="AH6" s="7" t="s">
        <v>20</v>
      </c>
    </row>
    <row r="8" ht="18.75" spans="1:11">
      <c r="A8" s="4" t="s">
        <v>104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ht="27" spans="1:11">
      <c r="A9" s="5" t="s">
        <v>26</v>
      </c>
      <c r="B9" s="5" t="s">
        <v>27</v>
      </c>
      <c r="C9" s="5" t="s">
        <v>1</v>
      </c>
      <c r="D9" s="5" t="s">
        <v>2</v>
      </c>
      <c r="E9" s="5" t="s">
        <v>3</v>
      </c>
      <c r="F9" s="5" t="s">
        <v>4</v>
      </c>
      <c r="G9" s="5" t="s">
        <v>5</v>
      </c>
      <c r="H9" s="5" t="s">
        <v>28</v>
      </c>
      <c r="I9" s="8" t="s">
        <v>29</v>
      </c>
      <c r="J9" s="8" t="s">
        <v>30</v>
      </c>
      <c r="K9" s="5" t="s">
        <v>31</v>
      </c>
    </row>
    <row r="10" ht="14.25" spans="1:11">
      <c r="A10" s="6" t="s">
        <v>32</v>
      </c>
      <c r="B10" s="7">
        <v>515</v>
      </c>
      <c r="C10" s="7" t="s">
        <v>16</v>
      </c>
      <c r="D10" s="7">
        <v>7006</v>
      </c>
      <c r="E10" s="7" t="s">
        <v>17</v>
      </c>
      <c r="F10" s="7">
        <v>0.9</v>
      </c>
      <c r="G10" s="7">
        <v>3.1</v>
      </c>
      <c r="H10" s="7">
        <v>862</v>
      </c>
      <c r="I10" s="9">
        <f t="shared" ref="I10:I13" si="8">F10/G10*H10</f>
        <v>250.258064516129</v>
      </c>
      <c r="J10" s="9">
        <f t="shared" ref="J10:J13" si="9">I10/31</f>
        <v>8.07284079084287</v>
      </c>
      <c r="K10" s="7" t="s">
        <v>18</v>
      </c>
    </row>
    <row r="11" ht="14.25" spans="1:11">
      <c r="A11" s="6" t="s">
        <v>32</v>
      </c>
      <c r="B11" s="7">
        <v>515</v>
      </c>
      <c r="C11" s="7" t="s">
        <v>16</v>
      </c>
      <c r="D11" s="7">
        <v>7917</v>
      </c>
      <c r="E11" s="7" t="s">
        <v>19</v>
      </c>
      <c r="F11" s="7">
        <v>1</v>
      </c>
      <c r="G11" s="7">
        <v>3.1</v>
      </c>
      <c r="H11" s="7">
        <v>862</v>
      </c>
      <c r="I11" s="9">
        <f t="shared" si="8"/>
        <v>278.064516129032</v>
      </c>
      <c r="J11" s="9">
        <f t="shared" si="9"/>
        <v>8.96982310093652</v>
      </c>
      <c r="K11" s="7" t="s">
        <v>20</v>
      </c>
    </row>
    <row r="12" ht="14.25" spans="1:11">
      <c r="A12" s="6" t="s">
        <v>32</v>
      </c>
      <c r="B12" s="7">
        <v>515</v>
      </c>
      <c r="C12" s="7" t="s">
        <v>16</v>
      </c>
      <c r="D12" s="7">
        <v>11102</v>
      </c>
      <c r="E12" s="7" t="s">
        <v>21</v>
      </c>
      <c r="F12" s="7">
        <v>0.6</v>
      </c>
      <c r="G12" s="7">
        <v>3.1</v>
      </c>
      <c r="H12" s="7">
        <v>862</v>
      </c>
      <c r="I12" s="9">
        <f t="shared" si="8"/>
        <v>166.838709677419</v>
      </c>
      <c r="J12" s="9">
        <f t="shared" si="9"/>
        <v>5.38189386056191</v>
      </c>
      <c r="K12" s="7" t="s">
        <v>22</v>
      </c>
    </row>
    <row r="13" ht="14.25" spans="1:11">
      <c r="A13" s="6" t="s">
        <v>32</v>
      </c>
      <c r="B13" s="7">
        <v>515</v>
      </c>
      <c r="C13" s="7" t="s">
        <v>16</v>
      </c>
      <c r="D13" s="7">
        <v>11143</v>
      </c>
      <c r="E13" s="7" t="s">
        <v>38</v>
      </c>
      <c r="F13" s="7">
        <v>0.6</v>
      </c>
      <c r="G13" s="7">
        <v>3.1</v>
      </c>
      <c r="H13" s="7">
        <v>862</v>
      </c>
      <c r="I13" s="9">
        <f t="shared" si="8"/>
        <v>166.838709677419</v>
      </c>
      <c r="J13" s="9">
        <f t="shared" si="9"/>
        <v>5.38189386056191</v>
      </c>
      <c r="K13" s="7" t="s">
        <v>20</v>
      </c>
    </row>
    <row r="15" ht="18.75" spans="1:11">
      <c r="A15" s="4" t="s">
        <v>105</v>
      </c>
      <c r="B15" s="4"/>
      <c r="C15" s="4"/>
      <c r="D15" s="4"/>
      <c r="E15" s="4"/>
      <c r="F15" s="4"/>
      <c r="G15" s="4"/>
      <c r="H15" s="4"/>
      <c r="I15" s="4"/>
      <c r="J15" s="4"/>
      <c r="K15" s="4"/>
    </row>
    <row r="16" ht="27" spans="1:11">
      <c r="A16" s="5" t="s">
        <v>26</v>
      </c>
      <c r="B16" s="5" t="s">
        <v>27</v>
      </c>
      <c r="C16" s="5" t="s">
        <v>1</v>
      </c>
      <c r="D16" s="5" t="s">
        <v>2</v>
      </c>
      <c r="E16" s="5" t="s">
        <v>3</v>
      </c>
      <c r="F16" s="5" t="s">
        <v>4</v>
      </c>
      <c r="G16" s="5" t="s">
        <v>5</v>
      </c>
      <c r="H16" s="5" t="s">
        <v>28</v>
      </c>
      <c r="I16" s="8" t="s">
        <v>29</v>
      </c>
      <c r="J16" s="8" t="s">
        <v>30</v>
      </c>
      <c r="K16" s="5" t="s">
        <v>31</v>
      </c>
    </row>
    <row r="17" ht="14.25" spans="1:11">
      <c r="A17" s="6" t="s">
        <v>32</v>
      </c>
      <c r="B17" s="7">
        <v>515</v>
      </c>
      <c r="C17" s="7" t="s">
        <v>16</v>
      </c>
      <c r="D17" s="7">
        <v>7006</v>
      </c>
      <c r="E17" s="7" t="s">
        <v>17</v>
      </c>
      <c r="F17" s="7">
        <v>0.9</v>
      </c>
      <c r="G17" s="7">
        <v>3.1</v>
      </c>
      <c r="H17" s="7">
        <v>51</v>
      </c>
      <c r="I17" s="9">
        <f t="shared" ref="I17:I20" si="10">F17/G17*H17</f>
        <v>14.8064516129032</v>
      </c>
      <c r="J17" s="9">
        <f t="shared" ref="J17:J20" si="11">I17/31</f>
        <v>0.477627471383975</v>
      </c>
      <c r="K17" s="7" t="s">
        <v>18</v>
      </c>
    </row>
    <row r="18" ht="14.25" spans="1:11">
      <c r="A18" s="6" t="s">
        <v>32</v>
      </c>
      <c r="B18" s="7">
        <v>515</v>
      </c>
      <c r="C18" s="7" t="s">
        <v>16</v>
      </c>
      <c r="D18" s="7">
        <v>7917</v>
      </c>
      <c r="E18" s="7" t="s">
        <v>19</v>
      </c>
      <c r="F18" s="7">
        <v>1</v>
      </c>
      <c r="G18" s="7">
        <v>3.1</v>
      </c>
      <c r="H18" s="7">
        <v>51</v>
      </c>
      <c r="I18" s="9">
        <f t="shared" si="10"/>
        <v>16.4516129032258</v>
      </c>
      <c r="J18" s="9">
        <f t="shared" si="11"/>
        <v>0.530697190426639</v>
      </c>
      <c r="K18" s="7" t="s">
        <v>20</v>
      </c>
    </row>
    <row r="19" ht="14.25" spans="1:11">
      <c r="A19" s="6" t="s">
        <v>32</v>
      </c>
      <c r="B19" s="7">
        <v>515</v>
      </c>
      <c r="C19" s="7" t="s">
        <v>16</v>
      </c>
      <c r="D19" s="7">
        <v>11102</v>
      </c>
      <c r="E19" s="7" t="s">
        <v>21</v>
      </c>
      <c r="F19" s="7">
        <v>0.6</v>
      </c>
      <c r="G19" s="7">
        <v>3.1</v>
      </c>
      <c r="H19" s="7">
        <v>51</v>
      </c>
      <c r="I19" s="9">
        <f t="shared" si="10"/>
        <v>9.87096774193548</v>
      </c>
      <c r="J19" s="9">
        <f t="shared" si="11"/>
        <v>0.318418314255983</v>
      </c>
      <c r="K19" s="7" t="s">
        <v>22</v>
      </c>
    </row>
    <row r="20" ht="14.25" spans="1:11">
      <c r="A20" s="6" t="s">
        <v>32</v>
      </c>
      <c r="B20" s="7">
        <v>515</v>
      </c>
      <c r="C20" s="7" t="s">
        <v>16</v>
      </c>
      <c r="D20" s="7">
        <v>11143</v>
      </c>
      <c r="E20" s="7" t="s">
        <v>38</v>
      </c>
      <c r="F20" s="7">
        <v>0.6</v>
      </c>
      <c r="G20" s="7">
        <v>3.1</v>
      </c>
      <c r="H20" s="7">
        <v>51</v>
      </c>
      <c r="I20" s="9">
        <f t="shared" si="10"/>
        <v>9.87096774193548</v>
      </c>
      <c r="J20" s="9">
        <f t="shared" si="11"/>
        <v>0.318418314255983</v>
      </c>
      <c r="K20" s="7" t="s">
        <v>20</v>
      </c>
    </row>
    <row r="22" ht="18.75" spans="1:11">
      <c r="A22" s="4" t="s">
        <v>105</v>
      </c>
      <c r="B22" s="4"/>
      <c r="C22" s="4"/>
      <c r="D22" s="4"/>
      <c r="E22" s="4"/>
      <c r="F22" s="4"/>
      <c r="G22" s="4"/>
      <c r="H22" s="4"/>
      <c r="I22" s="4"/>
      <c r="J22" s="4"/>
      <c r="K22" s="4"/>
    </row>
    <row r="23" ht="27" spans="1:11">
      <c r="A23" s="5" t="s">
        <v>26</v>
      </c>
      <c r="B23" s="5" t="s">
        <v>27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28</v>
      </c>
      <c r="I23" s="8" t="s">
        <v>29</v>
      </c>
      <c r="J23" s="8" t="s">
        <v>30</v>
      </c>
      <c r="K23" s="5" t="s">
        <v>31</v>
      </c>
    </row>
    <row r="24" ht="14.25" spans="1:11">
      <c r="A24" s="6" t="s">
        <v>32</v>
      </c>
      <c r="B24" s="7">
        <v>515</v>
      </c>
      <c r="C24" s="7" t="s">
        <v>16</v>
      </c>
      <c r="D24" s="7">
        <v>7006</v>
      </c>
      <c r="E24" s="7" t="s">
        <v>17</v>
      </c>
      <c r="F24" s="7">
        <v>0.9</v>
      </c>
      <c r="G24" s="7">
        <v>3.1</v>
      </c>
      <c r="H24" s="7">
        <v>212784</v>
      </c>
      <c r="I24" s="9">
        <f t="shared" ref="I24:I27" si="12">F24/G24*H24</f>
        <v>61776</v>
      </c>
      <c r="J24" s="9">
        <f t="shared" ref="J24:J27" si="13">I24/31</f>
        <v>1992.77419354839</v>
      </c>
      <c r="K24" s="7" t="s">
        <v>18</v>
      </c>
    </row>
    <row r="25" ht="14.25" spans="1:11">
      <c r="A25" s="6" t="s">
        <v>32</v>
      </c>
      <c r="B25" s="7">
        <v>515</v>
      </c>
      <c r="C25" s="7" t="s">
        <v>16</v>
      </c>
      <c r="D25" s="7">
        <v>7917</v>
      </c>
      <c r="E25" s="7" t="s">
        <v>19</v>
      </c>
      <c r="F25" s="7">
        <v>1</v>
      </c>
      <c r="G25" s="7">
        <v>3.1</v>
      </c>
      <c r="H25" s="7">
        <v>212784</v>
      </c>
      <c r="I25" s="9">
        <f t="shared" si="12"/>
        <v>68640</v>
      </c>
      <c r="J25" s="9">
        <f t="shared" si="13"/>
        <v>2214.1935483871</v>
      </c>
      <c r="K25" s="7" t="s">
        <v>20</v>
      </c>
    </row>
    <row r="26" ht="14.25" spans="1:11">
      <c r="A26" s="6" t="s">
        <v>32</v>
      </c>
      <c r="B26" s="7">
        <v>515</v>
      </c>
      <c r="C26" s="7" t="s">
        <v>16</v>
      </c>
      <c r="D26" s="7">
        <v>11102</v>
      </c>
      <c r="E26" s="7" t="s">
        <v>21</v>
      </c>
      <c r="F26" s="7">
        <v>0.6</v>
      </c>
      <c r="G26" s="7">
        <v>3.1</v>
      </c>
      <c r="H26" s="7">
        <v>212784</v>
      </c>
      <c r="I26" s="9">
        <f t="shared" si="12"/>
        <v>41184</v>
      </c>
      <c r="J26" s="9">
        <f t="shared" si="13"/>
        <v>1328.51612903226</v>
      </c>
      <c r="K26" s="7" t="s">
        <v>22</v>
      </c>
    </row>
    <row r="27" ht="14.25" spans="1:11">
      <c r="A27" s="6" t="s">
        <v>32</v>
      </c>
      <c r="B27" s="7">
        <v>515</v>
      </c>
      <c r="C27" s="7" t="s">
        <v>16</v>
      </c>
      <c r="D27" s="7">
        <v>11143</v>
      </c>
      <c r="E27" s="7" t="s">
        <v>38</v>
      </c>
      <c r="F27" s="7">
        <v>0.6</v>
      </c>
      <c r="G27" s="7">
        <v>3.1</v>
      </c>
      <c r="H27" s="7">
        <v>212784</v>
      </c>
      <c r="I27" s="9">
        <f t="shared" si="12"/>
        <v>41184</v>
      </c>
      <c r="J27" s="9">
        <f t="shared" si="13"/>
        <v>1328.51612903226</v>
      </c>
      <c r="K27" s="7" t="s">
        <v>20</v>
      </c>
    </row>
  </sheetData>
  <mergeCells count="5">
    <mergeCell ref="A1:K1"/>
    <mergeCell ref="M1:AH1"/>
    <mergeCell ref="A8:K8"/>
    <mergeCell ref="A15:K15"/>
    <mergeCell ref="A22:K22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F15" sqref="F15"/>
    </sheetView>
  </sheetViews>
  <sheetFormatPr defaultColWidth="9" defaultRowHeight="13.5" outlineLevelRow="4" outlineLevelCol="6"/>
  <cols>
    <col min="6" max="7" width="12.625"/>
  </cols>
  <sheetData>
    <row r="1" ht="24" spans="1:5">
      <c r="A1" s="1" t="s">
        <v>3</v>
      </c>
      <c r="B1" s="1" t="s">
        <v>4</v>
      </c>
      <c r="C1" s="1" t="s">
        <v>5</v>
      </c>
      <c r="D1" s="1" t="s">
        <v>33</v>
      </c>
      <c r="E1" s="1" t="s">
        <v>34</v>
      </c>
    </row>
    <row r="2" spans="1:7">
      <c r="A2" s="2" t="s">
        <v>17</v>
      </c>
      <c r="B2" s="2">
        <v>0.9</v>
      </c>
      <c r="C2" s="2">
        <v>2.7</v>
      </c>
      <c r="D2" s="2">
        <v>1</v>
      </c>
      <c r="E2" s="3">
        <v>188702.8</v>
      </c>
      <c r="F2">
        <f>B2/C2*E2</f>
        <v>62900.9333333333</v>
      </c>
      <c r="G2">
        <f>F2/28</f>
        <v>2246.4619047619</v>
      </c>
    </row>
    <row r="3" spans="1:7">
      <c r="A3" s="2" t="s">
        <v>19</v>
      </c>
      <c r="B3" s="2">
        <v>1</v>
      </c>
      <c r="C3" s="2">
        <v>2.7</v>
      </c>
      <c r="D3" s="2">
        <v>1</v>
      </c>
      <c r="E3" s="3">
        <v>188702.8</v>
      </c>
      <c r="F3">
        <f>B3/C3*E3</f>
        <v>69889.9259259259</v>
      </c>
      <c r="G3">
        <f>F3/28</f>
        <v>2496.06878306878</v>
      </c>
    </row>
    <row r="4" spans="1:7">
      <c r="A4" s="2" t="s">
        <v>21</v>
      </c>
      <c r="B4" s="2">
        <v>0.6</v>
      </c>
      <c r="C4" s="2">
        <v>2.7</v>
      </c>
      <c r="D4" s="2">
        <v>1</v>
      </c>
      <c r="E4" s="3">
        <v>188702.8</v>
      </c>
      <c r="F4">
        <f>B4/C4*E4</f>
        <v>41933.9555555555</v>
      </c>
      <c r="G4">
        <f>F4/28</f>
        <v>1497.64126984127</v>
      </c>
    </row>
    <row r="5" spans="1:7">
      <c r="A5" s="2" t="s">
        <v>38</v>
      </c>
      <c r="B5" s="2">
        <v>0.2</v>
      </c>
      <c r="C5" s="2">
        <v>2.7</v>
      </c>
      <c r="D5" s="2">
        <v>1</v>
      </c>
      <c r="E5" s="3">
        <v>188702.8</v>
      </c>
      <c r="F5">
        <f>B5/C5*E5</f>
        <v>13977.9851851852</v>
      </c>
      <c r="G5">
        <f>F5/28</f>
        <v>499.213756613757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3月金牌任务</vt:lpstr>
      <vt:lpstr>销售表</vt:lpstr>
      <vt:lpstr>4月品牌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TJDYF-CJD</cp:lastModifiedBy>
  <dcterms:created xsi:type="dcterms:W3CDTF">2017-05-16T11:23:00Z</dcterms:created>
  <dcterms:modified xsi:type="dcterms:W3CDTF">2018-04-02T02:11:13Z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