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430" windowHeight="13650"/>
  </bookViews>
  <sheets>
    <sheet name="3.8-3.11考核目标" sheetId="1" r:id="rId1"/>
    <sheet name="片长奖罚" sheetId="6" r:id="rId2"/>
    <sheet name="3.8-3.11排名奖" sheetId="7" r:id="rId3"/>
    <sheet name="3.8排名奖励" sheetId="2" r:id="rId4"/>
    <sheet name="3.9排名奖励" sheetId="3" r:id="rId5"/>
    <sheet name="3.10奖励排名" sheetId="4" r:id="rId6"/>
    <sheet name="3.11奖励排名" sheetId="5" r:id="rId7"/>
  </sheets>
  <definedNames>
    <definedName name="_xlnm._FilterDatabase" localSheetId="0" hidden="1">'3.8-3.11考核目标'!$A$2:$AC$89</definedName>
    <definedName name="_xlnm._FilterDatabase" localSheetId="3" hidden="1">'3.8排名奖励'!$A$2:$S$88</definedName>
    <definedName name="_xlnm.Print_Titles" localSheetId="0">'3.8-3.11考核目标'!$2:$3</definedName>
    <definedName name="_xlnm._FilterDatabase" localSheetId="4" hidden="1">'3.9排名奖励'!$A$2:$S$88</definedName>
    <definedName name="_xlnm._FilterDatabase" localSheetId="5" hidden="1">'3.10奖励排名'!$A$2:$R$88</definedName>
    <definedName name="_xlnm._FilterDatabase" localSheetId="6" hidden="1">'3.11奖励排名'!$A$2:$S$88</definedName>
  </definedNames>
  <calcPr calcId="144525" concurrentCalc="0"/>
</workbook>
</file>

<file path=xl/sharedStrings.xml><?xml version="1.0" encoding="utf-8"?>
<sst xmlns="http://schemas.openxmlformats.org/spreadsheetml/2006/main" count="252">
  <si>
    <t>3月8日—11日 女神节考核目标</t>
  </si>
  <si>
    <t>活动期间（3.8-3.11）</t>
  </si>
  <si>
    <t>对比数据</t>
  </si>
  <si>
    <t>奖励</t>
  </si>
  <si>
    <t>处罚</t>
  </si>
  <si>
    <t>序号</t>
  </si>
  <si>
    <t>门店ID</t>
  </si>
  <si>
    <t>门店名称</t>
  </si>
  <si>
    <t>名称</t>
  </si>
  <si>
    <t>是否有场地</t>
  </si>
  <si>
    <t>分类</t>
  </si>
  <si>
    <t>基础目标</t>
  </si>
  <si>
    <t>4天基础</t>
  </si>
  <si>
    <t>毛利率</t>
  </si>
  <si>
    <t>毛利额</t>
  </si>
  <si>
    <t>4天毛利</t>
  </si>
  <si>
    <t>力争目标</t>
  </si>
  <si>
    <t>4天力争</t>
  </si>
  <si>
    <t>销售</t>
  </si>
  <si>
    <t>毛利</t>
  </si>
  <si>
    <t>基础销售</t>
  </si>
  <si>
    <t>基础销售完成率</t>
  </si>
  <si>
    <t>基础毛利</t>
  </si>
  <si>
    <t>力争销售</t>
  </si>
  <si>
    <t>力争毛利</t>
  </si>
  <si>
    <t>超基础档  毛利额</t>
  </si>
  <si>
    <t>排名奖励</t>
  </si>
  <si>
    <t>超毛奖励</t>
  </si>
  <si>
    <t>定额奖励</t>
  </si>
  <si>
    <t>合计奖励  （超毛+定额）</t>
  </si>
  <si>
    <t>民丰大道西段药店</t>
  </si>
  <si>
    <t>东南</t>
  </si>
  <si>
    <t>A</t>
  </si>
  <si>
    <t>万科路药店</t>
  </si>
  <si>
    <t>有</t>
  </si>
  <si>
    <t>邛崃市临邛镇长安大道药店</t>
  </si>
  <si>
    <t>城郊一</t>
  </si>
  <si>
    <t>B</t>
  </si>
  <si>
    <t>十二桥药店</t>
  </si>
  <si>
    <t>西北</t>
  </si>
  <si>
    <t>郫县郫筒镇一环路东南段药店</t>
  </si>
  <si>
    <t>城中</t>
  </si>
  <si>
    <t>C</t>
  </si>
  <si>
    <t>清江东路2药店</t>
  </si>
  <si>
    <t>合欢树街药店</t>
  </si>
  <si>
    <t>新都区新繁镇繁江北路药店</t>
  </si>
  <si>
    <t>双林路药店</t>
  </si>
  <si>
    <t>清江东路药店</t>
  </si>
  <si>
    <t>大源北街药店</t>
  </si>
  <si>
    <t>西部店</t>
  </si>
  <si>
    <t>大邑县新场镇文昌街药店</t>
  </si>
  <si>
    <t>都江堰景中路店</t>
  </si>
  <si>
    <t>城郊二</t>
  </si>
  <si>
    <t>观音桥街药店</t>
  </si>
  <si>
    <t>杉板桥南一路店</t>
  </si>
  <si>
    <t>都江堰奎光路中段药店</t>
  </si>
  <si>
    <t>枣子巷药店</t>
  </si>
  <si>
    <t>柳翠路药店</t>
  </si>
  <si>
    <t>邛崃中心药店</t>
  </si>
  <si>
    <t>榕声路店</t>
  </si>
  <si>
    <t>庆云南街药店</t>
  </si>
  <si>
    <t>五津西路药店</t>
  </si>
  <si>
    <t>都江堰聚源镇药店</t>
  </si>
  <si>
    <t>二环路北四段药店（汇融名城）</t>
  </si>
  <si>
    <t>双流县西航港街道锦华路一段药店</t>
  </si>
  <si>
    <t>华油路药店</t>
  </si>
  <si>
    <t>万宇路药店</t>
  </si>
  <si>
    <t>都江堰药店</t>
  </si>
  <si>
    <t>都江堰市蒲阳路药店</t>
  </si>
  <si>
    <t>华康路药店</t>
  </si>
  <si>
    <t>郫县郫筒镇东大街药店</t>
  </si>
  <si>
    <t>都江堰市蒲阳镇堰问道西路药店</t>
  </si>
  <si>
    <t>大邑县晋原镇子龙路店</t>
  </si>
  <si>
    <t>光华药店</t>
  </si>
  <si>
    <t>鱼凫路店</t>
  </si>
  <si>
    <t>新津邓双镇岷江店</t>
  </si>
  <si>
    <t>都江堰幸福镇翔凤路药店</t>
  </si>
  <si>
    <t>新乐中街药店</t>
  </si>
  <si>
    <t>成都成汉太极大药房有限公司</t>
  </si>
  <si>
    <t>温江店</t>
  </si>
  <si>
    <t>武侯区科华街药店</t>
  </si>
  <si>
    <t>浆洗街药店</t>
  </si>
  <si>
    <t>金沙路药店</t>
  </si>
  <si>
    <t>中和街道柳荫街药店</t>
  </si>
  <si>
    <t>大邑县安仁镇千禧街药店</t>
  </si>
  <si>
    <t>新怡路店</t>
  </si>
  <si>
    <t>通盈街药店</t>
  </si>
  <si>
    <t>土龙路药店</t>
  </si>
  <si>
    <t>黄苑东街药店</t>
  </si>
  <si>
    <t>三江店</t>
  </si>
  <si>
    <t>华泰路药店</t>
  </si>
  <si>
    <t>聚萃街药店</t>
  </si>
  <si>
    <t>龙泉驿区龙泉街道驿生路药店</t>
  </si>
  <si>
    <t>光华村街药店</t>
  </si>
  <si>
    <t>金带街药店</t>
  </si>
  <si>
    <t>龙潭西路店</t>
  </si>
  <si>
    <t>邛崃市临邛镇洪川小区药店</t>
  </si>
  <si>
    <t>武侯区顺和街店</t>
  </si>
  <si>
    <t>双流区东升街道三强西路药店</t>
  </si>
  <si>
    <t>人民中路店</t>
  </si>
  <si>
    <t>大邑县晋源镇东壕沟段药店</t>
  </si>
  <si>
    <t>崇州中心店</t>
  </si>
  <si>
    <t>大邑县沙渠镇方圆路药店</t>
  </si>
  <si>
    <t>新园大道药店</t>
  </si>
  <si>
    <t>大邑县晋原镇内蒙古大道桃源药店</t>
  </si>
  <si>
    <t>沙河源药店</t>
  </si>
  <si>
    <t>大邑县晋原镇东街药店</t>
  </si>
  <si>
    <t>水杉街药店</t>
  </si>
  <si>
    <t>兴义镇万兴路药店</t>
  </si>
  <si>
    <t>邛崃市羊安镇永康大道药店</t>
  </si>
  <si>
    <t>浣花滨河路药店</t>
  </si>
  <si>
    <t>崔家店路药店</t>
  </si>
  <si>
    <t>怀远店</t>
  </si>
  <si>
    <t>交大路第三药店</t>
  </si>
  <si>
    <t>红星店</t>
  </si>
  <si>
    <t>崇州市崇阳镇尚贤坊街药店</t>
  </si>
  <si>
    <t>北东街店</t>
  </si>
  <si>
    <t>高新天久北巷药店</t>
  </si>
  <si>
    <t>新都区马超东路店</t>
  </si>
  <si>
    <t>府城大道西段店</t>
  </si>
  <si>
    <t>大邑县晋原镇通达东路五段药店</t>
  </si>
  <si>
    <t>羊子山西路药店（兴元华盛）</t>
  </si>
  <si>
    <t>金丝街药店</t>
  </si>
  <si>
    <t xml:space="preserve">旗舰店 </t>
  </si>
  <si>
    <t>旗舰</t>
  </si>
  <si>
    <t>T</t>
  </si>
  <si>
    <t>合计</t>
  </si>
  <si>
    <t>3.8-3.11（女神节）片区完成情况表</t>
  </si>
  <si>
    <t>片区</t>
  </si>
  <si>
    <t>片长</t>
  </si>
  <si>
    <t>管辖门店数量</t>
  </si>
  <si>
    <t>总完成店数</t>
  </si>
  <si>
    <t>完成占比</t>
  </si>
  <si>
    <t>完成第一档  门店数</t>
  </si>
  <si>
    <t>加分    （2分/店）</t>
  </si>
  <si>
    <t>未完成第一档 门店数</t>
  </si>
  <si>
    <t>扣分    （2分/店）</t>
  </si>
  <si>
    <t>最终加减分</t>
  </si>
  <si>
    <t>完成第二档  门店数</t>
  </si>
  <si>
    <t>奖励现金（100元/店）</t>
  </si>
  <si>
    <t>备注</t>
  </si>
  <si>
    <t>西北片区</t>
  </si>
  <si>
    <t>刘琴英</t>
  </si>
  <si>
    <t>东南片区</t>
  </si>
  <si>
    <t>谢怡</t>
  </si>
  <si>
    <t>城中片区</t>
  </si>
  <si>
    <t>何巍</t>
  </si>
  <si>
    <t>城郊一片</t>
  </si>
  <si>
    <t>周佳玉</t>
  </si>
  <si>
    <t>城郊二片</t>
  </si>
  <si>
    <t>苗凯</t>
  </si>
  <si>
    <t>旗舰片</t>
  </si>
  <si>
    <t>谭庆娟</t>
  </si>
  <si>
    <t>合计完成情况</t>
  </si>
  <si>
    <r>
      <rPr>
        <b/>
        <sz val="9"/>
        <rFont val="Arial"/>
        <charset val="0"/>
      </rPr>
      <t>3</t>
    </r>
    <r>
      <rPr>
        <b/>
        <sz val="9"/>
        <rFont val="宋体"/>
        <charset val="0"/>
      </rPr>
      <t>月</t>
    </r>
    <r>
      <rPr>
        <b/>
        <sz val="9"/>
        <rFont val="Arial"/>
        <charset val="0"/>
      </rPr>
      <t>8</t>
    </r>
    <r>
      <rPr>
        <b/>
        <sz val="9"/>
        <rFont val="宋体"/>
        <charset val="0"/>
      </rPr>
      <t>日</t>
    </r>
    <r>
      <rPr>
        <b/>
        <sz val="9"/>
        <rFont val="Arial"/>
        <charset val="0"/>
      </rPr>
      <t>—11</t>
    </r>
    <r>
      <rPr>
        <b/>
        <sz val="9"/>
        <rFont val="宋体"/>
        <charset val="0"/>
      </rPr>
      <t>日</t>
    </r>
    <r>
      <rPr>
        <b/>
        <sz val="9"/>
        <rFont val="Arial"/>
        <charset val="0"/>
      </rPr>
      <t xml:space="preserve"> </t>
    </r>
    <r>
      <rPr>
        <b/>
        <sz val="9"/>
        <rFont val="宋体"/>
        <charset val="0"/>
      </rPr>
      <t>女神节</t>
    </r>
    <r>
      <rPr>
        <b/>
        <sz val="9"/>
        <rFont val="Arial"/>
        <charset val="0"/>
      </rPr>
      <t xml:space="preserve"> </t>
    </r>
    <r>
      <rPr>
        <b/>
        <sz val="9"/>
        <rFont val="宋体"/>
        <charset val="0"/>
      </rPr>
      <t>排名奖励</t>
    </r>
  </si>
  <si>
    <t>片名称</t>
  </si>
  <si>
    <t>合计奖励</t>
  </si>
  <si>
    <t>四川太极崇州中心店</t>
  </si>
  <si>
    <t>四川太极西部店</t>
  </si>
  <si>
    <t>西北片</t>
  </si>
  <si>
    <t>四川太极光华药店</t>
  </si>
  <si>
    <t>四川太极清江东路2药店</t>
  </si>
  <si>
    <t>四川太极双林路药店</t>
  </si>
  <si>
    <t>城中片</t>
  </si>
  <si>
    <t>四川太极清江东路药店</t>
  </si>
  <si>
    <t>四川太极枣子巷药店</t>
  </si>
  <si>
    <t>四川太极五津西路药店</t>
  </si>
  <si>
    <t>四川太极高新天久北巷药店</t>
  </si>
  <si>
    <t>东南片</t>
  </si>
  <si>
    <t>四川太极成华杉板桥南一路店</t>
  </si>
  <si>
    <t>四川太极锦江区榕声路店</t>
  </si>
  <si>
    <t>四川太极高新区民丰大道西段药店</t>
  </si>
  <si>
    <t>四川太极成华区华油路药店</t>
  </si>
  <si>
    <t>四川太极成华区二环路北四段药店（汇融名城）</t>
  </si>
  <si>
    <t>四川太极都江堰景中路店</t>
  </si>
  <si>
    <t>四川太极邛崃市临邛镇长安大道药店</t>
  </si>
  <si>
    <t>四川太极都江堰奎光路中段药店</t>
  </si>
  <si>
    <t>四川太极成华区万科路药店</t>
  </si>
  <si>
    <t>四川太极都江堰聚源镇药店</t>
  </si>
  <si>
    <t>四川太极大邑县沙渠镇方圆路药店</t>
  </si>
  <si>
    <t>四川太极大邑县新场镇文昌街药店</t>
  </si>
  <si>
    <t>四川太极锦江区柳翠路药店</t>
  </si>
  <si>
    <t>四川太极新都区新繁镇繁江北路药店</t>
  </si>
  <si>
    <t>四川太极高新区大源北街药店</t>
  </si>
  <si>
    <t>四川太极都江堰市蒲阳路药店</t>
  </si>
  <si>
    <t>四川太极锦江区庆云南街药店</t>
  </si>
  <si>
    <t>四川太极郫县郫筒镇一环路东南段药店</t>
  </si>
  <si>
    <t>四川太极锦江区合欢树街药店</t>
  </si>
  <si>
    <t>合计奖励金额</t>
  </si>
  <si>
    <t>注：该排名奖励于活动期间当晚已发放至各片区微信群（店长已领取），故将该奖励金额9372元发至王四维工资卡上。</t>
  </si>
  <si>
    <t>董事长：</t>
  </si>
  <si>
    <t>总经理：</t>
  </si>
  <si>
    <t>营运部经理：</t>
  </si>
  <si>
    <t>1档销售完成率</t>
  </si>
  <si>
    <t>2档销售完成率</t>
  </si>
  <si>
    <t>2档毛利完成率</t>
  </si>
  <si>
    <t>*</t>
  </si>
  <si>
    <t>四川太极双流县西航港街道锦华路一段药店</t>
  </si>
  <si>
    <t>四川太极土龙路药店</t>
  </si>
  <si>
    <t>四川太极成华区万宇路药店</t>
  </si>
  <si>
    <t>四川太极大邑县安仁镇千禧街药店</t>
  </si>
  <si>
    <t>四川太极浆洗街药店</t>
  </si>
  <si>
    <t>四川太极成华区新怡路店</t>
  </si>
  <si>
    <t>四川太极成华区羊子山西路药店（兴元华盛）</t>
  </si>
  <si>
    <t>四川太极成华区华康路药店</t>
  </si>
  <si>
    <t xml:space="preserve">四川太极旗舰店 </t>
  </si>
  <si>
    <t>四川太极大邑县晋原镇子龙路店</t>
  </si>
  <si>
    <t>四川太极金带街药店</t>
  </si>
  <si>
    <t>四川太极青羊区十二桥药店</t>
  </si>
  <si>
    <t>四川太极温江店</t>
  </si>
  <si>
    <t>四川太极大邑县晋原镇内蒙古大道桃源药店</t>
  </si>
  <si>
    <t>四川太极武侯区科华街药店</t>
  </si>
  <si>
    <t>四川太极高新区府城大道西段店</t>
  </si>
  <si>
    <t>四川太极金牛区黄苑东街药店</t>
  </si>
  <si>
    <t>四川太极怀远店</t>
  </si>
  <si>
    <t>四川太极新乐中街药店</t>
  </si>
  <si>
    <t>四川太极三江店</t>
  </si>
  <si>
    <t>四川太极锦江区观音桥街药店</t>
  </si>
  <si>
    <t>四川太极金牛区金沙路药店</t>
  </si>
  <si>
    <t>四川太极邛崃中心药店</t>
  </si>
  <si>
    <t>四川太极光华村街药店</t>
  </si>
  <si>
    <t>四川太极金牛区交大路第三药店</t>
  </si>
  <si>
    <t>四川太极龙泉驿区龙泉街道驿生路药店</t>
  </si>
  <si>
    <t>四川太极都江堰幸福镇翔凤路药店</t>
  </si>
  <si>
    <t>四川太极都江堰药店</t>
  </si>
  <si>
    <t>四川太极通盈街药店</t>
  </si>
  <si>
    <t>四川太极都江堰市蒲阳镇堰问道西路药店</t>
  </si>
  <si>
    <t>四川太极高新区中和街道柳荫街药店</t>
  </si>
  <si>
    <t>四川太极郫县郫筒镇东大街药店</t>
  </si>
  <si>
    <t>四川太极青羊区北东街店</t>
  </si>
  <si>
    <t>四川太极龙潭西路店</t>
  </si>
  <si>
    <t>四川太极成华区华泰路药店</t>
  </si>
  <si>
    <t>四川太极新津邓双镇岷江店</t>
  </si>
  <si>
    <t>四川太极大邑县晋源镇东壕沟段药店</t>
  </si>
  <si>
    <t>四川太极武侯区顺和街店</t>
  </si>
  <si>
    <t>四川太极成华区崔家店路药店</t>
  </si>
  <si>
    <t>四川太极金丝街药店</t>
  </si>
  <si>
    <t>四川太极人民中路店</t>
  </si>
  <si>
    <t>四川太极双流区东升街道三强西路药店</t>
  </si>
  <si>
    <t>四川太极邛崃市临邛镇洪川小区药店</t>
  </si>
  <si>
    <t>四川太极新园大道药店</t>
  </si>
  <si>
    <t>四川太极青羊区浣花滨河路药店</t>
  </si>
  <si>
    <t>四川太极邛崃市羊安镇永康大道药店</t>
  </si>
  <si>
    <t>四川太极红星店</t>
  </si>
  <si>
    <t>四川太极新都区马超东路店</t>
  </si>
  <si>
    <t>四川太极大邑县晋原镇通达东路五段药店</t>
  </si>
  <si>
    <t>四川太极崇州市崇阳镇尚贤坊街药店</t>
  </si>
  <si>
    <t>四川太极沙河源药店</t>
  </si>
  <si>
    <t>四川太极大药房连锁有限公司武侯区聚萃街药店</t>
  </si>
  <si>
    <t>四川太极大邑县晋原镇东街药店</t>
  </si>
  <si>
    <t>四川太极兴义镇万兴路药店</t>
  </si>
  <si>
    <t>四川太极锦江区水杉街药店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</si>
</sst>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.00_ "/>
    <numFmt numFmtId="41" formatCode="_ * #,##0_ ;_ * \-#,##0_ ;_ * &quot;-&quot;_ ;_ @_ "/>
    <numFmt numFmtId="43" formatCode="_ * #,##0.00_ ;_ * \-#,##0.00_ ;_ * &quot;-&quot;??_ ;_ @_ "/>
  </numFmts>
  <fonts count="5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9"/>
      <name val="Arial"/>
      <charset val="0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b/>
      <sz val="9"/>
      <color rgb="FFFF0000"/>
      <name val="宋体"/>
      <charset val="134"/>
      <scheme val="minor"/>
    </font>
    <font>
      <b/>
      <sz val="9"/>
      <name val="Arial"/>
      <charset val="0"/>
    </font>
    <font>
      <b/>
      <sz val="9"/>
      <name val="宋体"/>
      <charset val="0"/>
    </font>
    <font>
      <b/>
      <sz val="9"/>
      <color theme="1"/>
      <name val="宋体"/>
      <charset val="134"/>
      <scheme val="minor"/>
    </font>
    <font>
      <sz val="9"/>
      <name val="宋体"/>
      <charset val="0"/>
    </font>
    <font>
      <b/>
      <sz val="9"/>
      <name val="宋体"/>
      <charset val="134"/>
      <scheme val="minor"/>
    </font>
    <font>
      <sz val="9"/>
      <color rgb="FFFF000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rgb="FFFF33CC"/>
      <name val="宋体"/>
      <charset val="134"/>
      <scheme val="minor"/>
    </font>
    <font>
      <b/>
      <sz val="12"/>
      <name val="宋体"/>
      <charset val="134"/>
    </font>
    <font>
      <b/>
      <sz val="9"/>
      <color rgb="FFFF33CC"/>
      <name val="Arial"/>
      <charset val="0"/>
    </font>
    <font>
      <sz val="11"/>
      <color rgb="FFFF33CC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color rgb="FFFF33CC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0"/>
      <color rgb="FFFF33CC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sz val="8"/>
      <color theme="1"/>
      <name val="宋体"/>
      <charset val="134"/>
      <scheme val="minor"/>
    </font>
    <font>
      <sz val="8"/>
      <name val="宋体"/>
      <charset val="134"/>
      <scheme val="minor"/>
    </font>
    <font>
      <b/>
      <sz val="9"/>
      <color rgb="FFFF33CC"/>
      <name val="宋体"/>
      <charset val="134"/>
      <scheme val="minor"/>
    </font>
    <font>
      <sz val="8"/>
      <color rgb="FFFF0000"/>
      <name val="宋体"/>
      <charset val="134"/>
      <scheme val="minor"/>
    </font>
    <font>
      <b/>
      <sz val="8"/>
      <name val="宋体"/>
      <charset val="134"/>
      <scheme val="minor"/>
    </font>
    <font>
      <b/>
      <sz val="8"/>
      <color rgb="FFFF0000"/>
      <name val="宋体"/>
      <charset val="134"/>
      <scheme val="minor"/>
    </font>
    <font>
      <sz val="8"/>
      <name val="宋体"/>
      <charset val="0"/>
    </font>
    <font>
      <sz val="8"/>
      <name val="Arial"/>
      <charset val="0"/>
    </font>
    <font>
      <sz val="8"/>
      <color rgb="FFFF33CC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FFCCFF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40" fillId="9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0" fillId="7" borderId="11" applyNumberFormat="0" applyFont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39" fillId="0" borderId="12" applyNumberFormat="0" applyFill="0" applyAlignment="0" applyProtection="0">
      <alignment vertical="center"/>
    </xf>
    <xf numFmtId="0" fontId="51" fillId="0" borderId="12" applyNumberFormat="0" applyFill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50" fillId="28" borderId="16" applyNumberFormat="0" applyAlignment="0" applyProtection="0">
      <alignment vertical="center"/>
    </xf>
    <xf numFmtId="0" fontId="53" fillId="28" borderId="13" applyNumberFormat="0" applyAlignment="0" applyProtection="0">
      <alignment vertical="center"/>
    </xf>
    <xf numFmtId="0" fontId="52" fillId="33" borderId="17" applyNumberFormat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47" fillId="0" borderId="15" applyNumberFormat="0" applyFill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38" fillId="37" borderId="0" applyNumberFormat="0" applyBorder="0" applyAlignment="0" applyProtection="0">
      <alignment vertical="center"/>
    </xf>
    <xf numFmtId="0" fontId="43" fillId="27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0" fontId="38" fillId="34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</cellStyleXfs>
  <cellXfs count="188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Alignment="1">
      <alignment vertical="center" wrapText="1"/>
    </xf>
    <xf numFmtId="176" fontId="3" fillId="0" borderId="0" xfId="0" applyNumberFormat="1" applyFont="1" applyAlignment="1">
      <alignment horizontal="center" vertical="center"/>
    </xf>
    <xf numFmtId="10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0" fontId="4" fillId="0" borderId="0" xfId="0" applyNumberFormat="1" applyFont="1" applyAlignment="1">
      <alignment horizontal="center" vertical="center" wrapText="1"/>
    </xf>
    <xf numFmtId="10" fontId="3" fillId="0" borderId="0" xfId="0" applyNumberFormat="1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vertical="center"/>
    </xf>
    <xf numFmtId="0" fontId="7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vertical="center" wrapText="1"/>
    </xf>
    <xf numFmtId="176" fontId="8" fillId="2" borderId="3" xfId="0" applyNumberFormat="1" applyFont="1" applyFill="1" applyBorder="1" applyAlignment="1">
      <alignment horizontal="center" vertical="center"/>
    </xf>
    <xf numFmtId="10" fontId="8" fillId="2" borderId="3" xfId="0" applyNumberFormat="1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vertical="center"/>
    </xf>
    <xf numFmtId="176" fontId="3" fillId="2" borderId="3" xfId="0" applyNumberFormat="1" applyFont="1" applyFill="1" applyBorder="1" applyAlignment="1">
      <alignment horizontal="center" vertical="center"/>
    </xf>
    <xf numFmtId="10" fontId="3" fillId="2" borderId="3" xfId="0" applyNumberFormat="1" applyFont="1" applyFill="1" applyBorder="1" applyAlignment="1">
      <alignment horizontal="center" vertical="center"/>
    </xf>
    <xf numFmtId="0" fontId="9" fillId="0" borderId="3" xfId="0" applyFont="1" applyFill="1" applyBorder="1" applyAlignment="1">
      <alignment vertical="center" wrapText="1"/>
    </xf>
    <xf numFmtId="0" fontId="6" fillId="0" borderId="4" xfId="0" applyFont="1" applyFill="1" applyBorder="1" applyAlignment="1">
      <alignment horizontal="center" vertical="center"/>
    </xf>
    <xf numFmtId="58" fontId="8" fillId="0" borderId="1" xfId="0" applyNumberFormat="1" applyFont="1" applyBorder="1" applyAlignment="1">
      <alignment horizontal="center" vertical="center" wrapText="1"/>
    </xf>
    <xf numFmtId="58" fontId="8" fillId="0" borderId="2" xfId="0" applyNumberFormat="1" applyFont="1" applyBorder="1" applyAlignment="1">
      <alignment horizontal="center" vertical="center" wrapText="1"/>
    </xf>
    <xf numFmtId="176" fontId="8" fillId="3" borderId="3" xfId="0" applyNumberFormat="1" applyFont="1" applyFill="1" applyBorder="1" applyAlignment="1">
      <alignment horizontal="center" vertical="center"/>
    </xf>
    <xf numFmtId="10" fontId="8" fillId="3" borderId="3" xfId="0" applyNumberFormat="1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10" fontId="5" fillId="0" borderId="3" xfId="0" applyNumberFormat="1" applyFont="1" applyBorder="1" applyAlignment="1">
      <alignment horizontal="center" vertical="center" wrapText="1"/>
    </xf>
    <xf numFmtId="10" fontId="10" fillId="0" borderId="3" xfId="0" applyNumberFormat="1" applyFont="1" applyFill="1" applyBorder="1" applyAlignment="1">
      <alignment horizontal="center" vertical="center" wrapText="1"/>
    </xf>
    <xf numFmtId="176" fontId="3" fillId="3" borderId="3" xfId="0" applyNumberFormat="1" applyFont="1" applyFill="1" applyBorder="1" applyAlignment="1">
      <alignment horizontal="center" vertical="center"/>
    </xf>
    <xf numFmtId="10" fontId="3" fillId="3" borderId="3" xfId="0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0" fontId="11" fillId="0" borderId="3" xfId="0" applyNumberFormat="1" applyFont="1" applyBorder="1" applyAlignment="1">
      <alignment horizontal="center" vertical="center" wrapText="1"/>
    </xf>
    <xf numFmtId="10" fontId="3" fillId="4" borderId="3" xfId="0" applyNumberFormat="1" applyFont="1" applyFill="1" applyBorder="1" applyAlignment="1">
      <alignment horizontal="center" vertical="center" wrapText="1"/>
    </xf>
    <xf numFmtId="10" fontId="4" fillId="4" borderId="3" xfId="0" applyNumberFormat="1" applyFont="1" applyFill="1" applyBorder="1" applyAlignment="1">
      <alignment horizontal="center" vertical="center" wrapText="1"/>
    </xf>
    <xf numFmtId="10" fontId="4" fillId="0" borderId="3" xfId="0" applyNumberFormat="1" applyFont="1" applyFill="1" applyBorder="1" applyAlignment="1">
      <alignment horizontal="center" vertical="center" wrapText="1"/>
    </xf>
    <xf numFmtId="10" fontId="3" fillId="0" borderId="3" xfId="0" applyNumberFormat="1" applyFont="1" applyFill="1" applyBorder="1" applyAlignment="1">
      <alignment horizontal="center" vertical="center" wrapText="1"/>
    </xf>
    <xf numFmtId="10" fontId="4" fillId="0" borderId="3" xfId="0" applyNumberFormat="1" applyFont="1" applyBorder="1" applyAlignment="1">
      <alignment horizontal="center" vertical="center" wrapText="1"/>
    </xf>
    <xf numFmtId="58" fontId="8" fillId="0" borderId="4" xfId="0" applyNumberFormat="1" applyFont="1" applyBorder="1" applyAlignment="1">
      <alignment horizontal="center" vertical="center" wrapText="1"/>
    </xf>
    <xf numFmtId="10" fontId="8" fillId="0" borderId="3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vertical="center"/>
    </xf>
    <xf numFmtId="0" fontId="6" fillId="0" borderId="3" xfId="0" applyFont="1" applyFill="1" applyBorder="1" applyAlignment="1">
      <alignment vertical="center"/>
    </xf>
    <xf numFmtId="10" fontId="10" fillId="0" borderId="3" xfId="0" applyNumberFormat="1" applyFont="1" applyBorder="1" applyAlignment="1">
      <alignment horizontal="center" vertical="center" wrapText="1"/>
    </xf>
    <xf numFmtId="10" fontId="11" fillId="4" borderId="3" xfId="0" applyNumberFormat="1" applyFont="1" applyFill="1" applyBorder="1" applyAlignment="1">
      <alignment horizontal="center" vertical="center" wrapText="1"/>
    </xf>
    <xf numFmtId="10" fontId="11" fillId="0" borderId="3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vertical="center" wrapText="1"/>
    </xf>
    <xf numFmtId="0" fontId="7" fillId="0" borderId="6" xfId="0" applyFont="1" applyFill="1" applyBorder="1" applyAlignment="1">
      <alignment vertical="center" wrapText="1"/>
    </xf>
    <xf numFmtId="0" fontId="9" fillId="0" borderId="7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vertical="center"/>
    </xf>
    <xf numFmtId="58" fontId="8" fillId="0" borderId="1" xfId="0" applyNumberFormat="1" applyFont="1" applyBorder="1" applyAlignment="1">
      <alignment horizontal="center" vertical="center"/>
    </xf>
    <xf numFmtId="58" fontId="8" fillId="0" borderId="2" xfId="0" applyNumberFormat="1" applyFont="1" applyBorder="1" applyAlignment="1">
      <alignment horizontal="center" vertical="center"/>
    </xf>
    <xf numFmtId="10" fontId="11" fillId="0" borderId="7" xfId="0" applyNumberFormat="1" applyFont="1" applyBorder="1" applyAlignment="1">
      <alignment horizontal="center" vertical="center" wrapText="1"/>
    </xf>
    <xf numFmtId="10" fontId="3" fillId="0" borderId="7" xfId="0" applyNumberFormat="1" applyFont="1" applyFill="1" applyBorder="1" applyAlignment="1">
      <alignment horizontal="center" vertical="center" wrapText="1"/>
    </xf>
    <xf numFmtId="58" fontId="8" fillId="0" borderId="4" xfId="0" applyNumberFormat="1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vertical="center"/>
    </xf>
    <xf numFmtId="0" fontId="5" fillId="0" borderId="5" xfId="0" applyFont="1" applyFill="1" applyBorder="1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horizontal="left" vertical="center"/>
    </xf>
    <xf numFmtId="10" fontId="3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7" fillId="0" borderId="6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left" vertical="center"/>
    </xf>
    <xf numFmtId="0" fontId="9" fillId="0" borderId="3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left" vertical="center"/>
    </xf>
    <xf numFmtId="0" fontId="9" fillId="0" borderId="6" xfId="0" applyFont="1" applyFill="1" applyBorder="1" applyAlignment="1">
      <alignment horizontal="left" vertical="center"/>
    </xf>
    <xf numFmtId="10" fontId="8" fillId="0" borderId="3" xfId="0" applyNumberFormat="1" applyFont="1" applyBorder="1" applyAlignment="1">
      <alignment horizontal="center" vertical="center" wrapText="1"/>
    </xf>
    <xf numFmtId="10" fontId="3" fillId="0" borderId="3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10" fontId="3" fillId="0" borderId="7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vertical="center"/>
    </xf>
    <xf numFmtId="0" fontId="7" fillId="0" borderId="9" xfId="0" applyFont="1" applyFill="1" applyBorder="1" applyAlignment="1">
      <alignment vertical="center"/>
    </xf>
    <xf numFmtId="0" fontId="6" fillId="0" borderId="1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2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7" fillId="0" borderId="3" xfId="0" applyFont="1" applyFill="1" applyBorder="1" applyAlignment="1">
      <alignment horizontal="left" vertical="center" wrapText="1"/>
    </xf>
    <xf numFmtId="58" fontId="5" fillId="0" borderId="3" xfId="0" applyNumberFormat="1" applyFont="1" applyFill="1" applyBorder="1" applyAlignment="1">
      <alignment horizontal="center" vertical="center"/>
    </xf>
    <xf numFmtId="0" fontId="12" fillId="0" borderId="3" xfId="0" applyFont="1" applyFill="1" applyBorder="1">
      <alignment vertical="center"/>
    </xf>
    <xf numFmtId="0" fontId="1" fillId="0" borderId="3" xfId="0" applyFont="1" applyBorder="1" applyAlignment="1">
      <alignment horizontal="center" vertical="center"/>
    </xf>
    <xf numFmtId="0" fontId="14" fillId="0" borderId="0" xfId="0" applyFont="1" applyFill="1" applyAlignment="1">
      <alignment horizontal="left" vertical="center"/>
    </xf>
    <xf numFmtId="0" fontId="15" fillId="0" borderId="3" xfId="0" applyFont="1" applyFill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1" fillId="0" borderId="0" xfId="0" applyFont="1" applyBorder="1" applyAlignment="1">
      <alignment vertical="center"/>
    </xf>
    <xf numFmtId="0" fontId="14" fillId="0" borderId="0" xfId="0" applyFont="1" applyFill="1" applyBorder="1" applyAlignment="1">
      <alignment horizontal="left" vertical="center"/>
    </xf>
    <xf numFmtId="0" fontId="16" fillId="0" borderId="0" xfId="0" applyFont="1">
      <alignment vertical="center"/>
    </xf>
    <xf numFmtId="0" fontId="17" fillId="0" borderId="3" xfId="0" applyFont="1" applyFill="1" applyBorder="1" applyAlignment="1">
      <alignment horizontal="center" vertical="center"/>
    </xf>
    <xf numFmtId="10" fontId="17" fillId="0" borderId="3" xfId="0" applyNumberFormat="1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7" xfId="0" applyNumberFormat="1" applyFont="1" applyFill="1" applyBorder="1" applyAlignment="1">
      <alignment horizontal="center" vertical="center" wrapText="1"/>
    </xf>
    <xf numFmtId="10" fontId="17" fillId="0" borderId="7" xfId="0" applyNumberFormat="1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 wrapText="1"/>
    </xf>
    <xf numFmtId="0" fontId="18" fillId="0" borderId="7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10" fontId="19" fillId="0" borderId="3" xfId="0" applyNumberFormat="1" applyFont="1" applyFill="1" applyBorder="1" applyAlignment="1">
      <alignment horizontal="center" vertical="center"/>
    </xf>
    <xf numFmtId="0" fontId="21" fillId="0" borderId="3" xfId="0" applyFont="1" applyFill="1" applyBorder="1" applyAlignment="1">
      <alignment horizontal="center" vertical="center"/>
    </xf>
    <xf numFmtId="0" fontId="22" fillId="0" borderId="3" xfId="0" applyNumberFormat="1" applyFont="1" applyFill="1" applyBorder="1" applyAlignment="1">
      <alignment horizontal="center" vertical="center" wrapText="1"/>
    </xf>
    <xf numFmtId="0" fontId="18" fillId="0" borderId="3" xfId="0" applyNumberFormat="1" applyFont="1" applyFill="1" applyBorder="1" applyAlignment="1">
      <alignment horizontal="center" vertical="center" wrapText="1"/>
    </xf>
    <xf numFmtId="0" fontId="23" fillId="0" borderId="7" xfId="0" applyNumberFormat="1" applyFont="1" applyFill="1" applyBorder="1" applyAlignment="1">
      <alignment horizontal="center" vertical="center" wrapText="1"/>
    </xf>
    <xf numFmtId="0" fontId="22" fillId="0" borderId="7" xfId="0" applyNumberFormat="1" applyFont="1" applyFill="1" applyBorder="1" applyAlignment="1">
      <alignment horizontal="center" vertical="center" wrapText="1"/>
    </xf>
    <xf numFmtId="0" fontId="18" fillId="0" borderId="7" xfId="0" applyNumberFormat="1" applyFont="1" applyFill="1" applyBorder="1" applyAlignment="1">
      <alignment horizontal="center" vertical="center" wrapText="1"/>
    </xf>
    <xf numFmtId="0" fontId="24" fillId="0" borderId="3" xfId="0" applyNumberFormat="1" applyFont="1" applyFill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21" fillId="0" borderId="3" xfId="0" applyNumberFormat="1" applyFont="1" applyFill="1" applyBorder="1" applyAlignment="1">
      <alignment horizontal="center" vertical="center"/>
    </xf>
    <xf numFmtId="0" fontId="19" fillId="0" borderId="3" xfId="0" applyNumberFormat="1" applyFont="1" applyFill="1" applyBorder="1" applyAlignment="1">
      <alignment horizontal="center" vertical="center"/>
    </xf>
    <xf numFmtId="0" fontId="23" fillId="0" borderId="3" xfId="0" applyNumberFormat="1" applyFont="1" applyFill="1" applyBorder="1" applyAlignment="1">
      <alignment horizontal="center" vertical="center" wrapText="1"/>
    </xf>
    <xf numFmtId="0" fontId="17" fillId="0" borderId="3" xfId="0" applyNumberFormat="1" applyFont="1" applyFill="1" applyBorder="1" applyAlignment="1">
      <alignment horizontal="center" vertical="center"/>
    </xf>
    <xf numFmtId="0" fontId="18" fillId="0" borderId="3" xfId="0" applyNumberFormat="1" applyFont="1" applyFill="1" applyBorder="1" applyAlignment="1">
      <alignment horizontal="center" vertical="center"/>
    </xf>
    <xf numFmtId="0" fontId="25" fillId="0" borderId="0" xfId="0" applyFont="1">
      <alignment vertical="center"/>
    </xf>
    <xf numFmtId="0" fontId="26" fillId="0" borderId="0" xfId="0" applyFont="1">
      <alignment vertical="center"/>
    </xf>
    <xf numFmtId="176" fontId="4" fillId="0" borderId="0" xfId="0" applyNumberFormat="1" applyFont="1" applyAlignment="1">
      <alignment horizontal="center" vertical="center"/>
    </xf>
    <xf numFmtId="176" fontId="27" fillId="0" borderId="0" xfId="0" applyNumberFormat="1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 wrapText="1"/>
    </xf>
    <xf numFmtId="176" fontId="11" fillId="0" borderId="0" xfId="0" applyNumberFormat="1" applyFont="1" applyFill="1" applyAlignment="1">
      <alignment horizontal="center" vertical="center" wrapText="1"/>
    </xf>
    <xf numFmtId="176" fontId="10" fillId="0" borderId="0" xfId="0" applyNumberFormat="1" applyFont="1" applyFill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176" fontId="28" fillId="0" borderId="0" xfId="0" applyNumberFormat="1" applyFont="1" applyAlignment="1">
      <alignment horizontal="center" vertical="center" wrapText="1"/>
    </xf>
    <xf numFmtId="176" fontId="29" fillId="0" borderId="0" xfId="0" applyNumberFormat="1" applyFont="1" applyAlignment="1">
      <alignment horizontal="center" vertical="center"/>
    </xf>
    <xf numFmtId="0" fontId="7" fillId="0" borderId="5" xfId="0" applyFont="1" applyFill="1" applyBorder="1" applyAlignment="1">
      <alignment horizontal="left" vertical="center" wrapText="1"/>
    </xf>
    <xf numFmtId="176" fontId="8" fillId="2" borderId="7" xfId="0" applyNumberFormat="1" applyFont="1" applyFill="1" applyBorder="1" applyAlignment="1">
      <alignment horizontal="center" vertical="center"/>
    </xf>
    <xf numFmtId="10" fontId="8" fillId="2" borderId="7" xfId="0" applyNumberFormat="1" applyFont="1" applyFill="1" applyBorder="1" applyAlignment="1">
      <alignment horizontal="center" vertical="center"/>
    </xf>
    <xf numFmtId="176" fontId="8" fillId="3" borderId="7" xfId="0" applyNumberFormat="1" applyFont="1" applyFill="1" applyBorder="1" applyAlignment="1">
      <alignment horizontal="center" vertical="center"/>
    </xf>
    <xf numFmtId="176" fontId="8" fillId="5" borderId="7" xfId="0" applyNumberFormat="1" applyFont="1" applyFill="1" applyBorder="1" applyAlignment="1">
      <alignment horizontal="center" vertical="center"/>
    </xf>
    <xf numFmtId="10" fontId="8" fillId="5" borderId="7" xfId="0" applyNumberFormat="1" applyFont="1" applyFill="1" applyBorder="1" applyAlignment="1">
      <alignment horizontal="center" vertical="center"/>
    </xf>
    <xf numFmtId="176" fontId="3" fillId="5" borderId="3" xfId="0" applyNumberFormat="1" applyFont="1" applyFill="1" applyBorder="1" applyAlignment="1">
      <alignment horizontal="center" vertical="center"/>
    </xf>
    <xf numFmtId="10" fontId="3" fillId="5" borderId="3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0" fontId="8" fillId="6" borderId="4" xfId="0" applyFont="1" applyFill="1" applyBorder="1" applyAlignment="1">
      <alignment horizontal="center" vertical="center"/>
    </xf>
    <xf numFmtId="176" fontId="10" fillId="0" borderId="3" xfId="0" applyNumberFormat="1" applyFont="1" applyBorder="1" applyAlignment="1">
      <alignment horizontal="center" vertical="center"/>
    </xf>
    <xf numFmtId="176" fontId="30" fillId="0" borderId="3" xfId="0" applyNumberFormat="1" applyFont="1" applyBorder="1" applyAlignment="1">
      <alignment horizontal="center" vertical="center"/>
    </xf>
    <xf numFmtId="0" fontId="8" fillId="6" borderId="3" xfId="0" applyFont="1" applyFill="1" applyBorder="1" applyAlignment="1">
      <alignment horizontal="center" vertical="center"/>
    </xf>
    <xf numFmtId="176" fontId="10" fillId="0" borderId="3" xfId="0" applyNumberFormat="1" applyFont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/>
    </xf>
    <xf numFmtId="176" fontId="4" fillId="2" borderId="3" xfId="0" applyNumberFormat="1" applyFont="1" applyFill="1" applyBorder="1" applyAlignment="1">
      <alignment horizontal="center" vertical="center"/>
    </xf>
    <xf numFmtId="10" fontId="4" fillId="2" borderId="3" xfId="0" applyNumberFormat="1" applyFont="1" applyFill="1" applyBorder="1" applyAlignment="1">
      <alignment horizontal="center" vertical="center" wrapText="1"/>
    </xf>
    <xf numFmtId="176" fontId="27" fillId="2" borderId="3" xfId="0" applyNumberFormat="1" applyFont="1" applyFill="1" applyBorder="1" applyAlignment="1">
      <alignment horizontal="center" vertical="center"/>
    </xf>
    <xf numFmtId="176" fontId="4" fillId="2" borderId="3" xfId="0" applyNumberFormat="1" applyFont="1" applyFill="1" applyBorder="1" applyAlignment="1">
      <alignment horizontal="center" vertical="center" wrapText="1"/>
    </xf>
    <xf numFmtId="176" fontId="27" fillId="0" borderId="3" xfId="0" applyNumberFormat="1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center" vertical="center" wrapText="1"/>
    </xf>
    <xf numFmtId="176" fontId="4" fillId="0" borderId="3" xfId="0" applyNumberFormat="1" applyFont="1" applyBorder="1" applyAlignment="1">
      <alignment horizontal="center" vertical="center"/>
    </xf>
    <xf numFmtId="176" fontId="5" fillId="0" borderId="3" xfId="0" applyNumberFormat="1" applyFont="1" applyFill="1" applyBorder="1" applyAlignment="1">
      <alignment horizontal="center" vertical="center" wrapText="1"/>
    </xf>
    <xf numFmtId="176" fontId="10" fillId="0" borderId="3" xfId="0" applyNumberFormat="1" applyFont="1" applyFill="1" applyBorder="1" applyAlignment="1">
      <alignment horizontal="center" vertical="center" wrapText="1"/>
    </xf>
    <xf numFmtId="176" fontId="28" fillId="0" borderId="3" xfId="0" applyNumberFormat="1" applyFont="1" applyFill="1" applyBorder="1" applyAlignment="1">
      <alignment horizontal="center" vertical="center" wrapText="1"/>
    </xf>
    <xf numFmtId="176" fontId="31" fillId="0" borderId="3" xfId="0" applyNumberFormat="1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 wrapText="1"/>
    </xf>
    <xf numFmtId="176" fontId="28" fillId="0" borderId="3" xfId="0" applyNumberFormat="1" applyFont="1" applyBorder="1" applyAlignment="1">
      <alignment horizontal="center" vertical="center" wrapText="1"/>
    </xf>
    <xf numFmtId="176" fontId="11" fillId="0" borderId="3" xfId="0" applyNumberFormat="1" applyFont="1" applyFill="1" applyBorder="1" applyAlignment="1">
      <alignment horizontal="center" vertical="center" wrapText="1"/>
    </xf>
    <xf numFmtId="176" fontId="4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176" fontId="29" fillId="0" borderId="3" xfId="0" applyNumberFormat="1" applyFont="1" applyBorder="1" applyAlignment="1">
      <alignment horizontal="center" vertical="center"/>
    </xf>
    <xf numFmtId="0" fontId="32" fillId="0" borderId="8" xfId="0" applyFont="1" applyFill="1" applyBorder="1" applyAlignment="1">
      <alignment vertical="center"/>
    </xf>
    <xf numFmtId="0" fontId="32" fillId="0" borderId="9" xfId="0" applyFont="1" applyFill="1" applyBorder="1" applyAlignment="1">
      <alignment vertical="center"/>
    </xf>
    <xf numFmtId="0" fontId="33" fillId="0" borderId="10" xfId="0" applyFont="1" applyFill="1" applyBorder="1" applyAlignment="1">
      <alignment horizontal="center" vertical="center"/>
    </xf>
    <xf numFmtId="176" fontId="26" fillId="2" borderId="3" xfId="0" applyNumberFormat="1" applyFont="1" applyFill="1" applyBorder="1" applyAlignment="1">
      <alignment horizontal="center" vertical="center"/>
    </xf>
    <xf numFmtId="10" fontId="4" fillId="2" borderId="3" xfId="0" applyNumberFormat="1" applyFont="1" applyFill="1" applyBorder="1" applyAlignment="1">
      <alignment horizontal="center" vertical="center"/>
    </xf>
    <xf numFmtId="176" fontId="4" fillId="3" borderId="3" xfId="0" applyNumberFormat="1" applyFont="1" applyFill="1" applyBorder="1" applyAlignment="1">
      <alignment horizontal="center" vertical="center"/>
    </xf>
    <xf numFmtId="176" fontId="4" fillId="5" borderId="3" xfId="0" applyNumberFormat="1" applyFont="1" applyFill="1" applyBorder="1" applyAlignment="1">
      <alignment horizontal="center" vertical="center"/>
    </xf>
    <xf numFmtId="10" fontId="4" fillId="5" borderId="3" xfId="0" applyNumberFormat="1" applyFont="1" applyFill="1" applyBorder="1" applyAlignment="1">
      <alignment horizontal="center" vertical="center"/>
    </xf>
    <xf numFmtId="10" fontId="26" fillId="2" borderId="3" xfId="0" applyNumberFormat="1" applyFont="1" applyFill="1" applyBorder="1" applyAlignment="1">
      <alignment horizontal="center" vertical="center"/>
    </xf>
    <xf numFmtId="176" fontId="26" fillId="3" borderId="3" xfId="0" applyNumberFormat="1" applyFont="1" applyFill="1" applyBorder="1" applyAlignment="1">
      <alignment horizontal="center" vertical="center"/>
    </xf>
    <xf numFmtId="176" fontId="26" fillId="5" borderId="3" xfId="0" applyNumberFormat="1" applyFont="1" applyFill="1" applyBorder="1" applyAlignment="1">
      <alignment horizontal="center" vertical="center"/>
    </xf>
    <xf numFmtId="10" fontId="26" fillId="5" borderId="3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26" fillId="6" borderId="3" xfId="0" applyFont="1" applyFill="1" applyBorder="1" applyAlignment="1">
      <alignment horizontal="center" vertical="center"/>
    </xf>
    <xf numFmtId="10" fontId="27" fillId="0" borderId="3" xfId="0" applyNumberFormat="1" applyFont="1" applyFill="1" applyBorder="1" applyAlignment="1">
      <alignment horizontal="center" vertical="center" wrapText="1"/>
    </xf>
    <xf numFmtId="176" fontId="27" fillId="0" borderId="3" xfId="0" applyNumberFormat="1" applyFont="1" applyBorder="1" applyAlignment="1">
      <alignment horizontal="center" vertical="center" wrapText="1"/>
    </xf>
    <xf numFmtId="176" fontId="29" fillId="0" borderId="3" xfId="0" applyNumberFormat="1" applyFont="1" applyFill="1" applyBorder="1" applyAlignment="1">
      <alignment horizontal="center" vertical="center" wrapText="1"/>
    </xf>
    <xf numFmtId="176" fontId="27" fillId="0" borderId="3" xfId="0" applyNumberFormat="1" applyFont="1" applyFill="1" applyBorder="1" applyAlignment="1">
      <alignment horizontal="center" vertical="center" wrapText="1"/>
    </xf>
    <xf numFmtId="0" fontId="27" fillId="0" borderId="3" xfId="0" applyFont="1" applyBorder="1" applyAlignment="1">
      <alignment horizontal="center" vertical="center" wrapText="1"/>
    </xf>
    <xf numFmtId="176" fontId="34" fillId="0" borderId="3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99FF99"/>
      <color rgb="00CCFFCC"/>
      <color rgb="00FF0000"/>
      <color rgb="00FFCCFF"/>
      <color rgb="00000000"/>
      <color rgb="00FF33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2:AC89"/>
  <sheetViews>
    <sheetView tabSelected="1" workbookViewId="0">
      <selection activeCell="T93" sqref="T93"/>
    </sheetView>
  </sheetViews>
  <sheetFormatPr defaultColWidth="9" defaultRowHeight="13.5"/>
  <cols>
    <col min="1" max="1" width="2.75" style="4" customWidth="1"/>
    <col min="2" max="2" width="4" style="4" customWidth="1"/>
    <col min="3" max="3" width="14" style="69" customWidth="1"/>
    <col min="4" max="4" width="5.75" style="69" customWidth="1"/>
    <col min="5" max="5" width="3.875" style="5" hidden="1" customWidth="1"/>
    <col min="6" max="6" width="3.5" style="6" hidden="1" customWidth="1"/>
    <col min="7" max="7" width="9.125" style="7" hidden="1" customWidth="1"/>
    <col min="8" max="8" width="9.25" style="7" customWidth="1"/>
    <col min="9" max="9" width="7.125" style="8" hidden="1" customWidth="1"/>
    <col min="10" max="10" width="9.375" style="7" hidden="1" customWidth="1"/>
    <col min="11" max="11" width="8.125" style="7" customWidth="1"/>
    <col min="12" max="12" width="10.125" style="7" hidden="1" customWidth="1"/>
    <col min="13" max="13" width="9.125" style="7" customWidth="1"/>
    <col min="14" max="14" width="7.75" style="8" hidden="1" customWidth="1"/>
    <col min="15" max="15" width="9.125" style="7" hidden="1" customWidth="1"/>
    <col min="16" max="16" width="9" style="7" customWidth="1"/>
    <col min="17" max="17" width="9.375" style="9" customWidth="1"/>
    <col min="18" max="18" width="8.75" style="9" customWidth="1"/>
    <col min="19" max="19" width="9" style="128" customWidth="1"/>
    <col min="20" max="20" width="6.125" style="10" customWidth="1"/>
    <col min="21" max="21" width="7.875" style="129" customWidth="1"/>
    <col min="22" max="22" width="9" style="129" customWidth="1"/>
    <col min="23" max="23" width="8.25" style="129" customWidth="1"/>
    <col min="24" max="24" width="7.125" style="130" customWidth="1"/>
    <col min="25" max="25" width="7.375" style="131" customWidth="1"/>
    <col min="26" max="26" width="7" style="132" customWidth="1"/>
    <col min="27" max="27" width="6.75" style="133" customWidth="1"/>
    <col min="28" max="28" width="10.375" style="134" customWidth="1"/>
    <col min="29" max="29" width="10.25" style="135" customWidth="1"/>
  </cols>
  <sheetData>
    <row r="2" ht="19" customHeight="1" spans="1:29">
      <c r="A2" s="50" t="s">
        <v>0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144" t="s">
        <v>1</v>
      </c>
      <c r="R2" s="145"/>
      <c r="S2" s="146" t="s">
        <v>2</v>
      </c>
      <c r="T2" s="47"/>
      <c r="U2" s="147"/>
      <c r="V2" s="147"/>
      <c r="W2" s="147"/>
      <c r="X2" s="146"/>
      <c r="Y2" s="158" t="s">
        <v>3</v>
      </c>
      <c r="Z2" s="159"/>
      <c r="AA2" s="159"/>
      <c r="AB2" s="160"/>
      <c r="AC2" s="161" t="s">
        <v>4</v>
      </c>
    </row>
    <row r="3" ht="27" hidden="1" customHeight="1" spans="1:29">
      <c r="A3" s="51" t="s">
        <v>5</v>
      </c>
      <c r="B3" s="51" t="s">
        <v>6</v>
      </c>
      <c r="C3" s="136" t="s">
        <v>7</v>
      </c>
      <c r="D3" s="51" t="s">
        <v>8</v>
      </c>
      <c r="E3" s="51" t="s">
        <v>9</v>
      </c>
      <c r="F3" s="51" t="s">
        <v>10</v>
      </c>
      <c r="G3" s="137" t="s">
        <v>11</v>
      </c>
      <c r="H3" s="137" t="s">
        <v>12</v>
      </c>
      <c r="I3" s="138" t="s">
        <v>13</v>
      </c>
      <c r="J3" s="137" t="s">
        <v>14</v>
      </c>
      <c r="K3" s="137" t="s">
        <v>15</v>
      </c>
      <c r="L3" s="139" t="s">
        <v>16</v>
      </c>
      <c r="M3" s="140" t="s">
        <v>17</v>
      </c>
      <c r="N3" s="141" t="s">
        <v>13</v>
      </c>
      <c r="O3" s="140" t="s">
        <v>14</v>
      </c>
      <c r="P3" s="140" t="s">
        <v>15</v>
      </c>
      <c r="Q3" s="148" t="s">
        <v>18</v>
      </c>
      <c r="R3" s="148" t="s">
        <v>19</v>
      </c>
      <c r="S3" s="146" t="s">
        <v>20</v>
      </c>
      <c r="T3" s="47" t="s">
        <v>21</v>
      </c>
      <c r="U3" s="147" t="s">
        <v>22</v>
      </c>
      <c r="V3" s="147" t="s">
        <v>23</v>
      </c>
      <c r="W3" s="147" t="s">
        <v>24</v>
      </c>
      <c r="X3" s="149" t="s">
        <v>25</v>
      </c>
      <c r="Y3" s="158" t="s">
        <v>26</v>
      </c>
      <c r="Z3" s="159" t="s">
        <v>27</v>
      </c>
      <c r="AA3" s="162" t="s">
        <v>28</v>
      </c>
      <c r="AB3" s="163" t="s">
        <v>29</v>
      </c>
      <c r="AC3" s="161"/>
    </row>
    <row r="4" hidden="1" spans="1:29">
      <c r="A4" s="20">
        <v>1</v>
      </c>
      <c r="B4" s="20">
        <v>571</v>
      </c>
      <c r="C4" s="74" t="s">
        <v>30</v>
      </c>
      <c r="D4" s="74" t="s">
        <v>31</v>
      </c>
      <c r="E4" s="20"/>
      <c r="F4" s="20" t="s">
        <v>32</v>
      </c>
      <c r="G4" s="22">
        <v>17076.5389785714</v>
      </c>
      <c r="H4" s="22">
        <f t="shared" ref="H4:H67" si="0">G4*4</f>
        <v>68306.1559142856</v>
      </c>
      <c r="I4" s="23">
        <v>0.269891245999503</v>
      </c>
      <c r="J4" s="22">
        <v>4608.80838228571</v>
      </c>
      <c r="K4" s="22">
        <f t="shared" ref="K4:K67" si="1">J4*4</f>
        <v>18435.2335291428</v>
      </c>
      <c r="L4" s="33">
        <v>20090.0458571428</v>
      </c>
      <c r="M4" s="142">
        <f t="shared" ref="M4:M67" si="2">L4*4</f>
        <v>80360.1834285712</v>
      </c>
      <c r="N4" s="143">
        <v>0.251061624185584</v>
      </c>
      <c r="O4" s="142">
        <v>5043.83954285714</v>
      </c>
      <c r="P4" s="142">
        <f t="shared" ref="P4:P67" si="3">O4*4</f>
        <v>20175.3581714286</v>
      </c>
      <c r="Q4" s="150">
        <v>90544.07</v>
      </c>
      <c r="R4" s="150">
        <v>26111.28</v>
      </c>
      <c r="S4" s="151">
        <f t="shared" ref="S4:S67" si="4">Q4-H4</f>
        <v>22237.9140857144</v>
      </c>
      <c r="T4" s="152">
        <f>Q4/H4</f>
        <v>1.32556237118101</v>
      </c>
      <c r="U4" s="153">
        <f t="shared" ref="U4:U67" si="5">R4-K4</f>
        <v>7676.04647085716</v>
      </c>
      <c r="V4" s="153">
        <f t="shared" ref="V4:V67" si="6">Q4-M4</f>
        <v>10183.8865714288</v>
      </c>
      <c r="W4" s="153">
        <f t="shared" ref="W4:W67" si="7">R4-P4</f>
        <v>5935.92182857144</v>
      </c>
      <c r="X4" s="154">
        <f>R4-K4</f>
        <v>7676.04647085716</v>
      </c>
      <c r="Y4" s="164">
        <v>464</v>
      </c>
      <c r="Z4" s="165">
        <f>X4*0.2</f>
        <v>1535.20929417143</v>
      </c>
      <c r="AA4" s="166">
        <v>600</v>
      </c>
      <c r="AB4" s="163">
        <f>Z4+AA4</f>
        <v>2135.20929417143</v>
      </c>
      <c r="AC4" s="167"/>
    </row>
    <row r="5" hidden="1" spans="1:29">
      <c r="A5" s="20">
        <v>2</v>
      </c>
      <c r="B5" s="20">
        <v>707</v>
      </c>
      <c r="C5" s="74" t="s">
        <v>33</v>
      </c>
      <c r="D5" s="74" t="s">
        <v>31</v>
      </c>
      <c r="E5" s="20" t="s">
        <v>34</v>
      </c>
      <c r="F5" s="20" t="s">
        <v>32</v>
      </c>
      <c r="G5" s="22">
        <v>12765.1997</v>
      </c>
      <c r="H5" s="22">
        <f t="shared" si="0"/>
        <v>51060.7988</v>
      </c>
      <c r="I5" s="23">
        <v>0.288187539551659</v>
      </c>
      <c r="J5" s="22">
        <v>3678.77149342857</v>
      </c>
      <c r="K5" s="22">
        <f t="shared" si="1"/>
        <v>14715.0859737143</v>
      </c>
      <c r="L5" s="33">
        <v>15017.882</v>
      </c>
      <c r="M5" s="142">
        <f t="shared" si="2"/>
        <v>60071.528</v>
      </c>
      <c r="N5" s="143">
        <v>0.268081432141078</v>
      </c>
      <c r="O5" s="142">
        <v>4026.01531428572</v>
      </c>
      <c r="P5" s="142">
        <f t="shared" si="3"/>
        <v>16104.0612571429</v>
      </c>
      <c r="Q5" s="150">
        <v>63318.69</v>
      </c>
      <c r="R5" s="150">
        <v>18237.96</v>
      </c>
      <c r="S5" s="151">
        <f t="shared" si="4"/>
        <v>12257.8912</v>
      </c>
      <c r="T5" s="152">
        <f t="shared" ref="T5:T36" si="8">Q5/H5</f>
        <v>1.2400646188089</v>
      </c>
      <c r="U5" s="153">
        <f t="shared" si="5"/>
        <v>3522.87402628572</v>
      </c>
      <c r="V5" s="153">
        <f t="shared" si="6"/>
        <v>3247.162</v>
      </c>
      <c r="W5" s="153">
        <f t="shared" si="7"/>
        <v>2133.89874285712</v>
      </c>
      <c r="X5" s="154">
        <f>R5-K5</f>
        <v>3522.87402628572</v>
      </c>
      <c r="Y5" s="164">
        <v>464</v>
      </c>
      <c r="Z5" s="165">
        <f t="shared" ref="Z5:Z16" si="9">X5*0.2</f>
        <v>704.574805257144</v>
      </c>
      <c r="AA5" s="166">
        <v>600</v>
      </c>
      <c r="AB5" s="163">
        <f t="shared" ref="AB5:AB34" si="10">Z5+AA5</f>
        <v>1304.57480525714</v>
      </c>
      <c r="AC5" s="167"/>
    </row>
    <row r="6" hidden="1" spans="1:29">
      <c r="A6" s="20">
        <v>3</v>
      </c>
      <c r="B6" s="20">
        <v>591</v>
      </c>
      <c r="C6" s="74" t="s">
        <v>35</v>
      </c>
      <c r="D6" s="74" t="s">
        <v>36</v>
      </c>
      <c r="E6" s="20" t="s">
        <v>34</v>
      </c>
      <c r="F6" s="20" t="s">
        <v>37</v>
      </c>
      <c r="G6" s="22">
        <v>6577.98060714285</v>
      </c>
      <c r="H6" s="22">
        <f t="shared" si="0"/>
        <v>26311.9224285714</v>
      </c>
      <c r="I6" s="23">
        <v>0.290533461580103</v>
      </c>
      <c r="J6" s="22">
        <v>1911.123476</v>
      </c>
      <c r="K6" s="22">
        <f t="shared" si="1"/>
        <v>7644.493904</v>
      </c>
      <c r="L6" s="33">
        <v>7738.80071428571</v>
      </c>
      <c r="M6" s="142">
        <f t="shared" si="2"/>
        <v>30955.2028571428</v>
      </c>
      <c r="N6" s="143">
        <v>0.270263685190794</v>
      </c>
      <c r="O6" s="142">
        <v>2091.5168</v>
      </c>
      <c r="P6" s="142">
        <f t="shared" si="3"/>
        <v>8366.0672</v>
      </c>
      <c r="Q6" s="150">
        <v>35276.77</v>
      </c>
      <c r="R6" s="150">
        <v>10350.55</v>
      </c>
      <c r="S6" s="151">
        <f t="shared" si="4"/>
        <v>8964.8475714286</v>
      </c>
      <c r="T6" s="152">
        <f t="shared" si="8"/>
        <v>1.34071427489821</v>
      </c>
      <c r="U6" s="153">
        <f t="shared" si="5"/>
        <v>2706.056096</v>
      </c>
      <c r="V6" s="153">
        <f t="shared" si="6"/>
        <v>4321.56714285716</v>
      </c>
      <c r="W6" s="153">
        <f t="shared" si="7"/>
        <v>1984.4828</v>
      </c>
      <c r="X6" s="154">
        <f>R6-K6</f>
        <v>2706.056096</v>
      </c>
      <c r="Y6" s="164">
        <v>952</v>
      </c>
      <c r="Z6" s="165">
        <f t="shared" si="9"/>
        <v>541.2112192</v>
      </c>
      <c r="AA6" s="166">
        <v>400</v>
      </c>
      <c r="AB6" s="163">
        <f t="shared" si="10"/>
        <v>941.2112192</v>
      </c>
      <c r="AC6" s="167"/>
    </row>
    <row r="7" spans="1:29">
      <c r="A7" s="20">
        <v>4</v>
      </c>
      <c r="B7" s="54">
        <v>582</v>
      </c>
      <c r="C7" s="76" t="s">
        <v>38</v>
      </c>
      <c r="D7" s="76" t="s">
        <v>39</v>
      </c>
      <c r="E7" s="54"/>
      <c r="F7" s="20" t="s">
        <v>32</v>
      </c>
      <c r="G7" s="22">
        <v>27145.0037857143</v>
      </c>
      <c r="H7" s="22">
        <f t="shared" si="0"/>
        <v>108580.015142857</v>
      </c>
      <c r="I7" s="23">
        <v>0.232946671683358</v>
      </c>
      <c r="J7" s="22">
        <v>6323.33828471429</v>
      </c>
      <c r="K7" s="22">
        <f t="shared" si="1"/>
        <v>25293.3531388572</v>
      </c>
      <c r="L7" s="33">
        <v>31935.2985714286</v>
      </c>
      <c r="M7" s="142">
        <f t="shared" si="2"/>
        <v>127741.194285714</v>
      </c>
      <c r="N7" s="143">
        <v>0.2166945783101</v>
      </c>
      <c r="O7" s="142">
        <v>6920.20605714286</v>
      </c>
      <c r="P7" s="142">
        <f t="shared" si="3"/>
        <v>27680.8242285714</v>
      </c>
      <c r="Q7" s="150">
        <v>117376.03</v>
      </c>
      <c r="R7" s="150">
        <v>29651.72</v>
      </c>
      <c r="S7" s="151">
        <f t="shared" si="4"/>
        <v>8796.0148571428</v>
      </c>
      <c r="T7" s="152">
        <f t="shared" si="8"/>
        <v>1.08100951952871</v>
      </c>
      <c r="U7" s="153">
        <f t="shared" si="5"/>
        <v>4358.36686114284</v>
      </c>
      <c r="V7" s="155">
        <f t="shared" si="6"/>
        <v>-10365.1642857144</v>
      </c>
      <c r="W7" s="155">
        <f t="shared" si="7"/>
        <v>1970.89577142856</v>
      </c>
      <c r="X7" s="156"/>
      <c r="Y7" s="164"/>
      <c r="Z7" s="165"/>
      <c r="AA7" s="166">
        <v>600</v>
      </c>
      <c r="AB7" s="163">
        <f t="shared" si="10"/>
        <v>600</v>
      </c>
      <c r="AC7" s="167"/>
    </row>
    <row r="8" hidden="1" spans="1:29">
      <c r="A8" s="20">
        <v>5</v>
      </c>
      <c r="B8" s="20">
        <v>747</v>
      </c>
      <c r="C8" s="74" t="s">
        <v>40</v>
      </c>
      <c r="D8" s="74" t="s">
        <v>41</v>
      </c>
      <c r="E8" s="75" t="s">
        <v>34</v>
      </c>
      <c r="F8" s="20" t="s">
        <v>42</v>
      </c>
      <c r="G8" s="22">
        <v>6689.14239285715</v>
      </c>
      <c r="H8" s="22">
        <f t="shared" si="0"/>
        <v>26756.5695714286</v>
      </c>
      <c r="I8" s="23">
        <v>0.257900608409726</v>
      </c>
      <c r="J8" s="22">
        <v>1725.13389285715</v>
      </c>
      <c r="K8" s="22">
        <f t="shared" si="1"/>
        <v>6900.5355714286</v>
      </c>
      <c r="L8" s="33">
        <v>7869.57928571429</v>
      </c>
      <c r="M8" s="142">
        <f t="shared" si="2"/>
        <v>31478.3171428572</v>
      </c>
      <c r="N8" s="143">
        <v>0.239907542706722</v>
      </c>
      <c r="O8" s="142">
        <v>1887.97142857143</v>
      </c>
      <c r="P8" s="142">
        <f t="shared" si="3"/>
        <v>7551.88571428572</v>
      </c>
      <c r="Q8" s="150">
        <v>34361.88</v>
      </c>
      <c r="R8" s="150">
        <v>10330.67</v>
      </c>
      <c r="S8" s="151">
        <f t="shared" si="4"/>
        <v>7605.3104285714</v>
      </c>
      <c r="T8" s="152">
        <f t="shared" si="8"/>
        <v>1.28424086309975</v>
      </c>
      <c r="U8" s="153">
        <f t="shared" si="5"/>
        <v>3430.1344285714</v>
      </c>
      <c r="V8" s="153">
        <f t="shared" si="6"/>
        <v>2883.56285714284</v>
      </c>
      <c r="W8" s="153">
        <f t="shared" si="7"/>
        <v>2778.78428571428</v>
      </c>
      <c r="X8" s="154">
        <f>R8-K8</f>
        <v>3430.1344285714</v>
      </c>
      <c r="Y8" s="164">
        <v>576</v>
      </c>
      <c r="Z8" s="165">
        <f t="shared" si="9"/>
        <v>686.02688571428</v>
      </c>
      <c r="AA8" s="166">
        <v>200</v>
      </c>
      <c r="AB8" s="163">
        <f t="shared" si="10"/>
        <v>886.02688571428</v>
      </c>
      <c r="AC8" s="167"/>
    </row>
    <row r="9" spans="1:29">
      <c r="A9" s="20">
        <v>6</v>
      </c>
      <c r="B9" s="20">
        <v>347</v>
      </c>
      <c r="C9" s="74" t="s">
        <v>43</v>
      </c>
      <c r="D9" s="74" t="s">
        <v>39</v>
      </c>
      <c r="E9" s="20"/>
      <c r="F9" s="20" t="s">
        <v>37</v>
      </c>
      <c r="G9" s="22">
        <v>7229.41757142857</v>
      </c>
      <c r="H9" s="22">
        <f t="shared" si="0"/>
        <v>28917.6702857143</v>
      </c>
      <c r="I9" s="23">
        <v>0.288501767490735</v>
      </c>
      <c r="J9" s="22">
        <v>2085.69974728572</v>
      </c>
      <c r="K9" s="22">
        <f t="shared" si="1"/>
        <v>8342.79898914288</v>
      </c>
      <c r="L9" s="33">
        <v>8505.19714285714</v>
      </c>
      <c r="M9" s="142">
        <f t="shared" si="2"/>
        <v>34020.7885714286</v>
      </c>
      <c r="N9" s="143">
        <v>0.268373737200683</v>
      </c>
      <c r="O9" s="142">
        <v>2282.57154285714</v>
      </c>
      <c r="P9" s="142">
        <f t="shared" si="3"/>
        <v>9130.28617142856</v>
      </c>
      <c r="Q9" s="150">
        <v>35830.97</v>
      </c>
      <c r="R9" s="150">
        <v>9900</v>
      </c>
      <c r="S9" s="151">
        <f t="shared" si="4"/>
        <v>6913.29971428572</v>
      </c>
      <c r="T9" s="152">
        <f t="shared" si="8"/>
        <v>1.23906834976609</v>
      </c>
      <c r="U9" s="153">
        <f t="shared" si="5"/>
        <v>1557.20101085712</v>
      </c>
      <c r="V9" s="153">
        <f t="shared" si="6"/>
        <v>1810.18142857144</v>
      </c>
      <c r="W9" s="153">
        <f t="shared" si="7"/>
        <v>769.713828571441</v>
      </c>
      <c r="X9" s="154">
        <f>R9-K9</f>
        <v>1557.20101085712</v>
      </c>
      <c r="Y9" s="164">
        <v>364</v>
      </c>
      <c r="Z9" s="165">
        <f t="shared" si="9"/>
        <v>311.440202171424</v>
      </c>
      <c r="AA9" s="166">
        <v>400</v>
      </c>
      <c r="AB9" s="163">
        <f t="shared" si="10"/>
        <v>711.440202171424</v>
      </c>
      <c r="AC9" s="167"/>
    </row>
    <row r="10" hidden="1" spans="1:29">
      <c r="A10" s="20">
        <v>7</v>
      </c>
      <c r="B10" s="20">
        <v>753</v>
      </c>
      <c r="C10" s="74" t="s">
        <v>44</v>
      </c>
      <c r="D10" s="74" t="s">
        <v>31</v>
      </c>
      <c r="E10" s="20" t="s">
        <v>34</v>
      </c>
      <c r="F10" s="20" t="s">
        <v>42</v>
      </c>
      <c r="G10" s="22">
        <v>2745.891</v>
      </c>
      <c r="H10" s="22">
        <f t="shared" si="0"/>
        <v>10983.564</v>
      </c>
      <c r="I10" s="23">
        <v>0.24868251757158</v>
      </c>
      <c r="J10" s="22">
        <v>682.855086857142</v>
      </c>
      <c r="K10" s="22">
        <f t="shared" si="1"/>
        <v>2731.42034742857</v>
      </c>
      <c r="L10" s="33">
        <v>3230.46</v>
      </c>
      <c r="M10" s="142">
        <f t="shared" si="2"/>
        <v>12921.84</v>
      </c>
      <c r="N10" s="143">
        <v>0.23133257448519</v>
      </c>
      <c r="O10" s="142">
        <v>747.310628571428</v>
      </c>
      <c r="P10" s="142">
        <f t="shared" si="3"/>
        <v>2989.24251428571</v>
      </c>
      <c r="Q10" s="150">
        <v>16507.82</v>
      </c>
      <c r="R10" s="150">
        <v>3559.01</v>
      </c>
      <c r="S10" s="151">
        <f t="shared" si="4"/>
        <v>5524.256</v>
      </c>
      <c r="T10" s="152">
        <f t="shared" si="8"/>
        <v>1.50295659951542</v>
      </c>
      <c r="U10" s="153">
        <f t="shared" si="5"/>
        <v>827.589652571432</v>
      </c>
      <c r="V10" s="153">
        <f t="shared" si="6"/>
        <v>3585.98</v>
      </c>
      <c r="W10" s="153">
        <f t="shared" si="7"/>
        <v>569.767485714288</v>
      </c>
      <c r="X10" s="154">
        <f>R10-K10</f>
        <v>827.589652571432</v>
      </c>
      <c r="Y10" s="164">
        <v>664</v>
      </c>
      <c r="Z10" s="165">
        <f t="shared" si="9"/>
        <v>165.517930514286</v>
      </c>
      <c r="AA10" s="166">
        <v>200</v>
      </c>
      <c r="AB10" s="163">
        <f t="shared" si="10"/>
        <v>365.517930514286</v>
      </c>
      <c r="AC10" s="167"/>
    </row>
    <row r="11" spans="1:29">
      <c r="A11" s="20">
        <v>8</v>
      </c>
      <c r="B11" s="20">
        <v>730</v>
      </c>
      <c r="C11" s="74" t="s">
        <v>45</v>
      </c>
      <c r="D11" s="74" t="s">
        <v>39</v>
      </c>
      <c r="E11" s="20" t="s">
        <v>34</v>
      </c>
      <c r="F11" s="20" t="s">
        <v>32</v>
      </c>
      <c r="G11" s="22">
        <v>12654.64445</v>
      </c>
      <c r="H11" s="22">
        <f t="shared" si="0"/>
        <v>50618.5778</v>
      </c>
      <c r="I11" s="23">
        <v>0.273713379105307</v>
      </c>
      <c r="J11" s="22">
        <v>3463.74549378571</v>
      </c>
      <c r="K11" s="22">
        <f t="shared" si="1"/>
        <v>13854.9819751428</v>
      </c>
      <c r="L11" s="33">
        <v>14887.817</v>
      </c>
      <c r="M11" s="142">
        <f t="shared" si="2"/>
        <v>59551.268</v>
      </c>
      <c r="N11" s="143">
        <v>0.254617096842146</v>
      </c>
      <c r="O11" s="142">
        <v>3790.69274285714</v>
      </c>
      <c r="P11" s="142">
        <f t="shared" si="3"/>
        <v>15162.7709714286</v>
      </c>
      <c r="Q11" s="150">
        <v>56067.88</v>
      </c>
      <c r="R11" s="150">
        <v>15519.63</v>
      </c>
      <c r="S11" s="151">
        <f t="shared" si="4"/>
        <v>5449.3022</v>
      </c>
      <c r="T11" s="152">
        <f t="shared" si="8"/>
        <v>1.10765419410895</v>
      </c>
      <c r="U11" s="153">
        <f t="shared" si="5"/>
        <v>1664.64802485716</v>
      </c>
      <c r="V11" s="155">
        <f t="shared" si="6"/>
        <v>-3483.388</v>
      </c>
      <c r="W11" s="155">
        <f t="shared" si="7"/>
        <v>356.85902857144</v>
      </c>
      <c r="X11" s="156"/>
      <c r="Y11" s="164">
        <v>288</v>
      </c>
      <c r="Z11" s="165"/>
      <c r="AA11" s="166">
        <v>600</v>
      </c>
      <c r="AB11" s="163">
        <f t="shared" si="10"/>
        <v>600</v>
      </c>
      <c r="AC11" s="167"/>
    </row>
    <row r="12" hidden="1" spans="1:29">
      <c r="A12" s="20">
        <v>9</v>
      </c>
      <c r="B12" s="20">
        <v>355</v>
      </c>
      <c r="C12" s="74" t="s">
        <v>46</v>
      </c>
      <c r="D12" s="74" t="s">
        <v>41</v>
      </c>
      <c r="E12" s="75"/>
      <c r="F12" s="20" t="s">
        <v>37</v>
      </c>
      <c r="G12" s="22">
        <v>10375.6166785714</v>
      </c>
      <c r="H12" s="22">
        <f t="shared" si="0"/>
        <v>41502.4667142856</v>
      </c>
      <c r="I12" s="23">
        <v>0.269201208408725</v>
      </c>
      <c r="J12" s="22">
        <v>2793.12854785715</v>
      </c>
      <c r="K12" s="22">
        <f t="shared" si="1"/>
        <v>11172.5141914286</v>
      </c>
      <c r="L12" s="33">
        <v>12206.6078571429</v>
      </c>
      <c r="M12" s="142">
        <f t="shared" si="2"/>
        <v>48826.4314285716</v>
      </c>
      <c r="N12" s="143">
        <v>0.250419728752302</v>
      </c>
      <c r="O12" s="142">
        <v>3056.77542857143</v>
      </c>
      <c r="P12" s="142">
        <f t="shared" si="3"/>
        <v>12227.1017142857</v>
      </c>
      <c r="Q12" s="150">
        <v>46811.88</v>
      </c>
      <c r="R12" s="150">
        <v>13895.9</v>
      </c>
      <c r="S12" s="151">
        <f t="shared" si="4"/>
        <v>5309.4132857144</v>
      </c>
      <c r="T12" s="152">
        <f t="shared" si="8"/>
        <v>1.12793006551311</v>
      </c>
      <c r="U12" s="153">
        <f t="shared" si="5"/>
        <v>2723.3858085714</v>
      </c>
      <c r="V12" s="155">
        <f t="shared" si="6"/>
        <v>-2014.55142857161</v>
      </c>
      <c r="W12" s="155">
        <f t="shared" si="7"/>
        <v>1668.79828571428</v>
      </c>
      <c r="X12" s="156"/>
      <c r="Y12" s="164">
        <v>288</v>
      </c>
      <c r="Z12" s="165"/>
      <c r="AA12" s="166">
        <v>400</v>
      </c>
      <c r="AB12" s="163">
        <f t="shared" si="10"/>
        <v>400</v>
      </c>
      <c r="AC12" s="167"/>
    </row>
    <row r="13" spans="1:29">
      <c r="A13" s="20">
        <v>10</v>
      </c>
      <c r="B13" s="20">
        <v>357</v>
      </c>
      <c r="C13" s="74" t="s">
        <v>47</v>
      </c>
      <c r="D13" s="74" t="s">
        <v>39</v>
      </c>
      <c r="E13" s="20"/>
      <c r="F13" s="20" t="s">
        <v>37</v>
      </c>
      <c r="G13" s="22">
        <v>8506.86411428571</v>
      </c>
      <c r="H13" s="22">
        <f t="shared" si="0"/>
        <v>34027.4564571428</v>
      </c>
      <c r="I13" s="23">
        <v>0.244491138927125</v>
      </c>
      <c r="J13" s="22">
        <v>2079.852896</v>
      </c>
      <c r="K13" s="22">
        <f t="shared" si="1"/>
        <v>8319.411584</v>
      </c>
      <c r="L13" s="33">
        <v>10008.0754285714</v>
      </c>
      <c r="M13" s="142">
        <f t="shared" si="2"/>
        <v>40032.3017142856</v>
      </c>
      <c r="N13" s="143">
        <v>0.227433617606628</v>
      </c>
      <c r="O13" s="142">
        <v>2276.1728</v>
      </c>
      <c r="P13" s="142">
        <f t="shared" si="3"/>
        <v>9104.6912</v>
      </c>
      <c r="Q13" s="150">
        <v>38979.8</v>
      </c>
      <c r="R13" s="150">
        <v>8125.19</v>
      </c>
      <c r="S13" s="151">
        <f t="shared" si="4"/>
        <v>4952.34354285716</v>
      </c>
      <c r="T13" s="152">
        <f t="shared" si="8"/>
        <v>1.14553963353372</v>
      </c>
      <c r="U13" s="153">
        <f t="shared" si="5"/>
        <v>-194.221584</v>
      </c>
      <c r="V13" s="155">
        <f t="shared" si="6"/>
        <v>-1052.50171428559</v>
      </c>
      <c r="W13" s="155">
        <f t="shared" si="7"/>
        <v>-979.5012</v>
      </c>
      <c r="X13" s="156"/>
      <c r="Y13" s="164">
        <v>476</v>
      </c>
      <c r="Z13" s="165"/>
      <c r="AA13" s="166">
        <v>400</v>
      </c>
      <c r="AB13" s="163">
        <f t="shared" si="10"/>
        <v>400</v>
      </c>
      <c r="AC13" s="167"/>
    </row>
    <row r="14" hidden="1" spans="1:29">
      <c r="A14" s="20">
        <v>11</v>
      </c>
      <c r="B14" s="20">
        <v>737</v>
      </c>
      <c r="C14" s="74" t="s">
        <v>48</v>
      </c>
      <c r="D14" s="74" t="s">
        <v>31</v>
      </c>
      <c r="E14" s="20"/>
      <c r="F14" s="20" t="s">
        <v>37</v>
      </c>
      <c r="G14" s="22">
        <v>7387.07368928571</v>
      </c>
      <c r="H14" s="22">
        <f t="shared" si="0"/>
        <v>29548.2947571428</v>
      </c>
      <c r="I14" s="23">
        <v>0.29004202114863</v>
      </c>
      <c r="J14" s="22">
        <v>2142.56178321429</v>
      </c>
      <c r="K14" s="22">
        <f t="shared" si="1"/>
        <v>8570.24713285716</v>
      </c>
      <c r="L14" s="33">
        <v>8690.67492857142</v>
      </c>
      <c r="M14" s="142">
        <f t="shared" si="2"/>
        <v>34762.6997142857</v>
      </c>
      <c r="N14" s="143">
        <v>0.269806531301051</v>
      </c>
      <c r="O14" s="142">
        <v>2344.80085714286</v>
      </c>
      <c r="P14" s="142">
        <f t="shared" si="3"/>
        <v>9379.20342857144</v>
      </c>
      <c r="Q14" s="150">
        <v>34435.4</v>
      </c>
      <c r="R14" s="150">
        <v>11290.98</v>
      </c>
      <c r="S14" s="151">
        <f t="shared" si="4"/>
        <v>4887.10524285716</v>
      </c>
      <c r="T14" s="152">
        <f t="shared" si="8"/>
        <v>1.16539381656452</v>
      </c>
      <c r="U14" s="153">
        <f t="shared" si="5"/>
        <v>2720.73286714284</v>
      </c>
      <c r="V14" s="155">
        <f t="shared" si="6"/>
        <v>-327.299714285677</v>
      </c>
      <c r="W14" s="155">
        <f t="shared" si="7"/>
        <v>1911.77657142856</v>
      </c>
      <c r="X14" s="156"/>
      <c r="Y14" s="164">
        <v>288</v>
      </c>
      <c r="Z14" s="165"/>
      <c r="AA14" s="166">
        <v>400</v>
      </c>
      <c r="AB14" s="163">
        <f t="shared" si="10"/>
        <v>400</v>
      </c>
      <c r="AC14" s="167"/>
    </row>
    <row r="15" spans="1:29">
      <c r="A15" s="20">
        <v>12</v>
      </c>
      <c r="B15" s="20">
        <v>311</v>
      </c>
      <c r="C15" s="74" t="s">
        <v>49</v>
      </c>
      <c r="D15" s="74" t="s">
        <v>39</v>
      </c>
      <c r="E15" s="20"/>
      <c r="F15" s="20" t="s">
        <v>32</v>
      </c>
      <c r="G15" s="22">
        <v>6506.07582857142</v>
      </c>
      <c r="H15" s="22">
        <f t="shared" si="0"/>
        <v>26024.3033142857</v>
      </c>
      <c r="I15" s="23">
        <v>0.20517394132168</v>
      </c>
      <c r="J15" s="22">
        <v>1334.87722028571</v>
      </c>
      <c r="K15" s="22">
        <f t="shared" si="1"/>
        <v>5339.50888114284</v>
      </c>
      <c r="L15" s="33">
        <v>7654.20685714285</v>
      </c>
      <c r="M15" s="142">
        <f t="shared" si="2"/>
        <v>30616.8274285714</v>
      </c>
      <c r="N15" s="143">
        <v>0.190859480299237</v>
      </c>
      <c r="O15" s="142">
        <v>1460.87794285714</v>
      </c>
      <c r="P15" s="142">
        <f t="shared" si="3"/>
        <v>5843.51177142856</v>
      </c>
      <c r="Q15" s="150">
        <v>30749.07</v>
      </c>
      <c r="R15" s="150">
        <v>5504.87</v>
      </c>
      <c r="S15" s="151">
        <f t="shared" si="4"/>
        <v>4724.76668571432</v>
      </c>
      <c r="T15" s="152">
        <f t="shared" si="8"/>
        <v>1.18155209108406</v>
      </c>
      <c r="U15" s="153">
        <f t="shared" si="5"/>
        <v>165.361118857159</v>
      </c>
      <c r="V15" s="155">
        <f t="shared" si="6"/>
        <v>132.2425714286</v>
      </c>
      <c r="W15" s="155">
        <f t="shared" si="7"/>
        <v>-338.64177142856</v>
      </c>
      <c r="X15" s="156"/>
      <c r="Y15" s="164">
        <v>288</v>
      </c>
      <c r="Z15" s="165"/>
      <c r="AA15" s="166">
        <v>600</v>
      </c>
      <c r="AB15" s="163">
        <f t="shared" si="10"/>
        <v>600</v>
      </c>
      <c r="AC15" s="167"/>
    </row>
    <row r="16" hidden="1" spans="1:29">
      <c r="A16" s="20">
        <v>13</v>
      </c>
      <c r="B16" s="20">
        <v>720</v>
      </c>
      <c r="C16" s="74" t="s">
        <v>50</v>
      </c>
      <c r="D16" s="74" t="s">
        <v>36</v>
      </c>
      <c r="E16" s="20" t="s">
        <v>34</v>
      </c>
      <c r="F16" s="20" t="s">
        <v>42</v>
      </c>
      <c r="G16" s="22">
        <v>4872.55821428571</v>
      </c>
      <c r="H16" s="22">
        <f t="shared" si="0"/>
        <v>19490.2328571428</v>
      </c>
      <c r="I16" s="23">
        <v>0.281630494218973</v>
      </c>
      <c r="J16" s="22">
        <v>1372.260978</v>
      </c>
      <c r="K16" s="22">
        <f t="shared" si="1"/>
        <v>5489.043912</v>
      </c>
      <c r="L16" s="33">
        <v>5732.42142857143</v>
      </c>
      <c r="M16" s="142">
        <f t="shared" si="2"/>
        <v>22929.6857142857</v>
      </c>
      <c r="N16" s="143">
        <v>0.261981855087416</v>
      </c>
      <c r="O16" s="142">
        <v>1501.7904</v>
      </c>
      <c r="P16" s="142">
        <f t="shared" si="3"/>
        <v>6007.1616</v>
      </c>
      <c r="Q16" s="150">
        <v>24187.14</v>
      </c>
      <c r="R16" s="150">
        <v>7999.02</v>
      </c>
      <c r="S16" s="151">
        <f t="shared" si="4"/>
        <v>4696.90714285716</v>
      </c>
      <c r="T16" s="152">
        <f t="shared" si="8"/>
        <v>1.24098773869373</v>
      </c>
      <c r="U16" s="153">
        <f t="shared" si="5"/>
        <v>2509.976088</v>
      </c>
      <c r="V16" s="153">
        <f t="shared" si="6"/>
        <v>1257.45428571428</v>
      </c>
      <c r="W16" s="153">
        <f t="shared" si="7"/>
        <v>1991.8584</v>
      </c>
      <c r="X16" s="154">
        <f>R16-K16</f>
        <v>2509.976088</v>
      </c>
      <c r="Y16" s="164">
        <v>576</v>
      </c>
      <c r="Z16" s="165">
        <f t="shared" si="9"/>
        <v>501.9952176</v>
      </c>
      <c r="AA16" s="166">
        <v>200</v>
      </c>
      <c r="AB16" s="163">
        <f t="shared" si="10"/>
        <v>701.9952176</v>
      </c>
      <c r="AC16" s="167"/>
    </row>
    <row r="17" hidden="1" spans="1:29">
      <c r="A17" s="20">
        <v>14</v>
      </c>
      <c r="B17" s="20">
        <v>587</v>
      </c>
      <c r="C17" s="74" t="s">
        <v>51</v>
      </c>
      <c r="D17" s="74" t="s">
        <v>52</v>
      </c>
      <c r="E17" s="20"/>
      <c r="F17" s="20" t="s">
        <v>37</v>
      </c>
      <c r="G17" s="22">
        <v>7275.903525</v>
      </c>
      <c r="H17" s="22">
        <f t="shared" si="0"/>
        <v>29103.6141</v>
      </c>
      <c r="I17" s="23">
        <v>0.264299595728118</v>
      </c>
      <c r="J17" s="22">
        <v>1923.01836021429</v>
      </c>
      <c r="K17" s="22">
        <f t="shared" si="1"/>
        <v>7692.07344085716</v>
      </c>
      <c r="L17" s="33">
        <v>8559.8865</v>
      </c>
      <c r="M17" s="142">
        <f t="shared" si="2"/>
        <v>34239.546</v>
      </c>
      <c r="N17" s="143">
        <v>0.245860089049412</v>
      </c>
      <c r="O17" s="142">
        <v>2104.53445714286</v>
      </c>
      <c r="P17" s="142">
        <f t="shared" si="3"/>
        <v>8418.13782857144</v>
      </c>
      <c r="Q17" s="150">
        <v>33533.52</v>
      </c>
      <c r="R17" s="150">
        <v>9429.87</v>
      </c>
      <c r="S17" s="151">
        <f t="shared" si="4"/>
        <v>4429.9059</v>
      </c>
      <c r="T17" s="152">
        <f t="shared" si="8"/>
        <v>1.15221153925347</v>
      </c>
      <c r="U17" s="153">
        <f t="shared" si="5"/>
        <v>1737.79655914284</v>
      </c>
      <c r="V17" s="155">
        <f t="shared" si="6"/>
        <v>-706.026000000005</v>
      </c>
      <c r="W17" s="155">
        <f t="shared" si="7"/>
        <v>1011.73217142856</v>
      </c>
      <c r="X17" s="156"/>
      <c r="Y17" s="164">
        <v>188</v>
      </c>
      <c r="Z17" s="165"/>
      <c r="AA17" s="166">
        <v>400</v>
      </c>
      <c r="AB17" s="163">
        <f t="shared" si="10"/>
        <v>400</v>
      </c>
      <c r="AC17" s="167"/>
    </row>
    <row r="18" hidden="1" spans="1:29">
      <c r="A18" s="20">
        <v>15</v>
      </c>
      <c r="B18" s="20">
        <v>724</v>
      </c>
      <c r="C18" s="74" t="s">
        <v>53</v>
      </c>
      <c r="D18" s="74" t="s">
        <v>31</v>
      </c>
      <c r="E18" s="20"/>
      <c r="F18" s="20" t="s">
        <v>37</v>
      </c>
      <c r="G18" s="22">
        <v>10306.0877714286</v>
      </c>
      <c r="H18" s="22">
        <f t="shared" si="0"/>
        <v>41224.3510857144</v>
      </c>
      <c r="I18" s="23">
        <v>0.259280579662497</v>
      </c>
      <c r="J18" s="22">
        <v>2672.16841142857</v>
      </c>
      <c r="K18" s="22">
        <f t="shared" si="1"/>
        <v>10688.6736457143</v>
      </c>
      <c r="L18" s="33">
        <v>12124.8091428571</v>
      </c>
      <c r="M18" s="142">
        <f t="shared" si="2"/>
        <v>48499.2365714284</v>
      </c>
      <c r="N18" s="143">
        <v>0.241191236895346</v>
      </c>
      <c r="O18" s="142">
        <v>2924.39771428571</v>
      </c>
      <c r="P18" s="142">
        <f t="shared" si="3"/>
        <v>11697.5908571428</v>
      </c>
      <c r="Q18" s="150">
        <v>43861.13</v>
      </c>
      <c r="R18" s="150">
        <v>11671.29</v>
      </c>
      <c r="S18" s="151">
        <f t="shared" si="4"/>
        <v>2636.7789142856</v>
      </c>
      <c r="T18" s="152">
        <f t="shared" si="8"/>
        <v>1.0639616839281</v>
      </c>
      <c r="U18" s="153">
        <f t="shared" si="5"/>
        <v>982.616354285721</v>
      </c>
      <c r="V18" s="155">
        <f t="shared" si="6"/>
        <v>-4638.10657142841</v>
      </c>
      <c r="W18" s="155">
        <f t="shared" si="7"/>
        <v>-26.30085714284</v>
      </c>
      <c r="X18" s="156"/>
      <c r="Y18" s="164"/>
      <c r="Z18" s="165"/>
      <c r="AA18" s="166">
        <v>400</v>
      </c>
      <c r="AB18" s="163">
        <f t="shared" si="10"/>
        <v>400</v>
      </c>
      <c r="AC18" s="167"/>
    </row>
    <row r="19" hidden="1" spans="1:29">
      <c r="A19" s="20">
        <v>16</v>
      </c>
      <c r="B19" s="20">
        <v>511</v>
      </c>
      <c r="C19" s="74" t="s">
        <v>54</v>
      </c>
      <c r="D19" s="74" t="s">
        <v>41</v>
      </c>
      <c r="E19" s="75"/>
      <c r="F19" s="20" t="s">
        <v>37</v>
      </c>
      <c r="G19" s="22">
        <v>7544.98316785714</v>
      </c>
      <c r="H19" s="22">
        <f t="shared" si="0"/>
        <v>30179.9326714286</v>
      </c>
      <c r="I19" s="23">
        <v>0.28708055490422</v>
      </c>
      <c r="J19" s="22">
        <v>2166.01795457143</v>
      </c>
      <c r="K19" s="22">
        <f t="shared" si="1"/>
        <v>8664.07181828572</v>
      </c>
      <c r="L19" s="33">
        <v>8876.45078571428</v>
      </c>
      <c r="M19" s="142">
        <f t="shared" si="2"/>
        <v>35505.8031428571</v>
      </c>
      <c r="N19" s="143">
        <v>0.26705167898067</v>
      </c>
      <c r="O19" s="142">
        <v>2370.47108571429</v>
      </c>
      <c r="P19" s="142">
        <f t="shared" si="3"/>
        <v>9481.88434285716</v>
      </c>
      <c r="Q19" s="150">
        <v>32745.19</v>
      </c>
      <c r="R19" s="150">
        <v>8745.54</v>
      </c>
      <c r="S19" s="151">
        <f t="shared" si="4"/>
        <v>2565.25732857144</v>
      </c>
      <c r="T19" s="152">
        <f t="shared" si="8"/>
        <v>1.08499877572623</v>
      </c>
      <c r="U19" s="153">
        <f t="shared" si="5"/>
        <v>81.4681817142809</v>
      </c>
      <c r="V19" s="155">
        <f t="shared" si="6"/>
        <v>-2760.61314285712</v>
      </c>
      <c r="W19" s="155">
        <f t="shared" si="7"/>
        <v>-736.344342857159</v>
      </c>
      <c r="X19" s="156"/>
      <c r="Y19" s="164">
        <v>288</v>
      </c>
      <c r="Z19" s="165"/>
      <c r="AA19" s="166">
        <v>400</v>
      </c>
      <c r="AB19" s="163">
        <f t="shared" si="10"/>
        <v>400</v>
      </c>
      <c r="AC19" s="167"/>
    </row>
    <row r="20" hidden="1" spans="1:29">
      <c r="A20" s="20">
        <v>17</v>
      </c>
      <c r="B20" s="20">
        <v>704</v>
      </c>
      <c r="C20" s="74" t="s">
        <v>55</v>
      </c>
      <c r="D20" s="74" t="s">
        <v>52</v>
      </c>
      <c r="E20" s="20"/>
      <c r="F20" s="20" t="s">
        <v>37</v>
      </c>
      <c r="G20" s="22">
        <v>7088.15230714285</v>
      </c>
      <c r="H20" s="22">
        <f t="shared" si="0"/>
        <v>28352.6092285714</v>
      </c>
      <c r="I20" s="23">
        <v>0.260351777248322</v>
      </c>
      <c r="J20" s="22">
        <v>1845.41305057143</v>
      </c>
      <c r="K20" s="22">
        <f t="shared" si="1"/>
        <v>7381.65220228572</v>
      </c>
      <c r="L20" s="33">
        <v>8339.00271428571</v>
      </c>
      <c r="M20" s="142">
        <f t="shared" si="2"/>
        <v>33356.0108571428</v>
      </c>
      <c r="N20" s="143">
        <v>0.242187699765881</v>
      </c>
      <c r="O20" s="142">
        <v>2019.60388571429</v>
      </c>
      <c r="P20" s="142">
        <f t="shared" si="3"/>
        <v>8078.41554285716</v>
      </c>
      <c r="Q20" s="150">
        <v>30910.07</v>
      </c>
      <c r="R20" s="150">
        <v>8839.47</v>
      </c>
      <c r="S20" s="151">
        <f t="shared" si="4"/>
        <v>2557.4607714286</v>
      </c>
      <c r="T20" s="152">
        <f t="shared" si="8"/>
        <v>1.09020195463532</v>
      </c>
      <c r="U20" s="153">
        <f t="shared" si="5"/>
        <v>1457.81779771428</v>
      </c>
      <c r="V20" s="155">
        <f t="shared" si="6"/>
        <v>-2445.94085714284</v>
      </c>
      <c r="W20" s="155">
        <f t="shared" si="7"/>
        <v>761.054457142839</v>
      </c>
      <c r="X20" s="156"/>
      <c r="Y20" s="164">
        <v>188</v>
      </c>
      <c r="Z20" s="165"/>
      <c r="AA20" s="166">
        <v>400</v>
      </c>
      <c r="AB20" s="163">
        <f t="shared" si="10"/>
        <v>400</v>
      </c>
      <c r="AC20" s="167"/>
    </row>
    <row r="21" spans="1:29">
      <c r="A21" s="20">
        <v>18</v>
      </c>
      <c r="B21" s="20">
        <v>359</v>
      </c>
      <c r="C21" s="74" t="s">
        <v>56</v>
      </c>
      <c r="D21" s="74" t="s">
        <v>39</v>
      </c>
      <c r="E21" s="20"/>
      <c r="F21" s="20" t="s">
        <v>37</v>
      </c>
      <c r="G21" s="22">
        <v>10346.5633142857</v>
      </c>
      <c r="H21" s="22">
        <f t="shared" si="0"/>
        <v>41386.2532571428</v>
      </c>
      <c r="I21" s="23">
        <v>0.305213581533309</v>
      </c>
      <c r="J21" s="22">
        <v>3157.91164571429</v>
      </c>
      <c r="K21" s="22">
        <f t="shared" si="1"/>
        <v>12631.6465828572</v>
      </c>
      <c r="L21" s="33">
        <v>12172.4274285714</v>
      </c>
      <c r="M21" s="142">
        <f t="shared" si="2"/>
        <v>48689.7097142856</v>
      </c>
      <c r="N21" s="143">
        <v>0.28391961072866</v>
      </c>
      <c r="O21" s="142">
        <v>3455.99085714286</v>
      </c>
      <c r="P21" s="142">
        <f t="shared" si="3"/>
        <v>13823.9634285714</v>
      </c>
      <c r="Q21" s="150">
        <v>43530.54</v>
      </c>
      <c r="R21" s="150">
        <v>13581</v>
      </c>
      <c r="S21" s="151">
        <f t="shared" si="4"/>
        <v>2144.2867428572</v>
      </c>
      <c r="T21" s="152">
        <f t="shared" si="8"/>
        <v>1.05181156964208</v>
      </c>
      <c r="U21" s="153">
        <f t="shared" si="5"/>
        <v>949.35341714284</v>
      </c>
      <c r="V21" s="155">
        <f t="shared" si="6"/>
        <v>-5159.1697142856</v>
      </c>
      <c r="W21" s="155">
        <f t="shared" si="7"/>
        <v>-242.96342857144</v>
      </c>
      <c r="X21" s="156"/>
      <c r="Y21" s="164">
        <v>188</v>
      </c>
      <c r="Z21" s="165"/>
      <c r="AA21" s="166">
        <v>400</v>
      </c>
      <c r="AB21" s="163">
        <f t="shared" si="10"/>
        <v>400</v>
      </c>
      <c r="AC21" s="167"/>
    </row>
    <row r="22" hidden="1" spans="1:29">
      <c r="A22" s="20">
        <v>19</v>
      </c>
      <c r="B22" s="20">
        <v>723</v>
      </c>
      <c r="C22" s="74" t="s">
        <v>57</v>
      </c>
      <c r="D22" s="74" t="s">
        <v>41</v>
      </c>
      <c r="E22" s="75" t="s">
        <v>34</v>
      </c>
      <c r="F22" s="20" t="s">
        <v>42</v>
      </c>
      <c r="G22" s="22">
        <v>4751.37565714286</v>
      </c>
      <c r="H22" s="22">
        <f t="shared" si="0"/>
        <v>19005.5026285714</v>
      </c>
      <c r="I22" s="23">
        <v>0.284817299588928</v>
      </c>
      <c r="J22" s="22">
        <v>1353.273984</v>
      </c>
      <c r="K22" s="22">
        <f t="shared" si="1"/>
        <v>5413.095936</v>
      </c>
      <c r="L22" s="33">
        <v>5589.85371428572</v>
      </c>
      <c r="M22" s="142">
        <f t="shared" si="2"/>
        <v>22359.4148571429</v>
      </c>
      <c r="N22" s="143">
        <v>0.264946325199003</v>
      </c>
      <c r="O22" s="142">
        <v>1481.0112</v>
      </c>
      <c r="P22" s="142">
        <f t="shared" si="3"/>
        <v>5924.0448</v>
      </c>
      <c r="Q22" s="150">
        <v>21040.11</v>
      </c>
      <c r="R22" s="150">
        <v>6617.39</v>
      </c>
      <c r="S22" s="151">
        <f t="shared" si="4"/>
        <v>2034.60737142856</v>
      </c>
      <c r="T22" s="152">
        <f t="shared" si="8"/>
        <v>1.10705359448741</v>
      </c>
      <c r="U22" s="153">
        <f t="shared" si="5"/>
        <v>1204.294064</v>
      </c>
      <c r="V22" s="155">
        <f t="shared" si="6"/>
        <v>-1319.30485714288</v>
      </c>
      <c r="W22" s="155">
        <f t="shared" si="7"/>
        <v>693.345200000001</v>
      </c>
      <c r="X22" s="156"/>
      <c r="Y22" s="164">
        <v>188</v>
      </c>
      <c r="Z22" s="165"/>
      <c r="AA22" s="166">
        <v>200</v>
      </c>
      <c r="AB22" s="163">
        <f t="shared" si="10"/>
        <v>200</v>
      </c>
      <c r="AC22" s="167"/>
    </row>
    <row r="23" hidden="1" spans="1:29">
      <c r="A23" s="20">
        <v>20</v>
      </c>
      <c r="B23" s="20">
        <v>341</v>
      </c>
      <c r="C23" s="74" t="s">
        <v>58</v>
      </c>
      <c r="D23" s="74" t="s">
        <v>36</v>
      </c>
      <c r="E23" s="20" t="s">
        <v>34</v>
      </c>
      <c r="F23" s="20" t="s">
        <v>32</v>
      </c>
      <c r="G23" s="22">
        <v>25220.7883571429</v>
      </c>
      <c r="H23" s="22">
        <f t="shared" si="0"/>
        <v>100883.153428572</v>
      </c>
      <c r="I23" s="23">
        <v>0.31655573741454</v>
      </c>
      <c r="J23" s="22">
        <v>7983.78525657143</v>
      </c>
      <c r="K23" s="22">
        <f t="shared" si="1"/>
        <v>31935.1410262857</v>
      </c>
      <c r="L23" s="33">
        <v>29671.5157142858</v>
      </c>
      <c r="M23" s="142">
        <f t="shared" si="2"/>
        <v>118686.062857143</v>
      </c>
      <c r="N23" s="143">
        <v>0.294470453408875</v>
      </c>
      <c r="O23" s="142">
        <v>8737.38468571429</v>
      </c>
      <c r="P23" s="142">
        <f t="shared" si="3"/>
        <v>34949.5387428572</v>
      </c>
      <c r="Q23" s="150">
        <v>102677.94</v>
      </c>
      <c r="R23" s="150">
        <v>30583.07</v>
      </c>
      <c r="S23" s="157">
        <f t="shared" si="4"/>
        <v>1794.7865714284</v>
      </c>
      <c r="T23" s="39">
        <f t="shared" si="8"/>
        <v>1.01779074612987</v>
      </c>
      <c r="U23" s="155">
        <f t="shared" si="5"/>
        <v>-1352.07102628572</v>
      </c>
      <c r="V23" s="155">
        <f t="shared" si="6"/>
        <v>-16008.1228571432</v>
      </c>
      <c r="W23" s="155">
        <f t="shared" si="7"/>
        <v>-4366.46874285716</v>
      </c>
      <c r="X23" s="156"/>
      <c r="Y23" s="164"/>
      <c r="Z23" s="165"/>
      <c r="AA23" s="166"/>
      <c r="AB23" s="163"/>
      <c r="AC23" s="167"/>
    </row>
    <row r="24" hidden="1" spans="1:29">
      <c r="A24" s="20">
        <v>21</v>
      </c>
      <c r="B24" s="20">
        <v>546</v>
      </c>
      <c r="C24" s="74" t="s">
        <v>59</v>
      </c>
      <c r="D24" s="74" t="s">
        <v>31</v>
      </c>
      <c r="E24" s="20"/>
      <c r="F24" s="20" t="s">
        <v>32</v>
      </c>
      <c r="G24" s="22">
        <v>12071.6772321429</v>
      </c>
      <c r="H24" s="22">
        <f t="shared" si="0"/>
        <v>48286.7089285716</v>
      </c>
      <c r="I24" s="23">
        <v>0.313481093183102</v>
      </c>
      <c r="J24" s="22">
        <v>3784.24257528571</v>
      </c>
      <c r="K24" s="22">
        <f t="shared" si="1"/>
        <v>15136.9703011428</v>
      </c>
      <c r="L24" s="33">
        <v>14201.9732142857</v>
      </c>
      <c r="M24" s="142">
        <f t="shared" si="2"/>
        <v>56807.8928571428</v>
      </c>
      <c r="N24" s="143">
        <v>0.291610319240095</v>
      </c>
      <c r="O24" s="142">
        <v>4141.44194285714</v>
      </c>
      <c r="P24" s="142">
        <f t="shared" si="3"/>
        <v>16565.7677714286</v>
      </c>
      <c r="Q24" s="150">
        <v>49266.47</v>
      </c>
      <c r="R24" s="150">
        <v>15530.12</v>
      </c>
      <c r="S24" s="151">
        <f t="shared" si="4"/>
        <v>979.761071428402</v>
      </c>
      <c r="T24" s="152">
        <f t="shared" si="8"/>
        <v>1.02029049179719</v>
      </c>
      <c r="U24" s="153">
        <f t="shared" si="5"/>
        <v>393.149698857162</v>
      </c>
      <c r="V24" s="155">
        <f t="shared" si="6"/>
        <v>-7541.4228571428</v>
      </c>
      <c r="W24" s="155">
        <f t="shared" si="7"/>
        <v>-1035.64777142856</v>
      </c>
      <c r="X24" s="156"/>
      <c r="Y24" s="164">
        <v>188</v>
      </c>
      <c r="Z24" s="165"/>
      <c r="AA24" s="166">
        <v>600</v>
      </c>
      <c r="AB24" s="163">
        <f t="shared" si="10"/>
        <v>600</v>
      </c>
      <c r="AC24" s="167"/>
    </row>
    <row r="25" hidden="1" spans="1:29">
      <c r="A25" s="20">
        <v>22</v>
      </c>
      <c r="B25" s="20">
        <v>742</v>
      </c>
      <c r="C25" s="74" t="s">
        <v>60</v>
      </c>
      <c r="D25" s="74" t="s">
        <v>41</v>
      </c>
      <c r="E25" s="75"/>
      <c r="F25" s="20" t="s">
        <v>32</v>
      </c>
      <c r="G25" s="22">
        <v>9856.28331428571</v>
      </c>
      <c r="H25" s="22">
        <f t="shared" si="0"/>
        <v>39425.1332571428</v>
      </c>
      <c r="I25" s="23">
        <v>0.268066879199983</v>
      </c>
      <c r="J25" s="22">
        <v>2642.14310857143</v>
      </c>
      <c r="K25" s="22">
        <f t="shared" si="1"/>
        <v>10568.5724342857</v>
      </c>
      <c r="L25" s="33">
        <v>11595.6274285714</v>
      </c>
      <c r="M25" s="142">
        <f t="shared" si="2"/>
        <v>46382.5097142856</v>
      </c>
      <c r="N25" s="143">
        <v>0.249364538790682</v>
      </c>
      <c r="O25" s="142">
        <v>2891.53828571429</v>
      </c>
      <c r="P25" s="142">
        <f t="shared" si="3"/>
        <v>11566.1531428572</v>
      </c>
      <c r="Q25" s="150">
        <v>40088.79</v>
      </c>
      <c r="R25" s="150">
        <v>12030.26</v>
      </c>
      <c r="S25" s="151">
        <f t="shared" si="4"/>
        <v>663.656742857158</v>
      </c>
      <c r="T25" s="152">
        <f t="shared" si="8"/>
        <v>1.01683334178045</v>
      </c>
      <c r="U25" s="153">
        <f t="shared" si="5"/>
        <v>1461.68756571428</v>
      </c>
      <c r="V25" s="155">
        <f t="shared" si="6"/>
        <v>-6293.7197142856</v>
      </c>
      <c r="W25" s="155">
        <f t="shared" si="7"/>
        <v>464.10685714284</v>
      </c>
      <c r="X25" s="156"/>
      <c r="Y25" s="164">
        <v>188</v>
      </c>
      <c r="Z25" s="165"/>
      <c r="AA25" s="166">
        <v>600</v>
      </c>
      <c r="AB25" s="163">
        <f t="shared" si="10"/>
        <v>600</v>
      </c>
      <c r="AC25" s="167"/>
    </row>
    <row r="26" hidden="1" spans="1:29">
      <c r="A26" s="20">
        <v>23</v>
      </c>
      <c r="B26" s="20">
        <v>385</v>
      </c>
      <c r="C26" s="74" t="s">
        <v>61</v>
      </c>
      <c r="D26" s="74" t="s">
        <v>36</v>
      </c>
      <c r="E26" s="20"/>
      <c r="F26" s="20" t="s">
        <v>32</v>
      </c>
      <c r="G26" s="22">
        <v>11037.2815714286</v>
      </c>
      <c r="H26" s="22">
        <f t="shared" si="0"/>
        <v>44149.1262857144</v>
      </c>
      <c r="I26" s="23">
        <v>0.225084664480855</v>
      </c>
      <c r="J26" s="22">
        <v>2484.32281928572</v>
      </c>
      <c r="K26" s="22">
        <f t="shared" si="1"/>
        <v>9937.29127714288</v>
      </c>
      <c r="L26" s="33">
        <v>12985.0371428571</v>
      </c>
      <c r="M26" s="142">
        <f t="shared" si="2"/>
        <v>51940.1485714284</v>
      </c>
      <c r="N26" s="143">
        <v>0.209381083238004</v>
      </c>
      <c r="O26" s="142">
        <v>2718.82114285715</v>
      </c>
      <c r="P26" s="142">
        <f t="shared" si="3"/>
        <v>10875.2845714286</v>
      </c>
      <c r="Q26" s="150">
        <v>44637.41</v>
      </c>
      <c r="R26" s="150">
        <v>11672.39</v>
      </c>
      <c r="S26" s="151">
        <f t="shared" si="4"/>
        <v>488.283714285601</v>
      </c>
      <c r="T26" s="152">
        <f t="shared" si="8"/>
        <v>1.01105987264902</v>
      </c>
      <c r="U26" s="153">
        <f t="shared" si="5"/>
        <v>1735.09872285712</v>
      </c>
      <c r="V26" s="155">
        <f t="shared" si="6"/>
        <v>-7302.7385714284</v>
      </c>
      <c r="W26" s="155">
        <f t="shared" si="7"/>
        <v>797.1054285714</v>
      </c>
      <c r="X26" s="156"/>
      <c r="Y26" s="164">
        <v>188</v>
      </c>
      <c r="Z26" s="165"/>
      <c r="AA26" s="166">
        <v>600</v>
      </c>
      <c r="AB26" s="163">
        <f t="shared" si="10"/>
        <v>600</v>
      </c>
      <c r="AC26" s="167"/>
    </row>
    <row r="27" hidden="1" spans="1:29">
      <c r="A27" s="20">
        <v>24</v>
      </c>
      <c r="B27" s="20">
        <v>713</v>
      </c>
      <c r="C27" s="74" t="s">
        <v>62</v>
      </c>
      <c r="D27" s="74" t="s">
        <v>52</v>
      </c>
      <c r="E27" s="20"/>
      <c r="F27" s="20" t="s">
        <v>42</v>
      </c>
      <c r="G27" s="22">
        <v>3309.8184</v>
      </c>
      <c r="H27" s="22">
        <f t="shared" si="0"/>
        <v>13239.2736</v>
      </c>
      <c r="I27" s="23">
        <v>0.285046767606861</v>
      </c>
      <c r="J27" s="22">
        <v>943.453036285714</v>
      </c>
      <c r="K27" s="22">
        <f t="shared" si="1"/>
        <v>3773.81214514286</v>
      </c>
      <c r="L27" s="33">
        <v>3893.904</v>
      </c>
      <c r="M27" s="142">
        <f t="shared" si="2"/>
        <v>15575.616</v>
      </c>
      <c r="N27" s="143">
        <v>0.265159783820336</v>
      </c>
      <c r="O27" s="142">
        <v>1032.50674285714</v>
      </c>
      <c r="P27" s="142">
        <f t="shared" si="3"/>
        <v>4130.02697142856</v>
      </c>
      <c r="Q27" s="150">
        <v>13718.58</v>
      </c>
      <c r="R27" s="150">
        <v>4377.23</v>
      </c>
      <c r="S27" s="151">
        <f t="shared" si="4"/>
        <v>479.306399999999</v>
      </c>
      <c r="T27" s="152">
        <f t="shared" si="8"/>
        <v>1.03620337599187</v>
      </c>
      <c r="U27" s="153">
        <f t="shared" si="5"/>
        <v>603.417854857144</v>
      </c>
      <c r="V27" s="155">
        <f t="shared" si="6"/>
        <v>-1857.036</v>
      </c>
      <c r="W27" s="155">
        <f t="shared" si="7"/>
        <v>247.20302857144</v>
      </c>
      <c r="X27" s="156"/>
      <c r="Y27" s="164">
        <v>288</v>
      </c>
      <c r="Z27" s="165"/>
      <c r="AA27" s="166">
        <v>200</v>
      </c>
      <c r="AB27" s="163">
        <f t="shared" si="10"/>
        <v>200</v>
      </c>
      <c r="AC27" s="167"/>
    </row>
    <row r="28" spans="1:29">
      <c r="A28" s="20">
        <v>25</v>
      </c>
      <c r="B28" s="20">
        <v>581</v>
      </c>
      <c r="C28" s="74" t="s">
        <v>63</v>
      </c>
      <c r="D28" s="74" t="s">
        <v>39</v>
      </c>
      <c r="E28" s="20" t="s">
        <v>34</v>
      </c>
      <c r="F28" s="20" t="s">
        <v>32</v>
      </c>
      <c r="G28" s="22">
        <v>12723.3984</v>
      </c>
      <c r="H28" s="22">
        <f t="shared" si="0"/>
        <v>50893.5936</v>
      </c>
      <c r="I28" s="23">
        <v>0.290814213441592</v>
      </c>
      <c r="J28" s="22">
        <v>3700.145098</v>
      </c>
      <c r="K28" s="22">
        <f t="shared" si="1"/>
        <v>14800.580392</v>
      </c>
      <c r="L28" s="33">
        <v>14968.704</v>
      </c>
      <c r="M28" s="142">
        <f t="shared" si="2"/>
        <v>59874.816</v>
      </c>
      <c r="N28" s="143">
        <v>0.270524849713109</v>
      </c>
      <c r="O28" s="142">
        <v>4049.4064</v>
      </c>
      <c r="P28" s="142">
        <f t="shared" si="3"/>
        <v>16197.6256</v>
      </c>
      <c r="Q28" s="150">
        <v>51267.07</v>
      </c>
      <c r="R28" s="150">
        <v>14459.57</v>
      </c>
      <c r="S28" s="157">
        <f t="shared" si="4"/>
        <v>373.4764</v>
      </c>
      <c r="T28" s="39">
        <f t="shared" si="8"/>
        <v>1.00733837745739</v>
      </c>
      <c r="U28" s="155">
        <f t="shared" si="5"/>
        <v>-341.010392</v>
      </c>
      <c r="V28" s="155">
        <f t="shared" si="6"/>
        <v>-8607.746</v>
      </c>
      <c r="W28" s="155">
        <f t="shared" si="7"/>
        <v>-1738.0556</v>
      </c>
      <c r="X28" s="156"/>
      <c r="Y28" s="164">
        <v>288</v>
      </c>
      <c r="Z28" s="165"/>
      <c r="AA28" s="166"/>
      <c r="AB28" s="163"/>
      <c r="AC28" s="167"/>
    </row>
    <row r="29" hidden="1" spans="1:29">
      <c r="A29" s="20">
        <v>26</v>
      </c>
      <c r="B29" s="20">
        <v>573</v>
      </c>
      <c r="C29" s="74" t="s">
        <v>64</v>
      </c>
      <c r="D29" s="74" t="s">
        <v>31</v>
      </c>
      <c r="E29" s="20" t="s">
        <v>34</v>
      </c>
      <c r="F29" s="20" t="s">
        <v>42</v>
      </c>
      <c r="G29" s="22">
        <v>5538.97157142858</v>
      </c>
      <c r="H29" s="22">
        <f t="shared" si="0"/>
        <v>22155.8862857143</v>
      </c>
      <c r="I29" s="23">
        <v>0.294633406598611</v>
      </c>
      <c r="J29" s="22">
        <v>1631.96606314286</v>
      </c>
      <c r="K29" s="22">
        <f t="shared" si="1"/>
        <v>6527.86425257144</v>
      </c>
      <c r="L29" s="33">
        <v>6516.43714285715</v>
      </c>
      <c r="M29" s="142">
        <f t="shared" si="2"/>
        <v>26065.7485714286</v>
      </c>
      <c r="N29" s="143">
        <v>0.274077587533592</v>
      </c>
      <c r="O29" s="142">
        <v>1786.00937142858</v>
      </c>
      <c r="P29" s="142">
        <f t="shared" si="3"/>
        <v>7144.03748571432</v>
      </c>
      <c r="Q29" s="150">
        <v>22447.76</v>
      </c>
      <c r="R29" s="150">
        <v>6740.77</v>
      </c>
      <c r="S29" s="151">
        <f t="shared" si="4"/>
        <v>291.873714285677</v>
      </c>
      <c r="T29" s="152">
        <f t="shared" si="8"/>
        <v>1.01317364200745</v>
      </c>
      <c r="U29" s="153">
        <f t="shared" si="5"/>
        <v>212.90574742856</v>
      </c>
      <c r="V29" s="155">
        <f t="shared" si="6"/>
        <v>-3617.9885714286</v>
      </c>
      <c r="W29" s="155">
        <f t="shared" si="7"/>
        <v>-403.267485714319</v>
      </c>
      <c r="X29" s="156"/>
      <c r="Y29" s="164"/>
      <c r="Z29" s="165"/>
      <c r="AA29" s="166">
        <v>200</v>
      </c>
      <c r="AB29" s="163">
        <f t="shared" si="10"/>
        <v>200</v>
      </c>
      <c r="AC29" s="167"/>
    </row>
    <row r="30" hidden="1" spans="1:29">
      <c r="A30" s="20">
        <v>27</v>
      </c>
      <c r="B30" s="20">
        <v>578</v>
      </c>
      <c r="C30" s="74" t="s">
        <v>65</v>
      </c>
      <c r="D30" s="74" t="s">
        <v>41</v>
      </c>
      <c r="E30" s="75" t="s">
        <v>34</v>
      </c>
      <c r="F30" s="20" t="s">
        <v>37</v>
      </c>
      <c r="G30" s="22">
        <v>8539.219425</v>
      </c>
      <c r="H30" s="22">
        <f t="shared" si="0"/>
        <v>34156.8777</v>
      </c>
      <c r="I30" s="23">
        <v>0.297349004539889</v>
      </c>
      <c r="J30" s="22">
        <v>2539.12839557143</v>
      </c>
      <c r="K30" s="22">
        <f t="shared" si="1"/>
        <v>10156.5135822857</v>
      </c>
      <c r="L30" s="33">
        <v>10046.1405</v>
      </c>
      <c r="M30" s="142">
        <f t="shared" si="2"/>
        <v>40184.562</v>
      </c>
      <c r="N30" s="143">
        <v>0.276603725153385</v>
      </c>
      <c r="O30" s="142">
        <v>2778.79988571429</v>
      </c>
      <c r="P30" s="142">
        <f t="shared" si="3"/>
        <v>11115.1995428572</v>
      </c>
      <c r="Q30" s="150">
        <v>34431.45</v>
      </c>
      <c r="R30" s="150">
        <v>11719.84</v>
      </c>
      <c r="S30" s="151">
        <f t="shared" si="4"/>
        <v>274.5723</v>
      </c>
      <c r="T30" s="152">
        <f t="shared" si="8"/>
        <v>1.00803856553903</v>
      </c>
      <c r="U30" s="153">
        <f t="shared" si="5"/>
        <v>1563.32641771428</v>
      </c>
      <c r="V30" s="155">
        <f t="shared" si="6"/>
        <v>-5753.112</v>
      </c>
      <c r="W30" s="155">
        <f t="shared" si="7"/>
        <v>604.640457142839</v>
      </c>
      <c r="X30" s="156"/>
      <c r="Y30" s="164">
        <v>88</v>
      </c>
      <c r="Z30" s="165"/>
      <c r="AA30" s="166">
        <v>400</v>
      </c>
      <c r="AB30" s="163">
        <f t="shared" si="10"/>
        <v>400</v>
      </c>
      <c r="AC30" s="167"/>
    </row>
    <row r="31" hidden="1" spans="1:29">
      <c r="A31" s="20">
        <v>28</v>
      </c>
      <c r="B31" s="20">
        <v>743</v>
      </c>
      <c r="C31" s="74" t="s">
        <v>66</v>
      </c>
      <c r="D31" s="74" t="s">
        <v>31</v>
      </c>
      <c r="E31" s="20"/>
      <c r="F31" s="20" t="s">
        <v>42</v>
      </c>
      <c r="G31" s="22">
        <v>5707.81581428571</v>
      </c>
      <c r="H31" s="22">
        <f t="shared" si="0"/>
        <v>22831.2632571428</v>
      </c>
      <c r="I31" s="23">
        <v>0.305526328789062</v>
      </c>
      <c r="J31" s="22">
        <v>1743.88801114286</v>
      </c>
      <c r="K31" s="22">
        <f t="shared" si="1"/>
        <v>6975.55204457144</v>
      </c>
      <c r="L31" s="33">
        <v>6715.07742857143</v>
      </c>
      <c r="M31" s="142">
        <f t="shared" si="2"/>
        <v>26860.3097142857</v>
      </c>
      <c r="N31" s="143">
        <v>0.28421053840843</v>
      </c>
      <c r="O31" s="142">
        <v>1908.49577142858</v>
      </c>
      <c r="P31" s="142">
        <f t="shared" si="3"/>
        <v>7633.98308571432</v>
      </c>
      <c r="Q31" s="150">
        <v>22966.29</v>
      </c>
      <c r="R31" s="150">
        <v>6520.73</v>
      </c>
      <c r="S31" s="157">
        <f t="shared" si="4"/>
        <v>135.026742857161</v>
      </c>
      <c r="T31" s="39">
        <f t="shared" si="8"/>
        <v>1.00591411615452</v>
      </c>
      <c r="U31" s="155">
        <f t="shared" si="5"/>
        <v>-454.822044571441</v>
      </c>
      <c r="V31" s="155">
        <f t="shared" si="6"/>
        <v>-3894.01971428572</v>
      </c>
      <c r="W31" s="155">
        <f t="shared" si="7"/>
        <v>-1113.25308571432</v>
      </c>
      <c r="X31" s="156"/>
      <c r="Y31" s="164"/>
      <c r="Z31" s="165"/>
      <c r="AA31" s="166"/>
      <c r="AB31" s="163"/>
      <c r="AC31" s="167"/>
    </row>
    <row r="32" hidden="1" spans="1:29">
      <c r="A32" s="20">
        <v>29</v>
      </c>
      <c r="B32" s="20">
        <v>351</v>
      </c>
      <c r="C32" s="74" t="s">
        <v>67</v>
      </c>
      <c r="D32" s="74" t="s">
        <v>52</v>
      </c>
      <c r="E32" s="20"/>
      <c r="F32" s="20" t="s">
        <v>37</v>
      </c>
      <c r="G32" s="22">
        <v>6865.47161428572</v>
      </c>
      <c r="H32" s="22">
        <f t="shared" si="0"/>
        <v>27461.8864571429</v>
      </c>
      <c r="I32" s="23">
        <v>0.242903686714369</v>
      </c>
      <c r="J32" s="22">
        <v>1667.64836614285</v>
      </c>
      <c r="K32" s="22">
        <f t="shared" si="1"/>
        <v>6670.5934645714</v>
      </c>
      <c r="L32" s="33">
        <v>8077.02542857143</v>
      </c>
      <c r="M32" s="142">
        <f t="shared" si="2"/>
        <v>32308.1017142857</v>
      </c>
      <c r="N32" s="143">
        <v>0.225956917873832</v>
      </c>
      <c r="O32" s="142">
        <v>1825.05977142857</v>
      </c>
      <c r="P32" s="142">
        <f t="shared" si="3"/>
        <v>7300.23908571428</v>
      </c>
      <c r="Q32" s="150">
        <v>27511.51</v>
      </c>
      <c r="R32" s="150">
        <v>8881.39</v>
      </c>
      <c r="S32" s="151">
        <f t="shared" si="4"/>
        <v>49.6235428571199</v>
      </c>
      <c r="T32" s="152">
        <f t="shared" si="8"/>
        <v>1.00180699686945</v>
      </c>
      <c r="U32" s="153">
        <f t="shared" si="5"/>
        <v>2210.7965354286</v>
      </c>
      <c r="V32" s="155">
        <f t="shared" si="6"/>
        <v>-4796.59171428572</v>
      </c>
      <c r="W32" s="155">
        <f t="shared" si="7"/>
        <v>1581.15091428572</v>
      </c>
      <c r="X32" s="156"/>
      <c r="Y32" s="164"/>
      <c r="Z32" s="165"/>
      <c r="AA32" s="166">
        <v>400</v>
      </c>
      <c r="AB32" s="163">
        <f t="shared" si="10"/>
        <v>400</v>
      </c>
      <c r="AC32" s="167"/>
    </row>
    <row r="33" hidden="1" spans="1:29">
      <c r="A33" s="20">
        <v>30</v>
      </c>
      <c r="B33" s="20">
        <v>738</v>
      </c>
      <c r="C33" s="74" t="s">
        <v>68</v>
      </c>
      <c r="D33" s="74" t="s">
        <v>52</v>
      </c>
      <c r="E33" s="20"/>
      <c r="F33" s="20" t="s">
        <v>42</v>
      </c>
      <c r="G33" s="22">
        <v>5277.01371428571</v>
      </c>
      <c r="H33" s="22">
        <f t="shared" si="0"/>
        <v>21108.0548571428</v>
      </c>
      <c r="I33" s="23">
        <v>0.241878740183572</v>
      </c>
      <c r="J33" s="22">
        <v>1276.39742914286</v>
      </c>
      <c r="K33" s="22">
        <f t="shared" si="1"/>
        <v>5105.58971657144</v>
      </c>
      <c r="L33" s="33">
        <v>6208.25142857143</v>
      </c>
      <c r="M33" s="142">
        <f t="shared" si="2"/>
        <v>24833.0057142857</v>
      </c>
      <c r="N33" s="143">
        <v>0.225003479240532</v>
      </c>
      <c r="O33" s="142">
        <v>1396.87817142857</v>
      </c>
      <c r="P33" s="142">
        <f t="shared" si="3"/>
        <v>5587.51268571428</v>
      </c>
      <c r="Q33" s="150">
        <v>21138.1</v>
      </c>
      <c r="R33" s="150">
        <v>6722.78</v>
      </c>
      <c r="S33" s="151">
        <f t="shared" si="4"/>
        <v>30.0451428571578</v>
      </c>
      <c r="T33" s="152">
        <f t="shared" si="8"/>
        <v>1.00142339704253</v>
      </c>
      <c r="U33" s="153">
        <f t="shared" si="5"/>
        <v>1617.19028342856</v>
      </c>
      <c r="V33" s="155">
        <f t="shared" si="6"/>
        <v>-3694.90571428572</v>
      </c>
      <c r="W33" s="155">
        <f t="shared" si="7"/>
        <v>1135.26731428572</v>
      </c>
      <c r="X33" s="156"/>
      <c r="Y33" s="164">
        <v>288</v>
      </c>
      <c r="Z33" s="165"/>
      <c r="AA33" s="166">
        <v>200</v>
      </c>
      <c r="AB33" s="163">
        <f t="shared" si="10"/>
        <v>200</v>
      </c>
      <c r="AC33" s="167"/>
    </row>
    <row r="34" hidden="1" spans="1:29">
      <c r="A34" s="20">
        <v>31</v>
      </c>
      <c r="B34" s="20">
        <v>740</v>
      </c>
      <c r="C34" s="74" t="s">
        <v>69</v>
      </c>
      <c r="D34" s="74" t="s">
        <v>31</v>
      </c>
      <c r="E34" s="20"/>
      <c r="F34" s="20" t="s">
        <v>42</v>
      </c>
      <c r="G34" s="22">
        <v>5364.09257142858</v>
      </c>
      <c r="H34" s="22">
        <f t="shared" si="0"/>
        <v>21456.3702857143</v>
      </c>
      <c r="I34" s="23">
        <v>0.296101052906085</v>
      </c>
      <c r="J34" s="22">
        <v>1588.31345828571</v>
      </c>
      <c r="K34" s="22">
        <f t="shared" si="1"/>
        <v>6353.25383314284</v>
      </c>
      <c r="L34" s="33">
        <v>6310.69714285715</v>
      </c>
      <c r="M34" s="142">
        <f t="shared" si="2"/>
        <v>25242.7885714286</v>
      </c>
      <c r="N34" s="143">
        <v>0.275442839912638</v>
      </c>
      <c r="O34" s="142">
        <v>1738.23634285714</v>
      </c>
      <c r="P34" s="142">
        <f t="shared" si="3"/>
        <v>6952.94537142856</v>
      </c>
      <c r="Q34" s="150">
        <v>21463.89</v>
      </c>
      <c r="R34" s="150">
        <v>6709.83</v>
      </c>
      <c r="S34" s="151">
        <f t="shared" si="4"/>
        <v>7.51971428567776</v>
      </c>
      <c r="T34" s="152">
        <f t="shared" si="8"/>
        <v>1.00035046534831</v>
      </c>
      <c r="U34" s="153">
        <f t="shared" si="5"/>
        <v>356.576166857159</v>
      </c>
      <c r="V34" s="155">
        <f t="shared" si="6"/>
        <v>-3778.8985714286</v>
      </c>
      <c r="W34" s="155">
        <f t="shared" si="7"/>
        <v>-243.11537142856</v>
      </c>
      <c r="X34" s="156"/>
      <c r="Y34" s="164"/>
      <c r="Z34" s="165"/>
      <c r="AA34" s="166">
        <v>200</v>
      </c>
      <c r="AB34" s="163">
        <f t="shared" si="10"/>
        <v>200</v>
      </c>
      <c r="AC34" s="167"/>
    </row>
    <row r="35" hidden="1" spans="1:29">
      <c r="A35" s="20">
        <v>32</v>
      </c>
      <c r="B35" s="20">
        <v>572</v>
      </c>
      <c r="C35" s="74" t="s">
        <v>70</v>
      </c>
      <c r="D35" s="74" t="s">
        <v>41</v>
      </c>
      <c r="E35" s="75" t="s">
        <v>34</v>
      </c>
      <c r="F35" s="20" t="s">
        <v>37</v>
      </c>
      <c r="G35" s="22">
        <v>7446.503625</v>
      </c>
      <c r="H35" s="22">
        <f t="shared" si="0"/>
        <v>29786.0145</v>
      </c>
      <c r="I35" s="23">
        <v>0.275151453674917</v>
      </c>
      <c r="J35" s="22">
        <v>2048.91629721429</v>
      </c>
      <c r="K35" s="22">
        <f t="shared" si="1"/>
        <v>8195.66518885716</v>
      </c>
      <c r="L35" s="33">
        <v>8760.5925</v>
      </c>
      <c r="M35" s="142">
        <f t="shared" si="2"/>
        <v>35042.37</v>
      </c>
      <c r="N35" s="143">
        <v>0.25595484062783</v>
      </c>
      <c r="O35" s="142">
        <v>2242.31605714286</v>
      </c>
      <c r="P35" s="142">
        <f t="shared" si="3"/>
        <v>8969.26422857144</v>
      </c>
      <c r="Q35" s="150">
        <v>29595</v>
      </c>
      <c r="R35" s="150">
        <v>9778.03</v>
      </c>
      <c r="S35" s="157">
        <f t="shared" si="4"/>
        <v>-191.014500000001</v>
      </c>
      <c r="T35" s="39">
        <f t="shared" si="8"/>
        <v>0.993587107801885</v>
      </c>
      <c r="U35" s="155">
        <f t="shared" si="5"/>
        <v>1582.36481114284</v>
      </c>
      <c r="V35" s="155">
        <f t="shared" si="6"/>
        <v>-5447.37</v>
      </c>
      <c r="W35" s="155">
        <f t="shared" si="7"/>
        <v>808.765771428561</v>
      </c>
      <c r="X35" s="156"/>
      <c r="Y35" s="164"/>
      <c r="Z35" s="159"/>
      <c r="AA35" s="162"/>
      <c r="AB35" s="163"/>
      <c r="AC35" s="167">
        <f>S35*0.01</f>
        <v>-1.91014500000001</v>
      </c>
    </row>
    <row r="36" hidden="1" spans="1:29">
      <c r="A36" s="20">
        <v>33</v>
      </c>
      <c r="B36" s="20">
        <v>710</v>
      </c>
      <c r="C36" s="74" t="s">
        <v>71</v>
      </c>
      <c r="D36" s="74" t="s">
        <v>52</v>
      </c>
      <c r="E36" s="20"/>
      <c r="F36" s="20" t="s">
        <v>42</v>
      </c>
      <c r="G36" s="22">
        <v>4187.49197142858</v>
      </c>
      <c r="H36" s="22">
        <f t="shared" si="0"/>
        <v>16749.9678857143</v>
      </c>
      <c r="I36" s="23">
        <v>0.27786517287924</v>
      </c>
      <c r="J36" s="22">
        <v>1163.55818057143</v>
      </c>
      <c r="K36" s="22">
        <f t="shared" si="1"/>
        <v>4654.23272228572</v>
      </c>
      <c r="L36" s="33">
        <v>4926.46114285715</v>
      </c>
      <c r="M36" s="142">
        <f t="shared" si="2"/>
        <v>19705.8445714286</v>
      </c>
      <c r="N36" s="143">
        <v>0.258479230585339</v>
      </c>
      <c r="O36" s="142">
        <v>1273.38788571429</v>
      </c>
      <c r="P36" s="142">
        <f t="shared" si="3"/>
        <v>5093.55154285716</v>
      </c>
      <c r="Q36" s="150">
        <v>16310.06</v>
      </c>
      <c r="R36" s="150">
        <v>4887.96</v>
      </c>
      <c r="S36" s="157">
        <f t="shared" si="4"/>
        <v>-439.907885714319</v>
      </c>
      <c r="T36" s="39">
        <f t="shared" si="8"/>
        <v>0.97373679229024</v>
      </c>
      <c r="U36" s="155">
        <f t="shared" si="5"/>
        <v>233.72727771428</v>
      </c>
      <c r="V36" s="155">
        <f t="shared" si="6"/>
        <v>-3395.7845714286</v>
      </c>
      <c r="W36" s="155">
        <f t="shared" si="7"/>
        <v>-205.59154285716</v>
      </c>
      <c r="X36" s="156"/>
      <c r="Y36" s="164"/>
      <c r="Z36" s="159"/>
      <c r="AA36" s="162"/>
      <c r="AB36" s="163"/>
      <c r="AC36" s="167">
        <f t="shared" ref="AC36:AC48" si="11">S36*0.01</f>
        <v>-4.39907885714319</v>
      </c>
    </row>
    <row r="37" hidden="1" spans="1:29">
      <c r="A37" s="20">
        <v>34</v>
      </c>
      <c r="B37" s="20">
        <v>539</v>
      </c>
      <c r="C37" s="74" t="s">
        <v>72</v>
      </c>
      <c r="D37" s="74" t="s">
        <v>36</v>
      </c>
      <c r="E37" s="20"/>
      <c r="F37" s="20" t="s">
        <v>42</v>
      </c>
      <c r="G37" s="22">
        <v>6020.57404285714</v>
      </c>
      <c r="H37" s="22">
        <f t="shared" si="0"/>
        <v>24082.2961714286</v>
      </c>
      <c r="I37" s="23">
        <v>0.263956346516677</v>
      </c>
      <c r="J37" s="22">
        <v>1589.16872828571</v>
      </c>
      <c r="K37" s="22">
        <f t="shared" si="1"/>
        <v>6356.67491314284</v>
      </c>
      <c r="L37" s="33">
        <v>7083.02828571428</v>
      </c>
      <c r="M37" s="142">
        <f t="shared" si="2"/>
        <v>28332.1131428571</v>
      </c>
      <c r="N37" s="143">
        <v>0.245540787457374</v>
      </c>
      <c r="O37" s="142">
        <v>1739.17234285714</v>
      </c>
      <c r="P37" s="142">
        <f t="shared" si="3"/>
        <v>6956.68937142856</v>
      </c>
      <c r="Q37" s="150">
        <v>23558.15</v>
      </c>
      <c r="R37" s="150">
        <v>8228.01</v>
      </c>
      <c r="S37" s="157">
        <f t="shared" si="4"/>
        <v>-524.146171428558</v>
      </c>
      <c r="T37" s="39">
        <f t="shared" ref="T37:T68" si="12">Q37/H37</f>
        <v>0.978235207818331</v>
      </c>
      <c r="U37" s="155">
        <f t="shared" si="5"/>
        <v>1871.33508685716</v>
      </c>
      <c r="V37" s="155">
        <f t="shared" si="6"/>
        <v>-4773.96314285712</v>
      </c>
      <c r="W37" s="155">
        <f t="shared" si="7"/>
        <v>1271.32062857144</v>
      </c>
      <c r="X37" s="156"/>
      <c r="Y37" s="164"/>
      <c r="Z37" s="159"/>
      <c r="AA37" s="162"/>
      <c r="AB37" s="163"/>
      <c r="AC37" s="167">
        <f t="shared" si="11"/>
        <v>-5.24146171428558</v>
      </c>
    </row>
    <row r="38" spans="1:29">
      <c r="A38" s="20">
        <v>35</v>
      </c>
      <c r="B38" s="20">
        <v>343</v>
      </c>
      <c r="C38" s="74" t="s">
        <v>73</v>
      </c>
      <c r="D38" s="74" t="s">
        <v>39</v>
      </c>
      <c r="E38" s="20" t="s">
        <v>34</v>
      </c>
      <c r="F38" s="20" t="s">
        <v>32</v>
      </c>
      <c r="G38" s="22">
        <v>22505.1466714286</v>
      </c>
      <c r="H38" s="22">
        <f t="shared" si="0"/>
        <v>90020.5866857144</v>
      </c>
      <c r="I38" s="23">
        <v>0.247669723905763</v>
      </c>
      <c r="J38" s="22">
        <v>5573.84346257143</v>
      </c>
      <c r="K38" s="22">
        <f t="shared" si="1"/>
        <v>22295.3738502857</v>
      </c>
      <c r="L38" s="33">
        <v>26476.6431428572</v>
      </c>
      <c r="M38" s="142">
        <f t="shared" si="2"/>
        <v>105906.572571429</v>
      </c>
      <c r="N38" s="143">
        <v>0.230390440842571</v>
      </c>
      <c r="O38" s="142">
        <v>6099.96548571429</v>
      </c>
      <c r="P38" s="142">
        <f t="shared" si="3"/>
        <v>24399.8619428572</v>
      </c>
      <c r="Q38" s="150">
        <v>89270.75</v>
      </c>
      <c r="R38" s="150">
        <v>22965.99</v>
      </c>
      <c r="S38" s="157">
        <f t="shared" si="4"/>
        <v>-749.836685714399</v>
      </c>
      <c r="T38" s="39">
        <f t="shared" si="12"/>
        <v>0.991670386593544</v>
      </c>
      <c r="U38" s="155">
        <f t="shared" si="5"/>
        <v>670.616149714282</v>
      </c>
      <c r="V38" s="155">
        <f t="shared" si="6"/>
        <v>-16635.8225714288</v>
      </c>
      <c r="W38" s="155">
        <f t="shared" si="7"/>
        <v>-1433.87194285716</v>
      </c>
      <c r="X38" s="156"/>
      <c r="Y38" s="164">
        <v>276</v>
      </c>
      <c r="Z38" s="159"/>
      <c r="AA38" s="162"/>
      <c r="AB38" s="163"/>
      <c r="AC38" s="167">
        <f t="shared" si="11"/>
        <v>-7.49836685714399</v>
      </c>
    </row>
    <row r="39" hidden="1" spans="1:29">
      <c r="A39" s="20">
        <v>36</v>
      </c>
      <c r="B39" s="20">
        <v>755</v>
      </c>
      <c r="C39" s="74" t="s">
        <v>74</v>
      </c>
      <c r="D39" s="74" t="s">
        <v>52</v>
      </c>
      <c r="E39" s="20" t="s">
        <v>34</v>
      </c>
      <c r="F39" s="20" t="s">
        <v>42</v>
      </c>
      <c r="G39" s="22">
        <v>3765.76277142858</v>
      </c>
      <c r="H39" s="22">
        <f t="shared" si="0"/>
        <v>15063.0510857143</v>
      </c>
      <c r="I39" s="23">
        <v>0.208248126122382</v>
      </c>
      <c r="J39" s="22">
        <v>784.213040571429</v>
      </c>
      <c r="K39" s="22">
        <f t="shared" si="1"/>
        <v>3136.85216228572</v>
      </c>
      <c r="L39" s="33">
        <v>4430.30914285715</v>
      </c>
      <c r="M39" s="142">
        <f t="shared" si="2"/>
        <v>17721.2365714286</v>
      </c>
      <c r="N39" s="143">
        <v>0.193719187090588</v>
      </c>
      <c r="O39" s="142">
        <v>858.235885714286</v>
      </c>
      <c r="P39" s="142">
        <f t="shared" si="3"/>
        <v>3432.94354285714</v>
      </c>
      <c r="Q39" s="150">
        <v>13957.31</v>
      </c>
      <c r="R39" s="150">
        <v>4320.57</v>
      </c>
      <c r="S39" s="157">
        <f t="shared" si="4"/>
        <v>-1105.74108571432</v>
      </c>
      <c r="T39" s="39">
        <f t="shared" si="12"/>
        <v>0.926592489169542</v>
      </c>
      <c r="U39" s="155">
        <f t="shared" si="5"/>
        <v>1183.71783771428</v>
      </c>
      <c r="V39" s="155">
        <f t="shared" si="6"/>
        <v>-3763.9265714286</v>
      </c>
      <c r="W39" s="155">
        <f t="shared" si="7"/>
        <v>887.626457142856</v>
      </c>
      <c r="X39" s="156"/>
      <c r="Y39" s="164">
        <v>288</v>
      </c>
      <c r="Z39" s="159"/>
      <c r="AA39" s="162"/>
      <c r="AB39" s="163"/>
      <c r="AC39" s="167">
        <f t="shared" si="11"/>
        <v>-11.0574108571432</v>
      </c>
    </row>
    <row r="40" hidden="1" spans="1:29">
      <c r="A40" s="20">
        <v>37</v>
      </c>
      <c r="B40" s="20">
        <v>514</v>
      </c>
      <c r="C40" s="74" t="s">
        <v>75</v>
      </c>
      <c r="D40" s="74" t="s">
        <v>36</v>
      </c>
      <c r="E40" s="20" t="s">
        <v>34</v>
      </c>
      <c r="F40" s="20" t="s">
        <v>32</v>
      </c>
      <c r="G40" s="22">
        <v>12254.661225</v>
      </c>
      <c r="H40" s="22">
        <f t="shared" si="0"/>
        <v>49018.6449</v>
      </c>
      <c r="I40" s="23">
        <v>0.31761111807945</v>
      </c>
      <c r="J40" s="22">
        <v>3892.21665335714</v>
      </c>
      <c r="K40" s="22">
        <f t="shared" si="1"/>
        <v>15568.8666134286</v>
      </c>
      <c r="L40" s="33">
        <v>14417.2485</v>
      </c>
      <c r="M40" s="142">
        <f t="shared" si="2"/>
        <v>57668.994</v>
      </c>
      <c r="N40" s="143">
        <v>0.295452202864605</v>
      </c>
      <c r="O40" s="142">
        <v>4259.60782857142</v>
      </c>
      <c r="P40" s="142">
        <f t="shared" si="3"/>
        <v>17038.4313142857</v>
      </c>
      <c r="Q40" s="150">
        <v>47681.26</v>
      </c>
      <c r="R40" s="150">
        <v>16186.98</v>
      </c>
      <c r="S40" s="157">
        <f t="shared" si="4"/>
        <v>-1337.3849</v>
      </c>
      <c r="T40" s="39">
        <f t="shared" si="12"/>
        <v>0.972716812087965</v>
      </c>
      <c r="U40" s="155">
        <f t="shared" si="5"/>
        <v>618.11338657144</v>
      </c>
      <c r="V40" s="155">
        <f t="shared" si="6"/>
        <v>-9987.734</v>
      </c>
      <c r="W40" s="155">
        <f t="shared" si="7"/>
        <v>-851.451314285681</v>
      </c>
      <c r="X40" s="156"/>
      <c r="Y40" s="164"/>
      <c r="Z40" s="159"/>
      <c r="AA40" s="162"/>
      <c r="AB40" s="163"/>
      <c r="AC40" s="167">
        <f t="shared" si="11"/>
        <v>-13.373849</v>
      </c>
    </row>
    <row r="41" hidden="1" spans="1:29">
      <c r="A41" s="20">
        <v>38</v>
      </c>
      <c r="B41" s="20">
        <v>706</v>
      </c>
      <c r="C41" s="74" t="s">
        <v>76</v>
      </c>
      <c r="D41" s="74" t="s">
        <v>52</v>
      </c>
      <c r="E41" s="20"/>
      <c r="F41" s="20" t="s">
        <v>42</v>
      </c>
      <c r="G41" s="22">
        <v>4457.12824285714</v>
      </c>
      <c r="H41" s="22">
        <f t="shared" si="0"/>
        <v>17828.5129714286</v>
      </c>
      <c r="I41" s="23">
        <v>0.297950813281031</v>
      </c>
      <c r="J41" s="22">
        <v>1328.00498485714</v>
      </c>
      <c r="K41" s="22">
        <f t="shared" si="1"/>
        <v>5312.01993942856</v>
      </c>
      <c r="L41" s="33">
        <v>5243.68028571428</v>
      </c>
      <c r="M41" s="142">
        <f t="shared" si="2"/>
        <v>20974.7211428571</v>
      </c>
      <c r="N41" s="143">
        <v>0.277163547238169</v>
      </c>
      <c r="O41" s="142">
        <v>1453.35702857142</v>
      </c>
      <c r="P41" s="142">
        <f t="shared" si="3"/>
        <v>5813.42811428568</v>
      </c>
      <c r="Q41" s="150">
        <v>16281.94</v>
      </c>
      <c r="R41" s="150">
        <v>4382.35</v>
      </c>
      <c r="S41" s="157">
        <f t="shared" si="4"/>
        <v>-1546.57297142856</v>
      </c>
      <c r="T41" s="39">
        <f t="shared" si="12"/>
        <v>0.913252834159133</v>
      </c>
      <c r="U41" s="155">
        <f t="shared" si="5"/>
        <v>-929.66993942856</v>
      </c>
      <c r="V41" s="155">
        <f t="shared" si="6"/>
        <v>-4692.78114285712</v>
      </c>
      <c r="W41" s="155">
        <f t="shared" si="7"/>
        <v>-1431.07811428568</v>
      </c>
      <c r="X41" s="156"/>
      <c r="Y41" s="164"/>
      <c r="Z41" s="159"/>
      <c r="AA41" s="162"/>
      <c r="AB41" s="163"/>
      <c r="AC41" s="167">
        <f t="shared" si="11"/>
        <v>-15.4657297142856</v>
      </c>
    </row>
    <row r="42" hidden="1" spans="1:29">
      <c r="A42" s="20">
        <v>39</v>
      </c>
      <c r="B42" s="20">
        <v>387</v>
      </c>
      <c r="C42" s="74" t="s">
        <v>77</v>
      </c>
      <c r="D42" s="74" t="s">
        <v>31</v>
      </c>
      <c r="E42" s="20"/>
      <c r="F42" s="20" t="s">
        <v>32</v>
      </c>
      <c r="G42" s="22">
        <v>13042.78335</v>
      </c>
      <c r="H42" s="22">
        <f t="shared" si="0"/>
        <v>52171.1334</v>
      </c>
      <c r="I42" s="23">
        <v>0.261706038042212</v>
      </c>
      <c r="J42" s="22">
        <v>3413.37515557143</v>
      </c>
      <c r="K42" s="22">
        <f t="shared" si="1"/>
        <v>13653.5006222857</v>
      </c>
      <c r="L42" s="33">
        <v>15344.451</v>
      </c>
      <c r="M42" s="142">
        <f t="shared" si="2"/>
        <v>61377.804</v>
      </c>
      <c r="N42" s="143">
        <v>0.243447477248569</v>
      </c>
      <c r="O42" s="142">
        <v>3735.56788571428</v>
      </c>
      <c r="P42" s="142">
        <f t="shared" si="3"/>
        <v>14942.2715428571</v>
      </c>
      <c r="Q42" s="150">
        <v>50559.1</v>
      </c>
      <c r="R42" s="150">
        <v>12779.98</v>
      </c>
      <c r="S42" s="157">
        <f t="shared" si="4"/>
        <v>-1612.0334</v>
      </c>
      <c r="T42" s="39">
        <f t="shared" si="12"/>
        <v>0.969101046978596</v>
      </c>
      <c r="U42" s="155">
        <f t="shared" si="5"/>
        <v>-873.52062228572</v>
      </c>
      <c r="V42" s="155">
        <f t="shared" si="6"/>
        <v>-10818.704</v>
      </c>
      <c r="W42" s="155">
        <f t="shared" si="7"/>
        <v>-2162.29154285712</v>
      </c>
      <c r="X42" s="156"/>
      <c r="Y42" s="164"/>
      <c r="Z42" s="159"/>
      <c r="AA42" s="162"/>
      <c r="AB42" s="163"/>
      <c r="AC42" s="167">
        <f t="shared" si="11"/>
        <v>-16.120334</v>
      </c>
    </row>
    <row r="43" hidden="1" spans="1:29">
      <c r="A43" s="20">
        <v>40</v>
      </c>
      <c r="B43" s="20">
        <v>750</v>
      </c>
      <c r="C43" s="74" t="s">
        <v>78</v>
      </c>
      <c r="D43" s="74" t="s">
        <v>31</v>
      </c>
      <c r="E43" s="20"/>
      <c r="F43" s="20" t="s">
        <v>37</v>
      </c>
      <c r="G43" s="22">
        <v>14698.7487964285</v>
      </c>
      <c r="H43" s="22">
        <f t="shared" si="0"/>
        <v>58794.995185714</v>
      </c>
      <c r="I43" s="23">
        <v>0.300982836555883</v>
      </c>
      <c r="J43" s="22">
        <v>4424.07110657143</v>
      </c>
      <c r="K43" s="22">
        <f t="shared" si="1"/>
        <v>17696.2844262857</v>
      </c>
      <c r="L43" s="33">
        <v>17292.6456428571</v>
      </c>
      <c r="M43" s="142">
        <f t="shared" si="2"/>
        <v>69170.5825714284</v>
      </c>
      <c r="N43" s="143">
        <v>0.279984034005473</v>
      </c>
      <c r="O43" s="142">
        <v>4841.66468571429</v>
      </c>
      <c r="P43" s="142">
        <f t="shared" si="3"/>
        <v>19366.6587428572</v>
      </c>
      <c r="Q43" s="150">
        <v>57162.9</v>
      </c>
      <c r="R43" s="150">
        <v>17214.23</v>
      </c>
      <c r="S43" s="157">
        <f t="shared" si="4"/>
        <v>-1632.095185714</v>
      </c>
      <c r="T43" s="39">
        <f t="shared" si="12"/>
        <v>0.972240916415441</v>
      </c>
      <c r="U43" s="155">
        <f t="shared" si="5"/>
        <v>-482.054426285722</v>
      </c>
      <c r="V43" s="155">
        <f t="shared" si="6"/>
        <v>-12007.6825714284</v>
      </c>
      <c r="W43" s="155">
        <f t="shared" si="7"/>
        <v>-2152.42874285716</v>
      </c>
      <c r="X43" s="156"/>
      <c r="Y43" s="164"/>
      <c r="Z43" s="159"/>
      <c r="AA43" s="162"/>
      <c r="AB43" s="163"/>
      <c r="AC43" s="167">
        <f t="shared" si="11"/>
        <v>-16.32095185714</v>
      </c>
    </row>
    <row r="44" hidden="1" spans="1:29">
      <c r="A44" s="20">
        <v>41</v>
      </c>
      <c r="B44" s="20">
        <v>329</v>
      </c>
      <c r="C44" s="74" t="s">
        <v>79</v>
      </c>
      <c r="D44" s="74" t="s">
        <v>52</v>
      </c>
      <c r="E44" s="20" t="s">
        <v>34</v>
      </c>
      <c r="F44" s="20" t="s">
        <v>37</v>
      </c>
      <c r="G44" s="22">
        <v>8357.00061428571</v>
      </c>
      <c r="H44" s="22">
        <f t="shared" si="0"/>
        <v>33428.0024571428</v>
      </c>
      <c r="I44" s="23">
        <v>0.286210040057041</v>
      </c>
      <c r="J44" s="22">
        <v>2391.85748057143</v>
      </c>
      <c r="K44" s="22">
        <f t="shared" si="1"/>
        <v>9567.42992228572</v>
      </c>
      <c r="L44" s="33">
        <v>9831.76542857142</v>
      </c>
      <c r="M44" s="142">
        <f t="shared" si="2"/>
        <v>39327.0617142857</v>
      </c>
      <c r="N44" s="143">
        <v>0.26624189772748</v>
      </c>
      <c r="O44" s="142">
        <v>2617.62788571429</v>
      </c>
      <c r="P44" s="142">
        <f t="shared" si="3"/>
        <v>10470.5115428572</v>
      </c>
      <c r="Q44" s="150">
        <v>31655.77</v>
      </c>
      <c r="R44" s="150">
        <v>9210.87</v>
      </c>
      <c r="S44" s="157">
        <f t="shared" si="4"/>
        <v>-1772.23245714284</v>
      </c>
      <c r="T44" s="39">
        <f t="shared" si="12"/>
        <v>0.946983596778929</v>
      </c>
      <c r="U44" s="155">
        <f t="shared" si="5"/>
        <v>-356.55992228572</v>
      </c>
      <c r="V44" s="155">
        <f t="shared" si="6"/>
        <v>-7671.29171428568</v>
      </c>
      <c r="W44" s="155">
        <f t="shared" si="7"/>
        <v>-1259.64154285716</v>
      </c>
      <c r="X44" s="156"/>
      <c r="Y44" s="164"/>
      <c r="Z44" s="159"/>
      <c r="AA44" s="162"/>
      <c r="AB44" s="163"/>
      <c r="AC44" s="167">
        <f t="shared" si="11"/>
        <v>-17.7223245714284</v>
      </c>
    </row>
    <row r="45" hidden="1" spans="1:29">
      <c r="A45" s="20">
        <v>42</v>
      </c>
      <c r="B45" s="20">
        <v>744</v>
      </c>
      <c r="C45" s="74" t="s">
        <v>80</v>
      </c>
      <c r="D45" s="74" t="s">
        <v>41</v>
      </c>
      <c r="E45" s="75" t="s">
        <v>34</v>
      </c>
      <c r="F45" s="20" t="s">
        <v>37</v>
      </c>
      <c r="G45" s="22">
        <v>9304.22045714286</v>
      </c>
      <c r="H45" s="22">
        <f t="shared" si="0"/>
        <v>37216.8818285714</v>
      </c>
      <c r="I45" s="23">
        <v>0.229428894136632</v>
      </c>
      <c r="J45" s="22">
        <v>2134.65701028571</v>
      </c>
      <c r="K45" s="22">
        <f t="shared" si="1"/>
        <v>8538.62804114284</v>
      </c>
      <c r="L45" s="33">
        <v>10946.1417142857</v>
      </c>
      <c r="M45" s="142">
        <f t="shared" si="2"/>
        <v>43784.5668571428</v>
      </c>
      <c r="N45" s="143">
        <v>0.213422227103843</v>
      </c>
      <c r="O45" s="142">
        <v>2336.14994285714</v>
      </c>
      <c r="P45" s="142">
        <f t="shared" si="3"/>
        <v>9344.59977142856</v>
      </c>
      <c r="Q45" s="150">
        <v>35362.82</v>
      </c>
      <c r="R45" s="150">
        <v>7948.12</v>
      </c>
      <c r="S45" s="157">
        <f t="shared" si="4"/>
        <v>-1854.06182857144</v>
      </c>
      <c r="T45" s="39">
        <f t="shared" si="12"/>
        <v>0.950182236192929</v>
      </c>
      <c r="U45" s="155">
        <f t="shared" si="5"/>
        <v>-590.50804114284</v>
      </c>
      <c r="V45" s="155">
        <f t="shared" si="6"/>
        <v>-8421.7468571428</v>
      </c>
      <c r="W45" s="155">
        <f t="shared" si="7"/>
        <v>-1396.47977142856</v>
      </c>
      <c r="X45" s="156"/>
      <c r="Y45" s="164"/>
      <c r="Z45" s="159"/>
      <c r="AA45" s="162"/>
      <c r="AB45" s="163"/>
      <c r="AC45" s="167">
        <f t="shared" si="11"/>
        <v>-18.5406182857144</v>
      </c>
    </row>
    <row r="46" hidden="1" spans="1:29">
      <c r="A46" s="20">
        <v>43</v>
      </c>
      <c r="B46" s="20">
        <v>337</v>
      </c>
      <c r="C46" s="74" t="s">
        <v>81</v>
      </c>
      <c r="D46" s="74" t="s">
        <v>41</v>
      </c>
      <c r="E46" s="75"/>
      <c r="F46" s="20" t="s">
        <v>32</v>
      </c>
      <c r="G46" s="22">
        <v>25263.5108142857</v>
      </c>
      <c r="H46" s="22">
        <f t="shared" si="0"/>
        <v>101054.043257143</v>
      </c>
      <c r="I46" s="23">
        <v>0.256411217321833</v>
      </c>
      <c r="J46" s="22">
        <v>6477.84756171429</v>
      </c>
      <c r="K46" s="22">
        <f t="shared" si="1"/>
        <v>25911.3902468572</v>
      </c>
      <c r="L46" s="33">
        <v>29721.7774285714</v>
      </c>
      <c r="M46" s="142">
        <f t="shared" si="2"/>
        <v>118887.109714286</v>
      </c>
      <c r="N46" s="143">
        <v>0.238522062624961</v>
      </c>
      <c r="O46" s="142">
        <v>7089.29965714286</v>
      </c>
      <c r="P46" s="142">
        <f t="shared" si="3"/>
        <v>28357.1986285714</v>
      </c>
      <c r="Q46" s="150">
        <v>98838.1</v>
      </c>
      <c r="R46" s="150">
        <v>27305.48</v>
      </c>
      <c r="S46" s="157">
        <f t="shared" si="4"/>
        <v>-2215.94325714279</v>
      </c>
      <c r="T46" s="39">
        <f t="shared" si="12"/>
        <v>0.978071701183652</v>
      </c>
      <c r="U46" s="155">
        <f t="shared" si="5"/>
        <v>1394.08975314284</v>
      </c>
      <c r="V46" s="155">
        <f t="shared" si="6"/>
        <v>-20049.0097142856</v>
      </c>
      <c r="W46" s="155">
        <f t="shared" si="7"/>
        <v>-1051.71862857144</v>
      </c>
      <c r="X46" s="156"/>
      <c r="Y46" s="164"/>
      <c r="Z46" s="159"/>
      <c r="AA46" s="162"/>
      <c r="AB46" s="163"/>
      <c r="AC46" s="167">
        <f t="shared" si="11"/>
        <v>-22.1594325714279</v>
      </c>
    </row>
    <row r="47" spans="1:29">
      <c r="A47" s="20">
        <v>44</v>
      </c>
      <c r="B47" s="20">
        <v>745</v>
      </c>
      <c r="C47" s="74" t="s">
        <v>82</v>
      </c>
      <c r="D47" s="74" t="s">
        <v>39</v>
      </c>
      <c r="E47" s="20"/>
      <c r="F47" s="20" t="s">
        <v>37</v>
      </c>
      <c r="G47" s="22">
        <v>7760.20480714286</v>
      </c>
      <c r="H47" s="22">
        <f t="shared" si="0"/>
        <v>31040.8192285714</v>
      </c>
      <c r="I47" s="23">
        <v>0.267410075323003</v>
      </c>
      <c r="J47" s="22">
        <v>2075.156952</v>
      </c>
      <c r="K47" s="22">
        <f t="shared" si="1"/>
        <v>8300.627808</v>
      </c>
      <c r="L47" s="33">
        <v>9129.65271428572</v>
      </c>
      <c r="M47" s="142">
        <f t="shared" si="2"/>
        <v>36518.6108571429</v>
      </c>
      <c r="N47" s="143">
        <v>0.248753558440003</v>
      </c>
      <c r="O47" s="142">
        <v>2271.0336</v>
      </c>
      <c r="P47" s="142">
        <f t="shared" si="3"/>
        <v>9084.1344</v>
      </c>
      <c r="Q47" s="150">
        <v>28744.57</v>
      </c>
      <c r="R47" s="150">
        <v>8095.25</v>
      </c>
      <c r="S47" s="157">
        <f t="shared" si="4"/>
        <v>-2296.24922857144</v>
      </c>
      <c r="T47" s="39">
        <f t="shared" si="12"/>
        <v>0.926024850965987</v>
      </c>
      <c r="U47" s="155">
        <f t="shared" si="5"/>
        <v>-205.377807999999</v>
      </c>
      <c r="V47" s="155">
        <f t="shared" si="6"/>
        <v>-7774.04085714288</v>
      </c>
      <c r="W47" s="155">
        <f t="shared" si="7"/>
        <v>-988.884400000001</v>
      </c>
      <c r="X47" s="156"/>
      <c r="Y47" s="164"/>
      <c r="Z47" s="159"/>
      <c r="AA47" s="162"/>
      <c r="AB47" s="163"/>
      <c r="AC47" s="167">
        <f t="shared" si="11"/>
        <v>-22.9624922857144</v>
      </c>
    </row>
    <row r="48" hidden="1" spans="1:29">
      <c r="A48" s="20">
        <v>45</v>
      </c>
      <c r="B48" s="56">
        <v>584</v>
      </c>
      <c r="C48" s="77" t="s">
        <v>83</v>
      </c>
      <c r="D48" s="77" t="s">
        <v>31</v>
      </c>
      <c r="E48" s="56"/>
      <c r="F48" s="20" t="s">
        <v>42</v>
      </c>
      <c r="G48" s="22">
        <v>6540.80282142857</v>
      </c>
      <c r="H48" s="22">
        <f t="shared" si="0"/>
        <v>26163.2112857143</v>
      </c>
      <c r="I48" s="23">
        <v>0.268283043848063</v>
      </c>
      <c r="J48" s="22">
        <v>1754.78649014285</v>
      </c>
      <c r="K48" s="22">
        <f t="shared" si="1"/>
        <v>7019.1459605714</v>
      </c>
      <c r="L48" s="33">
        <v>7695.06214285714</v>
      </c>
      <c r="M48" s="142">
        <f t="shared" si="2"/>
        <v>30780.2485714286</v>
      </c>
      <c r="N48" s="143">
        <v>0.249565622184244</v>
      </c>
      <c r="O48" s="142">
        <v>1920.42297142857</v>
      </c>
      <c r="P48" s="142">
        <f t="shared" si="3"/>
        <v>7681.69188571428</v>
      </c>
      <c r="Q48" s="150">
        <v>23664.04</v>
      </c>
      <c r="R48" s="150">
        <v>6938.87</v>
      </c>
      <c r="S48" s="157">
        <f t="shared" si="4"/>
        <v>-2499.17128571428</v>
      </c>
      <c r="T48" s="39">
        <f t="shared" si="12"/>
        <v>0.90447765534505</v>
      </c>
      <c r="U48" s="155">
        <f t="shared" si="5"/>
        <v>-80.2759605714</v>
      </c>
      <c r="V48" s="155">
        <f t="shared" si="6"/>
        <v>-7116.20857142856</v>
      </c>
      <c r="W48" s="155">
        <f t="shared" si="7"/>
        <v>-742.82188571428</v>
      </c>
      <c r="X48" s="156"/>
      <c r="Y48" s="164"/>
      <c r="Z48" s="159"/>
      <c r="AA48" s="162"/>
      <c r="AB48" s="163"/>
      <c r="AC48" s="167">
        <f t="shared" si="11"/>
        <v>-24.9917128571428</v>
      </c>
    </row>
    <row r="49" hidden="1" spans="1:29">
      <c r="A49" s="20">
        <v>46</v>
      </c>
      <c r="B49" s="20">
        <v>594</v>
      </c>
      <c r="C49" s="74" t="s">
        <v>84</v>
      </c>
      <c r="D49" s="74" t="s">
        <v>36</v>
      </c>
      <c r="E49" s="20"/>
      <c r="F49" s="20" t="s">
        <v>42</v>
      </c>
      <c r="G49" s="22">
        <v>6095.86752857142</v>
      </c>
      <c r="H49" s="22">
        <f t="shared" si="0"/>
        <v>24383.4701142857</v>
      </c>
      <c r="I49" s="23">
        <v>0.288259031416382</v>
      </c>
      <c r="J49" s="22">
        <v>1757.18886942858</v>
      </c>
      <c r="K49" s="22">
        <f t="shared" si="1"/>
        <v>7028.75547771432</v>
      </c>
      <c r="L49" s="33">
        <v>7171.60885714285</v>
      </c>
      <c r="M49" s="142">
        <f t="shared" si="2"/>
        <v>28686.4354285714</v>
      </c>
      <c r="N49" s="143">
        <v>0.268147936201286</v>
      </c>
      <c r="O49" s="142">
        <v>1923.05211428572</v>
      </c>
      <c r="P49" s="142">
        <f t="shared" si="3"/>
        <v>7692.20845714288</v>
      </c>
      <c r="Q49" s="150">
        <v>21853.71</v>
      </c>
      <c r="R49" s="150">
        <v>5357.86</v>
      </c>
      <c r="S49" s="157">
        <f t="shared" si="4"/>
        <v>-2529.76011428568</v>
      </c>
      <c r="T49" s="39">
        <f t="shared" si="12"/>
        <v>0.896251021596653</v>
      </c>
      <c r="U49" s="155">
        <f t="shared" si="5"/>
        <v>-1670.89547771432</v>
      </c>
      <c r="V49" s="155">
        <f t="shared" si="6"/>
        <v>-6832.7254285714</v>
      </c>
      <c r="W49" s="155">
        <f t="shared" si="7"/>
        <v>-2334.34845714288</v>
      </c>
      <c r="X49" s="156"/>
      <c r="Y49" s="164"/>
      <c r="Z49" s="159"/>
      <c r="AA49" s="162"/>
      <c r="AB49" s="163"/>
      <c r="AC49" s="167">
        <f>S49*0.03</f>
        <v>-75.8928034285704</v>
      </c>
    </row>
    <row r="50" spans="1:29">
      <c r="A50" s="20">
        <v>47</v>
      </c>
      <c r="B50" s="20">
        <v>741</v>
      </c>
      <c r="C50" s="74" t="s">
        <v>85</v>
      </c>
      <c r="D50" s="74" t="s">
        <v>39</v>
      </c>
      <c r="E50" s="20"/>
      <c r="F50" s="20" t="s">
        <v>42</v>
      </c>
      <c r="G50" s="22">
        <v>4365.70418571429</v>
      </c>
      <c r="H50" s="22">
        <f t="shared" si="0"/>
        <v>17462.8167428572</v>
      </c>
      <c r="I50" s="23">
        <v>0.280358619612382</v>
      </c>
      <c r="J50" s="22">
        <v>1223.96279914286</v>
      </c>
      <c r="K50" s="22">
        <f t="shared" si="1"/>
        <v>4895.85119657144</v>
      </c>
      <c r="L50" s="33">
        <v>5136.12257142857</v>
      </c>
      <c r="M50" s="142">
        <f t="shared" si="2"/>
        <v>20544.4902857143</v>
      </c>
      <c r="N50" s="143">
        <v>0.260798715918495</v>
      </c>
      <c r="O50" s="142">
        <v>1339.49417142857</v>
      </c>
      <c r="P50" s="142">
        <f t="shared" si="3"/>
        <v>5357.97668571428</v>
      </c>
      <c r="Q50" s="150">
        <v>14928.9</v>
      </c>
      <c r="R50" s="150">
        <v>3519.7</v>
      </c>
      <c r="S50" s="157">
        <f t="shared" si="4"/>
        <v>-2533.91674285716</v>
      </c>
      <c r="T50" s="39">
        <f t="shared" si="12"/>
        <v>0.854896447682553</v>
      </c>
      <c r="U50" s="155">
        <f t="shared" si="5"/>
        <v>-1376.15119657144</v>
      </c>
      <c r="V50" s="155">
        <f t="shared" si="6"/>
        <v>-5615.59028571428</v>
      </c>
      <c r="W50" s="155">
        <f t="shared" si="7"/>
        <v>-1838.27668571428</v>
      </c>
      <c r="X50" s="156"/>
      <c r="Y50" s="164"/>
      <c r="Z50" s="159"/>
      <c r="AA50" s="162"/>
      <c r="AB50" s="163"/>
      <c r="AC50" s="167">
        <f>S50*0.03</f>
        <v>-76.0175022857149</v>
      </c>
    </row>
    <row r="51" hidden="1" spans="1:29">
      <c r="A51" s="20">
        <v>48</v>
      </c>
      <c r="B51" s="20">
        <v>373</v>
      </c>
      <c r="C51" s="74" t="s">
        <v>86</v>
      </c>
      <c r="D51" s="74" t="s">
        <v>41</v>
      </c>
      <c r="E51" s="75"/>
      <c r="F51" s="20" t="s">
        <v>37</v>
      </c>
      <c r="G51" s="22">
        <v>10157.6437714286</v>
      </c>
      <c r="H51" s="22">
        <f t="shared" si="0"/>
        <v>40630.5750857144</v>
      </c>
      <c r="I51" s="23">
        <v>0.297143364282805</v>
      </c>
      <c r="J51" s="22">
        <v>3018.27644342857</v>
      </c>
      <c r="K51" s="22">
        <f t="shared" si="1"/>
        <v>12073.1057737143</v>
      </c>
      <c r="L51" s="33">
        <v>11950.1691428571</v>
      </c>
      <c r="M51" s="142">
        <f t="shared" si="2"/>
        <v>47800.6765714284</v>
      </c>
      <c r="N51" s="143">
        <v>0.276412431890982</v>
      </c>
      <c r="O51" s="142">
        <v>3303.17531428571</v>
      </c>
      <c r="P51" s="142">
        <f t="shared" si="3"/>
        <v>13212.7012571428</v>
      </c>
      <c r="Q51" s="150">
        <v>37890.1</v>
      </c>
      <c r="R51" s="150">
        <v>13267.53</v>
      </c>
      <c r="S51" s="157">
        <f t="shared" si="4"/>
        <v>-2740.4750857144</v>
      </c>
      <c r="T51" s="39">
        <f t="shared" si="12"/>
        <v>0.932551407900748</v>
      </c>
      <c r="U51" s="155">
        <f t="shared" si="5"/>
        <v>1194.42422628572</v>
      </c>
      <c r="V51" s="155">
        <f t="shared" si="6"/>
        <v>-9910.5765714284</v>
      </c>
      <c r="W51" s="155">
        <f t="shared" si="7"/>
        <v>54.8287428571603</v>
      </c>
      <c r="X51" s="156"/>
      <c r="Y51" s="164"/>
      <c r="Z51" s="159"/>
      <c r="AA51" s="162"/>
      <c r="AB51" s="163"/>
      <c r="AC51" s="167">
        <f>S51*0.01</f>
        <v>-27.404750857144</v>
      </c>
    </row>
    <row r="52" spans="1:29">
      <c r="A52" s="20">
        <v>49</v>
      </c>
      <c r="B52" s="20">
        <v>379</v>
      </c>
      <c r="C52" s="74" t="s">
        <v>87</v>
      </c>
      <c r="D52" s="74" t="s">
        <v>39</v>
      </c>
      <c r="E52" s="20"/>
      <c r="F52" s="20" t="s">
        <v>37</v>
      </c>
      <c r="G52" s="22">
        <v>8890.25394285715</v>
      </c>
      <c r="H52" s="22">
        <f t="shared" si="0"/>
        <v>35561.0157714286</v>
      </c>
      <c r="I52" s="23">
        <v>0.254182360235199</v>
      </c>
      <c r="J52" s="22">
        <v>2259.74573028571</v>
      </c>
      <c r="K52" s="22">
        <f t="shared" si="1"/>
        <v>9038.98292114284</v>
      </c>
      <c r="L52" s="33">
        <v>10459.1222857143</v>
      </c>
      <c r="M52" s="142">
        <f t="shared" si="2"/>
        <v>41836.4891428572</v>
      </c>
      <c r="N52" s="143">
        <v>0.236448707195534</v>
      </c>
      <c r="O52" s="142">
        <v>2473.04594285714</v>
      </c>
      <c r="P52" s="142">
        <f t="shared" si="3"/>
        <v>9892.18377142856</v>
      </c>
      <c r="Q52" s="150">
        <v>32816.56</v>
      </c>
      <c r="R52" s="150">
        <v>9211.39</v>
      </c>
      <c r="S52" s="157">
        <f t="shared" si="4"/>
        <v>-2744.45577142861</v>
      </c>
      <c r="T52" s="39">
        <f t="shared" si="12"/>
        <v>0.922824033231536</v>
      </c>
      <c r="U52" s="155">
        <f t="shared" si="5"/>
        <v>172.407078857159</v>
      </c>
      <c r="V52" s="155">
        <f t="shared" si="6"/>
        <v>-9019.9291428572</v>
      </c>
      <c r="W52" s="155">
        <f t="shared" si="7"/>
        <v>-680.79377142856</v>
      </c>
      <c r="X52" s="156"/>
      <c r="Y52" s="164"/>
      <c r="Z52" s="159"/>
      <c r="AA52" s="162"/>
      <c r="AB52" s="163"/>
      <c r="AC52" s="167">
        <f>S52*0.01</f>
        <v>-27.4445577142861</v>
      </c>
    </row>
    <row r="53" spans="1:29">
      <c r="A53" s="20">
        <v>50</v>
      </c>
      <c r="B53" s="20">
        <v>727</v>
      </c>
      <c r="C53" s="74" t="s">
        <v>88</v>
      </c>
      <c r="D53" s="74" t="s">
        <v>39</v>
      </c>
      <c r="E53" s="20"/>
      <c r="F53" s="20" t="s">
        <v>42</v>
      </c>
      <c r="G53" s="22">
        <v>6296.04398571429</v>
      </c>
      <c r="H53" s="22">
        <f t="shared" si="0"/>
        <v>25184.1759428572</v>
      </c>
      <c r="I53" s="23">
        <v>0.263075760368791</v>
      </c>
      <c r="J53" s="22">
        <v>1656.33655885714</v>
      </c>
      <c r="K53" s="22">
        <f t="shared" si="1"/>
        <v>6625.34623542856</v>
      </c>
      <c r="L53" s="33">
        <v>7407.11057142857</v>
      </c>
      <c r="M53" s="142">
        <f t="shared" si="2"/>
        <v>29628.4422857143</v>
      </c>
      <c r="N53" s="143">
        <v>0.244721637552363</v>
      </c>
      <c r="O53" s="142">
        <v>1812.68022857142</v>
      </c>
      <c r="P53" s="142">
        <f t="shared" si="3"/>
        <v>7250.72091428568</v>
      </c>
      <c r="Q53" s="150">
        <v>22328.83</v>
      </c>
      <c r="R53" s="150">
        <v>6351.42</v>
      </c>
      <c r="S53" s="157">
        <f t="shared" si="4"/>
        <v>-2855.34594285716</v>
      </c>
      <c r="T53" s="39">
        <f t="shared" si="12"/>
        <v>0.886621426512587</v>
      </c>
      <c r="U53" s="155">
        <f t="shared" si="5"/>
        <v>-273.92623542856</v>
      </c>
      <c r="V53" s="155">
        <f t="shared" si="6"/>
        <v>-7299.61228571428</v>
      </c>
      <c r="W53" s="155">
        <f t="shared" si="7"/>
        <v>-899.30091428568</v>
      </c>
      <c r="X53" s="156"/>
      <c r="Y53" s="164"/>
      <c r="Z53" s="159"/>
      <c r="AA53" s="162"/>
      <c r="AB53" s="163"/>
      <c r="AC53" s="167">
        <f>S53*0.03</f>
        <v>-85.6603782857148</v>
      </c>
    </row>
    <row r="54" hidden="1" spans="1:29">
      <c r="A54" s="20">
        <v>51</v>
      </c>
      <c r="B54" s="20">
        <v>56</v>
      </c>
      <c r="C54" s="74" t="s">
        <v>89</v>
      </c>
      <c r="D54" s="74" t="s">
        <v>52</v>
      </c>
      <c r="E54" s="20" t="s">
        <v>34</v>
      </c>
      <c r="F54" s="20" t="s">
        <v>42</v>
      </c>
      <c r="G54" s="22">
        <v>6322.89111428571</v>
      </c>
      <c r="H54" s="22">
        <f t="shared" si="0"/>
        <v>25291.5644571428</v>
      </c>
      <c r="I54" s="23">
        <v>0.294362737337123</v>
      </c>
      <c r="J54" s="22">
        <v>1861.22353628571</v>
      </c>
      <c r="K54" s="22">
        <f t="shared" si="1"/>
        <v>7444.89414514284</v>
      </c>
      <c r="L54" s="33">
        <v>7438.69542857143</v>
      </c>
      <c r="M54" s="142">
        <f t="shared" si="2"/>
        <v>29754.7817142857</v>
      </c>
      <c r="N54" s="143">
        <v>0.273825802174068</v>
      </c>
      <c r="O54" s="142">
        <v>2036.90674285714</v>
      </c>
      <c r="P54" s="142">
        <f t="shared" si="3"/>
        <v>8147.62697142856</v>
      </c>
      <c r="Q54" s="150">
        <v>22323.51</v>
      </c>
      <c r="R54" s="150">
        <v>6945.27</v>
      </c>
      <c r="S54" s="157">
        <f t="shared" si="4"/>
        <v>-2968.05445714284</v>
      </c>
      <c r="T54" s="39">
        <f t="shared" si="12"/>
        <v>0.882646466485999</v>
      </c>
      <c r="U54" s="155">
        <f t="shared" si="5"/>
        <v>-499.62414514284</v>
      </c>
      <c r="V54" s="155">
        <f t="shared" si="6"/>
        <v>-7431.27171428572</v>
      </c>
      <c r="W54" s="155">
        <f t="shared" si="7"/>
        <v>-1202.35697142856</v>
      </c>
      <c r="X54" s="156"/>
      <c r="Y54" s="164"/>
      <c r="Z54" s="159"/>
      <c r="AA54" s="162"/>
      <c r="AB54" s="163"/>
      <c r="AC54" s="167">
        <f>S54*0.03</f>
        <v>-89.0416337142852</v>
      </c>
    </row>
    <row r="55" hidden="1" spans="1:29">
      <c r="A55" s="20">
        <v>52</v>
      </c>
      <c r="B55" s="20">
        <v>712</v>
      </c>
      <c r="C55" s="74" t="s">
        <v>90</v>
      </c>
      <c r="D55" s="74" t="s">
        <v>31</v>
      </c>
      <c r="E55" s="20" t="s">
        <v>34</v>
      </c>
      <c r="F55" s="20" t="s">
        <v>32</v>
      </c>
      <c r="G55" s="22">
        <v>15474.1014321428</v>
      </c>
      <c r="H55" s="22">
        <f t="shared" si="0"/>
        <v>61896.4057285712</v>
      </c>
      <c r="I55" s="23">
        <v>0.297825984934222</v>
      </c>
      <c r="J55" s="22">
        <v>4608.5895</v>
      </c>
      <c r="K55" s="22">
        <f t="shared" si="1"/>
        <v>18434.358</v>
      </c>
      <c r="L55" s="33">
        <v>18204.8252142857</v>
      </c>
      <c r="M55" s="142">
        <f t="shared" si="2"/>
        <v>72819.3008571428</v>
      </c>
      <c r="N55" s="143">
        <v>0.277047427845788</v>
      </c>
      <c r="O55" s="142">
        <v>5043.6</v>
      </c>
      <c r="P55" s="142">
        <f t="shared" si="3"/>
        <v>20174.4</v>
      </c>
      <c r="Q55" s="150">
        <v>58588</v>
      </c>
      <c r="R55" s="150">
        <v>19135.05</v>
      </c>
      <c r="S55" s="157">
        <f t="shared" si="4"/>
        <v>-3308.4057285712</v>
      </c>
      <c r="T55" s="39">
        <f t="shared" si="12"/>
        <v>0.946549307837369</v>
      </c>
      <c r="U55" s="155">
        <f t="shared" si="5"/>
        <v>700.691999999999</v>
      </c>
      <c r="V55" s="155">
        <f t="shared" si="6"/>
        <v>-14231.3008571428</v>
      </c>
      <c r="W55" s="155">
        <f t="shared" si="7"/>
        <v>-1039.35</v>
      </c>
      <c r="X55" s="156"/>
      <c r="Y55" s="164"/>
      <c r="Z55" s="159"/>
      <c r="AA55" s="162"/>
      <c r="AB55" s="163"/>
      <c r="AC55" s="167">
        <f>S55*0.01</f>
        <v>-33.084057285712</v>
      </c>
    </row>
    <row r="56" spans="1:29">
      <c r="A56" s="20">
        <v>53</v>
      </c>
      <c r="B56" s="20">
        <v>752</v>
      </c>
      <c r="C56" s="74" t="s">
        <v>91</v>
      </c>
      <c r="D56" s="74" t="s">
        <v>39</v>
      </c>
      <c r="E56" s="20" t="s">
        <v>34</v>
      </c>
      <c r="F56" s="20" t="s">
        <v>42</v>
      </c>
      <c r="G56" s="22">
        <v>4162.76717142858</v>
      </c>
      <c r="H56" s="22">
        <f t="shared" si="0"/>
        <v>16651.0686857143</v>
      </c>
      <c r="I56" s="23">
        <v>0.236361440646373</v>
      </c>
      <c r="J56" s="22">
        <v>983.917645714285</v>
      </c>
      <c r="K56" s="22">
        <f t="shared" si="1"/>
        <v>3935.67058285714</v>
      </c>
      <c r="L56" s="33">
        <v>4897.37314285715</v>
      </c>
      <c r="M56" s="142">
        <f t="shared" si="2"/>
        <v>19589.4925714286</v>
      </c>
      <c r="N56" s="143">
        <v>0.219871107578021</v>
      </c>
      <c r="O56" s="142">
        <v>1076.79085714286</v>
      </c>
      <c r="P56" s="142">
        <f t="shared" si="3"/>
        <v>4307.16342857144</v>
      </c>
      <c r="Q56" s="150">
        <v>13272.86</v>
      </c>
      <c r="R56" s="150">
        <v>3736.76</v>
      </c>
      <c r="S56" s="157">
        <f t="shared" si="4"/>
        <v>-3378.20868571432</v>
      </c>
      <c r="T56" s="39">
        <f t="shared" si="12"/>
        <v>0.797117605513655</v>
      </c>
      <c r="U56" s="155">
        <f t="shared" si="5"/>
        <v>-198.91058285714</v>
      </c>
      <c r="V56" s="155">
        <f t="shared" si="6"/>
        <v>-6316.6325714286</v>
      </c>
      <c r="W56" s="155">
        <f t="shared" si="7"/>
        <v>-570.40342857144</v>
      </c>
      <c r="X56" s="156"/>
      <c r="Y56" s="164"/>
      <c r="Z56" s="159"/>
      <c r="AA56" s="162"/>
      <c r="AB56" s="163"/>
      <c r="AC56" s="167">
        <f>S56*0.03</f>
        <v>-101.34626057143</v>
      </c>
    </row>
    <row r="57" hidden="1" spans="1:29">
      <c r="A57" s="20">
        <v>54</v>
      </c>
      <c r="B57" s="20">
        <v>718</v>
      </c>
      <c r="C57" s="74" t="s">
        <v>92</v>
      </c>
      <c r="D57" s="74" t="s">
        <v>41</v>
      </c>
      <c r="E57" s="75"/>
      <c r="F57" s="20" t="s">
        <v>42</v>
      </c>
      <c r="G57" s="22">
        <v>3765.1311</v>
      </c>
      <c r="H57" s="22">
        <f t="shared" si="0"/>
        <v>15060.5244</v>
      </c>
      <c r="I57" s="23">
        <v>0.197123990412218</v>
      </c>
      <c r="J57" s="22">
        <v>742.197666857142</v>
      </c>
      <c r="K57" s="22">
        <f t="shared" si="1"/>
        <v>2968.79066742857</v>
      </c>
      <c r="L57" s="33">
        <v>4429.566</v>
      </c>
      <c r="M57" s="142">
        <f t="shared" si="2"/>
        <v>17718.264</v>
      </c>
      <c r="N57" s="143">
        <v>0.18337115387183</v>
      </c>
      <c r="O57" s="142">
        <v>812.254628571428</v>
      </c>
      <c r="P57" s="142">
        <f t="shared" si="3"/>
        <v>3249.01851428571</v>
      </c>
      <c r="Q57" s="150">
        <v>11660.66</v>
      </c>
      <c r="R57" s="150">
        <v>2773.86</v>
      </c>
      <c r="S57" s="157">
        <f t="shared" si="4"/>
        <v>-3399.8644</v>
      </c>
      <c r="T57" s="39">
        <f t="shared" si="12"/>
        <v>0.774253252429909</v>
      </c>
      <c r="U57" s="155">
        <f t="shared" si="5"/>
        <v>-194.930667428568</v>
      </c>
      <c r="V57" s="155">
        <f t="shared" si="6"/>
        <v>-6057.604</v>
      </c>
      <c r="W57" s="155">
        <f t="shared" si="7"/>
        <v>-475.158514285712</v>
      </c>
      <c r="X57" s="156"/>
      <c r="Y57" s="164"/>
      <c r="Z57" s="159"/>
      <c r="AA57" s="162"/>
      <c r="AB57" s="163"/>
      <c r="AC57" s="167">
        <f>S57*0.03</f>
        <v>-101.995932</v>
      </c>
    </row>
    <row r="58" spans="1:29">
      <c r="A58" s="20">
        <v>55</v>
      </c>
      <c r="B58" s="20">
        <v>365</v>
      </c>
      <c r="C58" s="74" t="s">
        <v>93</v>
      </c>
      <c r="D58" s="74" t="s">
        <v>39</v>
      </c>
      <c r="E58" s="20" t="s">
        <v>34</v>
      </c>
      <c r="F58" s="20" t="s">
        <v>32</v>
      </c>
      <c r="G58" s="22">
        <v>11837.4460714286</v>
      </c>
      <c r="H58" s="22">
        <f t="shared" si="0"/>
        <v>47349.7842857144</v>
      </c>
      <c r="I58" s="23">
        <v>0.281211831376875</v>
      </c>
      <c r="J58" s="22">
        <v>3328.82988857143</v>
      </c>
      <c r="K58" s="22">
        <f t="shared" si="1"/>
        <v>13315.3195542857</v>
      </c>
      <c r="L58" s="33">
        <v>13926.4071428571</v>
      </c>
      <c r="M58" s="142">
        <f t="shared" si="2"/>
        <v>55705.6285714284</v>
      </c>
      <c r="N58" s="143">
        <v>0.261592401280814</v>
      </c>
      <c r="O58" s="142">
        <v>3643.04228571428</v>
      </c>
      <c r="P58" s="142">
        <f t="shared" si="3"/>
        <v>14572.1691428571</v>
      </c>
      <c r="Q58" s="150">
        <v>43923.97</v>
      </c>
      <c r="R58" s="150">
        <v>11706.72</v>
      </c>
      <c r="S58" s="157">
        <f t="shared" si="4"/>
        <v>-3425.8142857144</v>
      </c>
      <c r="T58" s="39">
        <f t="shared" si="12"/>
        <v>0.927648787900646</v>
      </c>
      <c r="U58" s="155">
        <f t="shared" si="5"/>
        <v>-1608.59955428572</v>
      </c>
      <c r="V58" s="155">
        <f t="shared" si="6"/>
        <v>-11781.6585714284</v>
      </c>
      <c r="W58" s="155">
        <f t="shared" si="7"/>
        <v>-2865.44914285712</v>
      </c>
      <c r="X58" s="156"/>
      <c r="Y58" s="164"/>
      <c r="Z58" s="159"/>
      <c r="AA58" s="162"/>
      <c r="AB58" s="163"/>
      <c r="AC58" s="167">
        <f>S58*0.01</f>
        <v>-34.258142857144</v>
      </c>
    </row>
    <row r="59" hidden="1" spans="1:29">
      <c r="A59" s="20">
        <v>56</v>
      </c>
      <c r="B59" s="20">
        <v>367</v>
      </c>
      <c r="C59" s="74" t="s">
        <v>94</v>
      </c>
      <c r="D59" s="74" t="s">
        <v>52</v>
      </c>
      <c r="E59" s="20" t="s">
        <v>34</v>
      </c>
      <c r="F59" s="20" t="s">
        <v>37</v>
      </c>
      <c r="G59" s="22">
        <v>7506.04976785714</v>
      </c>
      <c r="H59" s="22">
        <f t="shared" si="0"/>
        <v>30024.1990714286</v>
      </c>
      <c r="I59" s="23">
        <v>0.274936880978343</v>
      </c>
      <c r="J59" s="22">
        <v>2063.68991164286</v>
      </c>
      <c r="K59" s="22">
        <f t="shared" si="1"/>
        <v>8254.75964657144</v>
      </c>
      <c r="L59" s="33">
        <v>8830.64678571428</v>
      </c>
      <c r="M59" s="142">
        <f t="shared" si="2"/>
        <v>35322.5871428571</v>
      </c>
      <c r="N59" s="143">
        <v>0.255755238119389</v>
      </c>
      <c r="O59" s="142">
        <v>2258.48417142858</v>
      </c>
      <c r="P59" s="142">
        <f t="shared" si="3"/>
        <v>9033.93668571432</v>
      </c>
      <c r="Q59" s="150">
        <v>26376.23</v>
      </c>
      <c r="R59" s="150">
        <v>7330.01</v>
      </c>
      <c r="S59" s="157">
        <f t="shared" si="4"/>
        <v>-3647.96907142856</v>
      </c>
      <c r="T59" s="39">
        <f t="shared" si="12"/>
        <v>0.878499037967677</v>
      </c>
      <c r="U59" s="155">
        <f t="shared" si="5"/>
        <v>-924.749646571439</v>
      </c>
      <c r="V59" s="155">
        <f t="shared" si="6"/>
        <v>-8946.35714285712</v>
      </c>
      <c r="W59" s="155">
        <f t="shared" si="7"/>
        <v>-1703.92668571432</v>
      </c>
      <c r="X59" s="156"/>
      <c r="Y59" s="164"/>
      <c r="Z59" s="159"/>
      <c r="AA59" s="162"/>
      <c r="AB59" s="163"/>
      <c r="AC59" s="167">
        <f t="shared" ref="AC59:AC84" si="13">S59*0.03</f>
        <v>-109.439072142857</v>
      </c>
    </row>
    <row r="60" hidden="1" spans="1:29">
      <c r="A60" s="20">
        <v>57</v>
      </c>
      <c r="B60" s="20">
        <v>545</v>
      </c>
      <c r="C60" s="74" t="s">
        <v>95</v>
      </c>
      <c r="D60" s="74" t="s">
        <v>31</v>
      </c>
      <c r="E60" s="20"/>
      <c r="F60" s="20" t="s">
        <v>42</v>
      </c>
      <c r="G60" s="22">
        <v>4277.80131428571</v>
      </c>
      <c r="H60" s="22">
        <f t="shared" si="0"/>
        <v>17111.2052571428</v>
      </c>
      <c r="I60" s="23">
        <v>0.273483887911284</v>
      </c>
      <c r="J60" s="22">
        <v>1169.90973514286</v>
      </c>
      <c r="K60" s="22">
        <f t="shared" si="1"/>
        <v>4679.63894057144</v>
      </c>
      <c r="L60" s="33">
        <v>5032.70742857143</v>
      </c>
      <c r="M60" s="142">
        <f t="shared" si="2"/>
        <v>20130.8297142857</v>
      </c>
      <c r="N60" s="143">
        <v>0.25440361666166</v>
      </c>
      <c r="O60" s="142">
        <v>1280.33897142857</v>
      </c>
      <c r="P60" s="142">
        <f t="shared" si="3"/>
        <v>5121.35588571428</v>
      </c>
      <c r="Q60" s="150">
        <v>13345.19</v>
      </c>
      <c r="R60" s="150">
        <v>3753.48</v>
      </c>
      <c r="S60" s="157">
        <f t="shared" si="4"/>
        <v>-3766.01525714284</v>
      </c>
      <c r="T60" s="39">
        <f t="shared" si="12"/>
        <v>0.779909410205294</v>
      </c>
      <c r="U60" s="155">
        <f t="shared" si="5"/>
        <v>-926.15894057144</v>
      </c>
      <c r="V60" s="155">
        <f t="shared" si="6"/>
        <v>-6785.63971428572</v>
      </c>
      <c r="W60" s="155">
        <f t="shared" si="7"/>
        <v>-1367.87588571428</v>
      </c>
      <c r="X60" s="156"/>
      <c r="Y60" s="164"/>
      <c r="Z60" s="159"/>
      <c r="AA60" s="162"/>
      <c r="AB60" s="163"/>
      <c r="AC60" s="167">
        <f t="shared" si="13"/>
        <v>-112.980457714285</v>
      </c>
    </row>
    <row r="61" hidden="1" spans="1:29">
      <c r="A61" s="20">
        <v>58</v>
      </c>
      <c r="B61" s="20">
        <v>721</v>
      </c>
      <c r="C61" s="74" t="s">
        <v>96</v>
      </c>
      <c r="D61" s="74" t="s">
        <v>36</v>
      </c>
      <c r="E61" s="20" t="s">
        <v>34</v>
      </c>
      <c r="F61" s="20" t="s">
        <v>37</v>
      </c>
      <c r="G61" s="22">
        <v>8012.44843928571</v>
      </c>
      <c r="H61" s="22">
        <f t="shared" si="0"/>
        <v>32049.7937571428</v>
      </c>
      <c r="I61" s="23">
        <v>0.31767061098757</v>
      </c>
      <c r="J61" s="22">
        <v>2545.31939121429</v>
      </c>
      <c r="K61" s="22">
        <f t="shared" si="1"/>
        <v>10181.2775648572</v>
      </c>
      <c r="L61" s="33">
        <v>9426.40992857142</v>
      </c>
      <c r="M61" s="142">
        <f t="shared" si="2"/>
        <v>37705.6397142857</v>
      </c>
      <c r="N61" s="143">
        <v>0.295507545104716</v>
      </c>
      <c r="O61" s="142">
        <v>2785.57525714286</v>
      </c>
      <c r="P61" s="142">
        <f t="shared" si="3"/>
        <v>11142.3010285714</v>
      </c>
      <c r="Q61" s="150">
        <v>27913.57</v>
      </c>
      <c r="R61" s="150">
        <v>8644.57</v>
      </c>
      <c r="S61" s="157">
        <f t="shared" si="4"/>
        <v>-4136.22375714284</v>
      </c>
      <c r="T61" s="39">
        <f t="shared" si="12"/>
        <v>0.870943826082469</v>
      </c>
      <c r="U61" s="155">
        <f t="shared" si="5"/>
        <v>-1536.70756485716</v>
      </c>
      <c r="V61" s="155">
        <f t="shared" si="6"/>
        <v>-9792.06971428568</v>
      </c>
      <c r="W61" s="155">
        <f t="shared" si="7"/>
        <v>-2497.73102857144</v>
      </c>
      <c r="X61" s="156"/>
      <c r="Y61" s="164"/>
      <c r="Z61" s="159"/>
      <c r="AA61" s="162"/>
      <c r="AB61" s="163"/>
      <c r="AC61" s="167">
        <f t="shared" si="13"/>
        <v>-124.086712714285</v>
      </c>
    </row>
    <row r="62" spans="1:29">
      <c r="A62" s="20">
        <v>59</v>
      </c>
      <c r="B62" s="20">
        <v>513</v>
      </c>
      <c r="C62" s="74" t="s">
        <v>97</v>
      </c>
      <c r="D62" s="74" t="s">
        <v>39</v>
      </c>
      <c r="E62" s="20"/>
      <c r="F62" s="20" t="s">
        <v>37</v>
      </c>
      <c r="G62" s="22">
        <v>10016.9886857143</v>
      </c>
      <c r="H62" s="22">
        <f t="shared" si="0"/>
        <v>40067.9547428572</v>
      </c>
      <c r="I62" s="23">
        <v>0.279234288043977</v>
      </c>
      <c r="J62" s="22">
        <v>2797.086704</v>
      </c>
      <c r="K62" s="22">
        <f t="shared" si="1"/>
        <v>11188.346816</v>
      </c>
      <c r="L62" s="33">
        <v>11784.6925714286</v>
      </c>
      <c r="M62" s="142">
        <f t="shared" si="2"/>
        <v>47138.7702857144</v>
      </c>
      <c r="N62" s="143">
        <v>0.25975282608742</v>
      </c>
      <c r="O62" s="142">
        <v>3061.1072</v>
      </c>
      <c r="P62" s="142">
        <f t="shared" si="3"/>
        <v>12244.4288</v>
      </c>
      <c r="Q62" s="150">
        <v>35813.07</v>
      </c>
      <c r="R62" s="150">
        <v>10856.6</v>
      </c>
      <c r="S62" s="157">
        <f t="shared" si="4"/>
        <v>-4254.8847428572</v>
      </c>
      <c r="T62" s="39">
        <f t="shared" si="12"/>
        <v>0.893808287192006</v>
      </c>
      <c r="U62" s="155">
        <f t="shared" si="5"/>
        <v>-331.746815999999</v>
      </c>
      <c r="V62" s="155">
        <f t="shared" si="6"/>
        <v>-11325.7002857144</v>
      </c>
      <c r="W62" s="155">
        <f t="shared" si="7"/>
        <v>-1387.8288</v>
      </c>
      <c r="X62" s="156"/>
      <c r="Y62" s="164"/>
      <c r="Z62" s="159"/>
      <c r="AA62" s="162"/>
      <c r="AB62" s="163"/>
      <c r="AC62" s="167">
        <f t="shared" si="13"/>
        <v>-127.646542285716</v>
      </c>
    </row>
    <row r="63" hidden="1" spans="1:29">
      <c r="A63" s="20">
        <v>60</v>
      </c>
      <c r="B63" s="20">
        <v>733</v>
      </c>
      <c r="C63" s="74" t="s">
        <v>98</v>
      </c>
      <c r="D63" s="74" t="s">
        <v>31</v>
      </c>
      <c r="E63" s="20"/>
      <c r="F63" s="20" t="s">
        <v>42</v>
      </c>
      <c r="G63" s="22">
        <v>5574.15501428571</v>
      </c>
      <c r="H63" s="22">
        <f t="shared" si="0"/>
        <v>22296.6200571428</v>
      </c>
      <c r="I63" s="23">
        <v>0.26373067604294</v>
      </c>
      <c r="J63" s="22">
        <v>1470.07567028571</v>
      </c>
      <c r="K63" s="22">
        <f t="shared" si="1"/>
        <v>5880.30268114284</v>
      </c>
      <c r="L63" s="33">
        <v>6557.82942857143</v>
      </c>
      <c r="M63" s="142">
        <f t="shared" si="2"/>
        <v>26231.3177142857</v>
      </c>
      <c r="N63" s="143">
        <v>0.245330861435293</v>
      </c>
      <c r="O63" s="142">
        <v>1608.83794285714</v>
      </c>
      <c r="P63" s="142">
        <f t="shared" si="3"/>
        <v>6435.35177142856</v>
      </c>
      <c r="Q63" s="150">
        <v>17873.76</v>
      </c>
      <c r="R63" s="150">
        <v>5479.55</v>
      </c>
      <c r="S63" s="157">
        <f t="shared" si="4"/>
        <v>-4422.86005714284</v>
      </c>
      <c r="T63" s="39">
        <f t="shared" si="12"/>
        <v>0.801635402773706</v>
      </c>
      <c r="U63" s="155">
        <f t="shared" si="5"/>
        <v>-400.75268114284</v>
      </c>
      <c r="V63" s="155">
        <f t="shared" si="6"/>
        <v>-8357.55771428572</v>
      </c>
      <c r="W63" s="155">
        <f t="shared" si="7"/>
        <v>-955.80177142856</v>
      </c>
      <c r="X63" s="156"/>
      <c r="Y63" s="164"/>
      <c r="Z63" s="159"/>
      <c r="AA63" s="162"/>
      <c r="AB63" s="163"/>
      <c r="AC63" s="167">
        <f t="shared" si="13"/>
        <v>-132.685801714285</v>
      </c>
    </row>
    <row r="64" hidden="1" spans="1:29">
      <c r="A64" s="20">
        <v>61</v>
      </c>
      <c r="B64" s="20">
        <v>349</v>
      </c>
      <c r="C64" s="74" t="s">
        <v>99</v>
      </c>
      <c r="D64" s="74" t="s">
        <v>41</v>
      </c>
      <c r="E64" s="75"/>
      <c r="F64" s="20" t="s">
        <v>37</v>
      </c>
      <c r="G64" s="22">
        <v>7579.64896071429</v>
      </c>
      <c r="H64" s="22">
        <f t="shared" si="0"/>
        <v>30318.5958428572</v>
      </c>
      <c r="I64" s="23">
        <v>0.324597589946151</v>
      </c>
      <c r="J64" s="22">
        <v>2460.33578528571</v>
      </c>
      <c r="K64" s="22">
        <f t="shared" si="1"/>
        <v>9841.34314114284</v>
      </c>
      <c r="L64" s="33">
        <v>8917.23407142858</v>
      </c>
      <c r="M64" s="142">
        <f t="shared" si="2"/>
        <v>35668.9362857143</v>
      </c>
      <c r="N64" s="143">
        <v>0.301951246461536</v>
      </c>
      <c r="O64" s="142">
        <v>2692.56994285714</v>
      </c>
      <c r="P64" s="142">
        <f t="shared" si="3"/>
        <v>10770.2797714286</v>
      </c>
      <c r="Q64" s="150">
        <v>25352.34</v>
      </c>
      <c r="R64" s="150">
        <v>8037.66</v>
      </c>
      <c r="S64" s="157">
        <f t="shared" si="4"/>
        <v>-4966.25584285716</v>
      </c>
      <c r="T64" s="39">
        <f t="shared" si="12"/>
        <v>0.836197696337999</v>
      </c>
      <c r="U64" s="155">
        <f t="shared" si="5"/>
        <v>-1803.68314114284</v>
      </c>
      <c r="V64" s="155">
        <f t="shared" si="6"/>
        <v>-10316.5962857143</v>
      </c>
      <c r="W64" s="155">
        <f t="shared" si="7"/>
        <v>-2732.61977142856</v>
      </c>
      <c r="X64" s="156"/>
      <c r="Y64" s="164"/>
      <c r="Z64" s="159"/>
      <c r="AA64" s="162"/>
      <c r="AB64" s="163"/>
      <c r="AC64" s="167">
        <f t="shared" si="13"/>
        <v>-148.987675285715</v>
      </c>
    </row>
    <row r="65" hidden="1" spans="1:29">
      <c r="A65" s="20">
        <v>62</v>
      </c>
      <c r="B65" s="20">
        <v>549</v>
      </c>
      <c r="C65" s="74" t="s">
        <v>100</v>
      </c>
      <c r="D65" s="74" t="s">
        <v>36</v>
      </c>
      <c r="E65" s="20"/>
      <c r="F65" s="20" t="s">
        <v>42</v>
      </c>
      <c r="G65" s="22">
        <v>6272.01205714286</v>
      </c>
      <c r="H65" s="22">
        <f t="shared" si="0"/>
        <v>25088.0482285714</v>
      </c>
      <c r="I65" s="23">
        <v>0.236018773688399</v>
      </c>
      <c r="J65" s="22">
        <v>1480.31259428571</v>
      </c>
      <c r="K65" s="22">
        <f t="shared" si="1"/>
        <v>5921.25037714284</v>
      </c>
      <c r="L65" s="33">
        <v>7378.83771428572</v>
      </c>
      <c r="M65" s="142">
        <f t="shared" si="2"/>
        <v>29515.3508571429</v>
      </c>
      <c r="N65" s="143">
        <v>0.219552347617116</v>
      </c>
      <c r="O65" s="142">
        <v>1620.04114285714</v>
      </c>
      <c r="P65" s="142">
        <f t="shared" si="3"/>
        <v>6480.16457142856</v>
      </c>
      <c r="Q65" s="150">
        <v>20104.3</v>
      </c>
      <c r="R65" s="150">
        <v>6145.7</v>
      </c>
      <c r="S65" s="157">
        <f t="shared" si="4"/>
        <v>-4983.74822857144</v>
      </c>
      <c r="T65" s="39">
        <f t="shared" si="12"/>
        <v>0.801349703126937</v>
      </c>
      <c r="U65" s="155">
        <f t="shared" si="5"/>
        <v>224.44962285716</v>
      </c>
      <c r="V65" s="155">
        <f t="shared" si="6"/>
        <v>-9411.05085714288</v>
      </c>
      <c r="W65" s="155">
        <f t="shared" si="7"/>
        <v>-334.46457142856</v>
      </c>
      <c r="X65" s="156"/>
      <c r="Y65" s="164"/>
      <c r="Z65" s="159"/>
      <c r="AA65" s="162"/>
      <c r="AB65" s="163"/>
      <c r="AC65" s="167">
        <f t="shared" si="13"/>
        <v>-149.512446857143</v>
      </c>
    </row>
    <row r="66" hidden="1" spans="1:29">
      <c r="A66" s="20">
        <v>63</v>
      </c>
      <c r="B66" s="20">
        <v>52</v>
      </c>
      <c r="C66" s="74" t="s">
        <v>101</v>
      </c>
      <c r="D66" s="74" t="s">
        <v>52</v>
      </c>
      <c r="E66" s="20" t="s">
        <v>34</v>
      </c>
      <c r="F66" s="20" t="s">
        <v>37</v>
      </c>
      <c r="G66" s="22">
        <v>8625.94377142856</v>
      </c>
      <c r="H66" s="22">
        <f t="shared" si="0"/>
        <v>34503.7750857142</v>
      </c>
      <c r="I66" s="23">
        <v>0.289216486959843</v>
      </c>
      <c r="J66" s="22">
        <v>2494.76515428571</v>
      </c>
      <c r="K66" s="22">
        <f t="shared" si="1"/>
        <v>9979.06061714284</v>
      </c>
      <c r="L66" s="33">
        <v>10148.1691428571</v>
      </c>
      <c r="M66" s="142">
        <f t="shared" si="2"/>
        <v>40592.6765714284</v>
      </c>
      <c r="N66" s="143">
        <v>0.269038592520784</v>
      </c>
      <c r="O66" s="142">
        <v>2730.24914285714</v>
      </c>
      <c r="P66" s="142">
        <f t="shared" si="3"/>
        <v>10920.9965714286</v>
      </c>
      <c r="Q66" s="150">
        <v>29508.54</v>
      </c>
      <c r="R66" s="150">
        <v>8163.49</v>
      </c>
      <c r="S66" s="157">
        <f t="shared" si="4"/>
        <v>-4995.23508571424</v>
      </c>
      <c r="T66" s="39">
        <f t="shared" si="12"/>
        <v>0.855226418752583</v>
      </c>
      <c r="U66" s="155">
        <f t="shared" si="5"/>
        <v>-1815.57061714284</v>
      </c>
      <c r="V66" s="155">
        <f t="shared" si="6"/>
        <v>-11084.1365714284</v>
      </c>
      <c r="W66" s="155">
        <f t="shared" si="7"/>
        <v>-2757.50657142856</v>
      </c>
      <c r="X66" s="156"/>
      <c r="Y66" s="164">
        <v>188</v>
      </c>
      <c r="Z66" s="159"/>
      <c r="AA66" s="162"/>
      <c r="AB66" s="163"/>
      <c r="AC66" s="167">
        <f t="shared" si="13"/>
        <v>-149.857052571427</v>
      </c>
    </row>
    <row r="67" hidden="1" spans="1:29">
      <c r="A67" s="20">
        <v>64</v>
      </c>
      <c r="B67" s="20">
        <v>716</v>
      </c>
      <c r="C67" s="74" t="s">
        <v>102</v>
      </c>
      <c r="D67" s="74" t="s">
        <v>36</v>
      </c>
      <c r="E67" s="20" t="s">
        <v>34</v>
      </c>
      <c r="F67" s="20" t="s">
        <v>42</v>
      </c>
      <c r="G67" s="22">
        <v>6156.414</v>
      </c>
      <c r="H67" s="22">
        <f t="shared" si="0"/>
        <v>24625.656</v>
      </c>
      <c r="I67" s="23">
        <v>0.296628339948733</v>
      </c>
      <c r="J67" s="22">
        <v>1826.16686485714</v>
      </c>
      <c r="K67" s="22">
        <f t="shared" si="1"/>
        <v>7304.66745942856</v>
      </c>
      <c r="L67" s="33">
        <v>7242.84</v>
      </c>
      <c r="M67" s="142">
        <f t="shared" si="2"/>
        <v>28971.36</v>
      </c>
      <c r="N67" s="143">
        <v>0.275933339487193</v>
      </c>
      <c r="O67" s="142">
        <v>1998.54102857142</v>
      </c>
      <c r="P67" s="142">
        <f t="shared" si="3"/>
        <v>7994.16411428568</v>
      </c>
      <c r="Q67" s="150">
        <v>19467.78</v>
      </c>
      <c r="R67" s="150">
        <v>5901.53</v>
      </c>
      <c r="S67" s="157">
        <f t="shared" si="4"/>
        <v>-5157.876</v>
      </c>
      <c r="T67" s="39">
        <f t="shared" si="12"/>
        <v>0.790548686296925</v>
      </c>
      <c r="U67" s="155">
        <f t="shared" si="5"/>
        <v>-1403.13745942856</v>
      </c>
      <c r="V67" s="155">
        <f t="shared" si="6"/>
        <v>-9503.58</v>
      </c>
      <c r="W67" s="155">
        <f t="shared" si="7"/>
        <v>-2092.63411428568</v>
      </c>
      <c r="X67" s="156"/>
      <c r="Y67" s="164">
        <v>188</v>
      </c>
      <c r="Z67" s="159"/>
      <c r="AA67" s="162"/>
      <c r="AB67" s="163"/>
      <c r="AC67" s="167">
        <f t="shared" si="13"/>
        <v>-154.73628</v>
      </c>
    </row>
    <row r="68" hidden="1" spans="1:29">
      <c r="A68" s="20">
        <v>65</v>
      </c>
      <c r="B68" s="20">
        <v>377</v>
      </c>
      <c r="C68" s="74" t="s">
        <v>103</v>
      </c>
      <c r="D68" s="74" t="s">
        <v>31</v>
      </c>
      <c r="E68" s="20"/>
      <c r="F68" s="20" t="s">
        <v>37</v>
      </c>
      <c r="G68" s="22">
        <v>10188.5274285714</v>
      </c>
      <c r="H68" s="22">
        <f t="shared" ref="H68:H89" si="14">G68*4</f>
        <v>40754.1097142856</v>
      </c>
      <c r="I68" s="23">
        <v>0.296290871923563</v>
      </c>
      <c r="J68" s="22">
        <v>3018.76767542857</v>
      </c>
      <c r="K68" s="22">
        <f t="shared" ref="K68:K89" si="15">J68*4</f>
        <v>12075.0707017143</v>
      </c>
      <c r="L68" s="33">
        <v>11986.5028571429</v>
      </c>
      <c r="M68" s="142">
        <f t="shared" ref="M68:M89" si="16">L68*4</f>
        <v>47946.0114285716</v>
      </c>
      <c r="N68" s="143">
        <v>0.275619415742849</v>
      </c>
      <c r="O68" s="142">
        <v>3303.71291428571</v>
      </c>
      <c r="P68" s="142">
        <f t="shared" ref="P68:P89" si="17">O68*4</f>
        <v>13214.8516571428</v>
      </c>
      <c r="Q68" s="150">
        <v>35462.68</v>
      </c>
      <c r="R68" s="150">
        <v>10828.16</v>
      </c>
      <c r="S68" s="157">
        <f t="shared" ref="S68:S88" si="18">Q68-H68</f>
        <v>-5291.4297142856</v>
      </c>
      <c r="T68" s="39">
        <f t="shared" si="12"/>
        <v>0.870162058467669</v>
      </c>
      <c r="U68" s="155">
        <f t="shared" ref="U68:U89" si="19">R68-K68</f>
        <v>-1246.91070171428</v>
      </c>
      <c r="V68" s="155">
        <f t="shared" ref="V68:V89" si="20">Q68-M68</f>
        <v>-12483.3314285716</v>
      </c>
      <c r="W68" s="155">
        <f t="shared" ref="W68:W89" si="21">R68-P68</f>
        <v>-2386.69165714284</v>
      </c>
      <c r="X68" s="156"/>
      <c r="Y68" s="164"/>
      <c r="Z68" s="159"/>
      <c r="AA68" s="162"/>
      <c r="AB68" s="163"/>
      <c r="AC68" s="167">
        <f t="shared" si="13"/>
        <v>-158.742891428568</v>
      </c>
    </row>
    <row r="69" hidden="1" spans="1:29">
      <c r="A69" s="20">
        <v>66</v>
      </c>
      <c r="B69" s="20">
        <v>746</v>
      </c>
      <c r="C69" s="74" t="s">
        <v>104</v>
      </c>
      <c r="D69" s="74" t="s">
        <v>36</v>
      </c>
      <c r="E69" s="20" t="s">
        <v>34</v>
      </c>
      <c r="F69" s="20" t="s">
        <v>37</v>
      </c>
      <c r="G69" s="22">
        <v>10270.8404571429</v>
      </c>
      <c r="H69" s="22">
        <f t="shared" si="14"/>
        <v>41083.3618285716</v>
      </c>
      <c r="I69" s="23">
        <v>0.309152578794665</v>
      </c>
      <c r="J69" s="22">
        <v>3175.25681371429</v>
      </c>
      <c r="K69" s="22">
        <f t="shared" si="15"/>
        <v>12701.0272548572</v>
      </c>
      <c r="L69" s="33">
        <v>12083.3417142857</v>
      </c>
      <c r="M69" s="142">
        <f t="shared" si="16"/>
        <v>48333.3668571428</v>
      </c>
      <c r="N69" s="143">
        <v>0.287583794227595</v>
      </c>
      <c r="O69" s="142">
        <v>3474.97325714286</v>
      </c>
      <c r="P69" s="142">
        <f t="shared" si="17"/>
        <v>13899.8930285714</v>
      </c>
      <c r="Q69" s="150">
        <v>35750.6</v>
      </c>
      <c r="R69" s="150">
        <v>10338.14</v>
      </c>
      <c r="S69" s="157">
        <f t="shared" si="18"/>
        <v>-5332.7618285716</v>
      </c>
      <c r="T69" s="39">
        <f t="shared" ref="T69:T89" si="22">Q69/H69</f>
        <v>0.870196556678502</v>
      </c>
      <c r="U69" s="155">
        <f t="shared" si="19"/>
        <v>-2362.88725485716</v>
      </c>
      <c r="V69" s="155">
        <f t="shared" si="20"/>
        <v>-12582.7668571428</v>
      </c>
      <c r="W69" s="155">
        <f t="shared" si="21"/>
        <v>-3561.75302857144</v>
      </c>
      <c r="X69" s="156"/>
      <c r="Y69" s="164"/>
      <c r="Z69" s="159"/>
      <c r="AA69" s="162"/>
      <c r="AB69" s="163"/>
      <c r="AC69" s="167">
        <f t="shared" si="13"/>
        <v>-159.982854857148</v>
      </c>
    </row>
    <row r="70" spans="1:29">
      <c r="A70" s="20">
        <v>67</v>
      </c>
      <c r="B70" s="20">
        <v>339</v>
      </c>
      <c r="C70" s="74" t="s">
        <v>105</v>
      </c>
      <c r="D70" s="74" t="s">
        <v>39</v>
      </c>
      <c r="E70" s="20"/>
      <c r="F70" s="20" t="s">
        <v>37</v>
      </c>
      <c r="G70" s="22">
        <v>5697.90141428571</v>
      </c>
      <c r="H70" s="22">
        <f t="shared" si="14"/>
        <v>22791.6056571428</v>
      </c>
      <c r="I70" s="23">
        <v>0.301988021710219</v>
      </c>
      <c r="J70" s="22">
        <v>1720.697976</v>
      </c>
      <c r="K70" s="22">
        <f t="shared" si="15"/>
        <v>6882.791904</v>
      </c>
      <c r="L70" s="33">
        <v>6703.41342857143</v>
      </c>
      <c r="M70" s="142">
        <f t="shared" si="16"/>
        <v>26813.6537142857</v>
      </c>
      <c r="N70" s="143">
        <v>0.280919089962994</v>
      </c>
      <c r="O70" s="142">
        <v>1883.1168</v>
      </c>
      <c r="P70" s="142">
        <f t="shared" si="17"/>
        <v>7532.4672</v>
      </c>
      <c r="Q70" s="150">
        <v>17357.51</v>
      </c>
      <c r="R70" s="150">
        <v>5423.24</v>
      </c>
      <c r="S70" s="157">
        <f t="shared" si="18"/>
        <v>-5434.09565714284</v>
      </c>
      <c r="T70" s="39">
        <f t="shared" si="22"/>
        <v>0.761574689432212</v>
      </c>
      <c r="U70" s="155">
        <f t="shared" si="19"/>
        <v>-1459.551904</v>
      </c>
      <c r="V70" s="155">
        <f t="shared" si="20"/>
        <v>-9456.14371428572</v>
      </c>
      <c r="W70" s="155">
        <f t="shared" si="21"/>
        <v>-2109.2272</v>
      </c>
      <c r="X70" s="156"/>
      <c r="Y70" s="164"/>
      <c r="Z70" s="159"/>
      <c r="AA70" s="162"/>
      <c r="AB70" s="163"/>
      <c r="AC70" s="167">
        <f t="shared" si="13"/>
        <v>-163.022869714285</v>
      </c>
    </row>
    <row r="71" hidden="1" spans="1:29">
      <c r="A71" s="20">
        <v>68</v>
      </c>
      <c r="B71" s="20">
        <v>748</v>
      </c>
      <c r="C71" s="74" t="s">
        <v>106</v>
      </c>
      <c r="D71" s="74" t="s">
        <v>36</v>
      </c>
      <c r="E71" s="20" t="s">
        <v>34</v>
      </c>
      <c r="F71" s="20" t="s">
        <v>42</v>
      </c>
      <c r="G71" s="22">
        <v>6147.48098571429</v>
      </c>
      <c r="H71" s="22">
        <f t="shared" si="14"/>
        <v>24589.9239428572</v>
      </c>
      <c r="I71" s="23">
        <v>0.2871132944816</v>
      </c>
      <c r="J71" s="22">
        <v>1765.02351857142</v>
      </c>
      <c r="K71" s="22">
        <f t="shared" si="15"/>
        <v>7060.09407428568</v>
      </c>
      <c r="L71" s="33">
        <v>7232.33057142857</v>
      </c>
      <c r="M71" s="142">
        <f t="shared" si="16"/>
        <v>28929.3222857143</v>
      </c>
      <c r="N71" s="143">
        <v>0.267082134401489</v>
      </c>
      <c r="O71" s="142">
        <v>1931.62628571428</v>
      </c>
      <c r="P71" s="142">
        <f t="shared" si="17"/>
        <v>7726.50514285712</v>
      </c>
      <c r="Q71" s="150">
        <v>18980.27</v>
      </c>
      <c r="R71" s="150">
        <v>5558.93</v>
      </c>
      <c r="S71" s="157">
        <f t="shared" si="18"/>
        <v>-5609.65394285716</v>
      </c>
      <c r="T71" s="39">
        <f t="shared" si="22"/>
        <v>0.771871846537913</v>
      </c>
      <c r="U71" s="155">
        <f t="shared" si="19"/>
        <v>-1501.16407428568</v>
      </c>
      <c r="V71" s="155">
        <f t="shared" si="20"/>
        <v>-9949.05228571428</v>
      </c>
      <c r="W71" s="155">
        <f t="shared" si="21"/>
        <v>-2167.57514285712</v>
      </c>
      <c r="X71" s="156"/>
      <c r="Y71" s="164"/>
      <c r="Z71" s="159"/>
      <c r="AA71" s="162"/>
      <c r="AB71" s="163"/>
      <c r="AC71" s="167">
        <f t="shared" si="13"/>
        <v>-168.289618285715</v>
      </c>
    </row>
    <row r="72" hidden="1" spans="1:29">
      <c r="A72" s="20">
        <v>69</v>
      </c>
      <c r="B72" s="20">
        <v>598</v>
      </c>
      <c r="C72" s="74" t="s">
        <v>107</v>
      </c>
      <c r="D72" s="74" t="s">
        <v>31</v>
      </c>
      <c r="E72" s="20"/>
      <c r="F72" s="20" t="s">
        <v>37</v>
      </c>
      <c r="G72" s="22">
        <v>9244.0696</v>
      </c>
      <c r="H72" s="22">
        <f t="shared" si="14"/>
        <v>36976.2784</v>
      </c>
      <c r="I72" s="23">
        <v>0.294688973906347</v>
      </c>
      <c r="J72" s="22">
        <v>2724.12538514286</v>
      </c>
      <c r="K72" s="22">
        <f t="shared" si="15"/>
        <v>10896.5015405714</v>
      </c>
      <c r="L72" s="33">
        <v>10875.376</v>
      </c>
      <c r="M72" s="142">
        <f t="shared" si="16"/>
        <v>43501.504</v>
      </c>
      <c r="N72" s="143">
        <v>0.274129278052416</v>
      </c>
      <c r="O72" s="142">
        <v>2981.25897142857</v>
      </c>
      <c r="P72" s="142">
        <f t="shared" si="17"/>
        <v>11925.0358857143</v>
      </c>
      <c r="Q72" s="150">
        <v>31176.35</v>
      </c>
      <c r="R72" s="150">
        <v>9700.6</v>
      </c>
      <c r="S72" s="157">
        <f t="shared" si="18"/>
        <v>-5799.9284</v>
      </c>
      <c r="T72" s="39">
        <f t="shared" si="22"/>
        <v>0.843144614575381</v>
      </c>
      <c r="U72" s="155">
        <f t="shared" si="19"/>
        <v>-1195.90154057144</v>
      </c>
      <c r="V72" s="155">
        <f t="shared" si="20"/>
        <v>-12325.154</v>
      </c>
      <c r="W72" s="155">
        <f t="shared" si="21"/>
        <v>-2224.43588571428</v>
      </c>
      <c r="X72" s="156"/>
      <c r="Y72" s="164"/>
      <c r="Z72" s="159"/>
      <c r="AA72" s="162"/>
      <c r="AB72" s="163"/>
      <c r="AC72" s="167">
        <f t="shared" si="13"/>
        <v>-173.997852</v>
      </c>
    </row>
    <row r="73" hidden="1" spans="1:29">
      <c r="A73" s="20">
        <v>70</v>
      </c>
      <c r="B73" s="20">
        <v>371</v>
      </c>
      <c r="C73" s="74" t="s">
        <v>108</v>
      </c>
      <c r="D73" s="74" t="s">
        <v>36</v>
      </c>
      <c r="E73" s="20"/>
      <c r="F73" s="20" t="s">
        <v>42</v>
      </c>
      <c r="G73" s="22">
        <v>5914.56908571429</v>
      </c>
      <c r="H73" s="22">
        <f t="shared" si="14"/>
        <v>23658.2763428572</v>
      </c>
      <c r="I73" s="23">
        <v>0.282694984353359</v>
      </c>
      <c r="J73" s="22">
        <v>1672.01901514286</v>
      </c>
      <c r="K73" s="22">
        <f t="shared" si="15"/>
        <v>6688.07606057144</v>
      </c>
      <c r="L73" s="33">
        <v>6958.31657142857</v>
      </c>
      <c r="M73" s="142">
        <f t="shared" si="16"/>
        <v>27833.2662857143</v>
      </c>
      <c r="N73" s="143">
        <v>0.262972078468241</v>
      </c>
      <c r="O73" s="142">
        <v>1829.84297142858</v>
      </c>
      <c r="P73" s="142">
        <f t="shared" si="17"/>
        <v>7319.37188571432</v>
      </c>
      <c r="Q73" s="150">
        <v>17195.15</v>
      </c>
      <c r="R73" s="150">
        <v>5633.07</v>
      </c>
      <c r="S73" s="157">
        <f t="shared" si="18"/>
        <v>-6463.12634285716</v>
      </c>
      <c r="T73" s="39">
        <f t="shared" si="22"/>
        <v>0.726813304181879</v>
      </c>
      <c r="U73" s="155">
        <f t="shared" si="19"/>
        <v>-1055.00606057144</v>
      </c>
      <c r="V73" s="155">
        <f t="shared" si="20"/>
        <v>-10638.1162857143</v>
      </c>
      <c r="W73" s="155">
        <f t="shared" si="21"/>
        <v>-1686.30188571432</v>
      </c>
      <c r="X73" s="156"/>
      <c r="Y73" s="164"/>
      <c r="Z73" s="159"/>
      <c r="AA73" s="162"/>
      <c r="AB73" s="163"/>
      <c r="AC73" s="167">
        <f t="shared" si="13"/>
        <v>-193.893790285715</v>
      </c>
    </row>
    <row r="74" hidden="1" spans="1:29">
      <c r="A74" s="20">
        <v>71</v>
      </c>
      <c r="B74" s="20">
        <v>732</v>
      </c>
      <c r="C74" s="74" t="s">
        <v>109</v>
      </c>
      <c r="D74" s="74" t="s">
        <v>36</v>
      </c>
      <c r="E74" s="20"/>
      <c r="F74" s="20" t="s">
        <v>42</v>
      </c>
      <c r="G74" s="22">
        <v>5512.15722857142</v>
      </c>
      <c r="H74" s="22">
        <f t="shared" si="14"/>
        <v>22048.6289142857</v>
      </c>
      <c r="I74" s="23">
        <v>0.267753774730342</v>
      </c>
      <c r="J74" s="22">
        <v>1475.90090485714</v>
      </c>
      <c r="K74" s="22">
        <f t="shared" si="15"/>
        <v>5903.60361942856</v>
      </c>
      <c r="L74" s="33">
        <v>6484.89085714285</v>
      </c>
      <c r="M74" s="142">
        <f t="shared" si="16"/>
        <v>25939.5634285714</v>
      </c>
      <c r="N74" s="143">
        <v>0.249073278818922</v>
      </c>
      <c r="O74" s="142">
        <v>1615.21302857142</v>
      </c>
      <c r="P74" s="142">
        <f t="shared" si="17"/>
        <v>6460.85211428568</v>
      </c>
      <c r="Q74" s="150">
        <v>15479.76</v>
      </c>
      <c r="R74" s="150">
        <v>5356.54</v>
      </c>
      <c r="S74" s="157">
        <f t="shared" si="18"/>
        <v>-6568.86891428568</v>
      </c>
      <c r="T74" s="39">
        <f t="shared" si="22"/>
        <v>0.702073587440641</v>
      </c>
      <c r="U74" s="155">
        <f t="shared" si="19"/>
        <v>-547.06361942856</v>
      </c>
      <c r="V74" s="155">
        <f t="shared" si="20"/>
        <v>-10459.8034285714</v>
      </c>
      <c r="W74" s="155">
        <f t="shared" si="21"/>
        <v>-1104.31211428568</v>
      </c>
      <c r="X74" s="156"/>
      <c r="Y74" s="164"/>
      <c r="Z74" s="159"/>
      <c r="AA74" s="162"/>
      <c r="AB74" s="163"/>
      <c r="AC74" s="167">
        <f t="shared" si="13"/>
        <v>-197.06606742857</v>
      </c>
    </row>
    <row r="75" spans="1:29">
      <c r="A75" s="20">
        <v>72</v>
      </c>
      <c r="B75" s="20">
        <v>570</v>
      </c>
      <c r="C75" s="74" t="s">
        <v>110</v>
      </c>
      <c r="D75" s="74" t="s">
        <v>39</v>
      </c>
      <c r="E75" s="20"/>
      <c r="F75" s="20" t="s">
        <v>42</v>
      </c>
      <c r="G75" s="22">
        <v>6316.57221428571</v>
      </c>
      <c r="H75" s="22">
        <f t="shared" si="14"/>
        <v>25266.2888571428</v>
      </c>
      <c r="I75" s="23">
        <v>0.245559329189065</v>
      </c>
      <c r="J75" s="22">
        <v>1551.09323571429</v>
      </c>
      <c r="K75" s="22">
        <f t="shared" si="15"/>
        <v>6204.37294285716</v>
      </c>
      <c r="L75" s="33">
        <v>7431.26142857143</v>
      </c>
      <c r="M75" s="142">
        <f t="shared" si="16"/>
        <v>29725.0457142857</v>
      </c>
      <c r="N75" s="143">
        <v>0.228427282966572</v>
      </c>
      <c r="O75" s="142">
        <v>1697.50285714286</v>
      </c>
      <c r="P75" s="142">
        <f t="shared" si="17"/>
        <v>6790.01142857144</v>
      </c>
      <c r="Q75" s="150">
        <v>18409.64</v>
      </c>
      <c r="R75" s="150">
        <v>5033.72</v>
      </c>
      <c r="S75" s="157">
        <f t="shared" si="18"/>
        <v>-6856.64885714284</v>
      </c>
      <c r="T75" s="39">
        <f t="shared" si="22"/>
        <v>0.728624615355632</v>
      </c>
      <c r="U75" s="155">
        <f t="shared" si="19"/>
        <v>-1170.65294285716</v>
      </c>
      <c r="V75" s="155">
        <f t="shared" si="20"/>
        <v>-11315.4057142857</v>
      </c>
      <c r="W75" s="155">
        <f t="shared" si="21"/>
        <v>-1756.29142857144</v>
      </c>
      <c r="X75" s="156"/>
      <c r="Y75" s="164"/>
      <c r="Z75" s="159"/>
      <c r="AA75" s="162"/>
      <c r="AB75" s="163"/>
      <c r="AC75" s="167">
        <f t="shared" si="13"/>
        <v>-205.699465714285</v>
      </c>
    </row>
    <row r="76" hidden="1" spans="1:29">
      <c r="A76" s="20">
        <v>73</v>
      </c>
      <c r="B76" s="20">
        <v>515</v>
      </c>
      <c r="C76" s="74" t="s">
        <v>111</v>
      </c>
      <c r="D76" s="74" t="s">
        <v>41</v>
      </c>
      <c r="E76" s="75" t="s">
        <v>34</v>
      </c>
      <c r="F76" s="20" t="s">
        <v>37</v>
      </c>
      <c r="G76" s="22">
        <v>9477.6904</v>
      </c>
      <c r="H76" s="22">
        <f t="shared" si="14"/>
        <v>37910.7616</v>
      </c>
      <c r="I76" s="23">
        <v>0.281320853925703</v>
      </c>
      <c r="J76" s="22">
        <v>2666.27195657143</v>
      </c>
      <c r="K76" s="22">
        <f t="shared" si="15"/>
        <v>10665.0878262857</v>
      </c>
      <c r="L76" s="33">
        <v>11150.224</v>
      </c>
      <c r="M76" s="142">
        <f t="shared" si="16"/>
        <v>44600.896</v>
      </c>
      <c r="N76" s="143">
        <v>0.261693817605305</v>
      </c>
      <c r="O76" s="142">
        <v>2917.94468571429</v>
      </c>
      <c r="P76" s="142">
        <f t="shared" si="17"/>
        <v>11671.7787428572</v>
      </c>
      <c r="Q76" s="150">
        <v>30871.95</v>
      </c>
      <c r="R76" s="150">
        <v>9539.88</v>
      </c>
      <c r="S76" s="157">
        <f t="shared" si="18"/>
        <v>-7038.8116</v>
      </c>
      <c r="T76" s="39">
        <f t="shared" si="22"/>
        <v>0.814332097195325</v>
      </c>
      <c r="U76" s="155">
        <f t="shared" si="19"/>
        <v>-1125.20782628572</v>
      </c>
      <c r="V76" s="155">
        <f t="shared" si="20"/>
        <v>-13728.946</v>
      </c>
      <c r="W76" s="155">
        <f t="shared" si="21"/>
        <v>-2131.89874285716</v>
      </c>
      <c r="X76" s="156"/>
      <c r="Y76" s="164"/>
      <c r="Z76" s="159"/>
      <c r="AA76" s="162"/>
      <c r="AB76" s="163"/>
      <c r="AC76" s="167">
        <f t="shared" si="13"/>
        <v>-211.164348</v>
      </c>
    </row>
    <row r="77" hidden="1" spans="1:29">
      <c r="A77" s="20">
        <v>74</v>
      </c>
      <c r="B77" s="20">
        <v>54</v>
      </c>
      <c r="C77" s="74" t="s">
        <v>112</v>
      </c>
      <c r="D77" s="74" t="s">
        <v>52</v>
      </c>
      <c r="E77" s="20" t="s">
        <v>34</v>
      </c>
      <c r="F77" s="20" t="s">
        <v>37</v>
      </c>
      <c r="G77" s="22">
        <v>9460.39702857143</v>
      </c>
      <c r="H77" s="22">
        <f t="shared" si="14"/>
        <v>37841.5881142857</v>
      </c>
      <c r="I77" s="23">
        <v>0.335709152116044</v>
      </c>
      <c r="J77" s="22">
        <v>3175.94186514286</v>
      </c>
      <c r="K77" s="22">
        <f t="shared" si="15"/>
        <v>12703.7674605714</v>
      </c>
      <c r="L77" s="33">
        <v>11129.8788571429</v>
      </c>
      <c r="M77" s="142">
        <f t="shared" si="16"/>
        <v>44519.5154285716</v>
      </c>
      <c r="N77" s="143">
        <v>0.312287583363762</v>
      </c>
      <c r="O77" s="142">
        <v>3475.72297142857</v>
      </c>
      <c r="P77" s="142">
        <f t="shared" si="17"/>
        <v>13902.8918857143</v>
      </c>
      <c r="Q77" s="150">
        <v>30029.86</v>
      </c>
      <c r="R77" s="150">
        <v>10105.12</v>
      </c>
      <c r="S77" s="157">
        <f t="shared" si="18"/>
        <v>-7811.72811428572</v>
      </c>
      <c r="T77" s="39">
        <f t="shared" si="22"/>
        <v>0.793567645980041</v>
      </c>
      <c r="U77" s="155">
        <f t="shared" si="19"/>
        <v>-2598.64746057144</v>
      </c>
      <c r="V77" s="155">
        <f t="shared" si="20"/>
        <v>-14489.6554285716</v>
      </c>
      <c r="W77" s="155">
        <f t="shared" si="21"/>
        <v>-3797.77188571428</v>
      </c>
      <c r="X77" s="156"/>
      <c r="Y77" s="164"/>
      <c r="Z77" s="159"/>
      <c r="AA77" s="162"/>
      <c r="AB77" s="163"/>
      <c r="AC77" s="167">
        <f t="shared" si="13"/>
        <v>-234.351843428571</v>
      </c>
    </row>
    <row r="78" spans="1:29">
      <c r="A78" s="20">
        <v>75</v>
      </c>
      <c r="B78" s="20">
        <v>726</v>
      </c>
      <c r="C78" s="74" t="s">
        <v>113</v>
      </c>
      <c r="D78" s="74" t="s">
        <v>39</v>
      </c>
      <c r="E78" s="20"/>
      <c r="F78" s="20" t="s">
        <v>32</v>
      </c>
      <c r="G78" s="22">
        <v>11307.1990714286</v>
      </c>
      <c r="H78" s="22">
        <f t="shared" si="14"/>
        <v>45228.7962857144</v>
      </c>
      <c r="I78" s="23">
        <v>0.27154483161224</v>
      </c>
      <c r="J78" s="22">
        <v>3070.41146785715</v>
      </c>
      <c r="K78" s="22">
        <f t="shared" si="15"/>
        <v>12281.6458714286</v>
      </c>
      <c r="L78" s="33">
        <v>13302.5871428571</v>
      </c>
      <c r="M78" s="142">
        <f t="shared" si="16"/>
        <v>53210.3485714284</v>
      </c>
      <c r="N78" s="143">
        <v>0.252599843360223</v>
      </c>
      <c r="O78" s="142">
        <v>3360.23142857143</v>
      </c>
      <c r="P78" s="142">
        <f t="shared" si="17"/>
        <v>13440.9257142857</v>
      </c>
      <c r="Q78" s="150">
        <v>37031.89</v>
      </c>
      <c r="R78" s="150">
        <v>11804.99</v>
      </c>
      <c r="S78" s="157">
        <f t="shared" si="18"/>
        <v>-8196.9062857144</v>
      </c>
      <c r="T78" s="39">
        <f t="shared" si="22"/>
        <v>0.818767976181948</v>
      </c>
      <c r="U78" s="155">
        <f t="shared" si="19"/>
        <v>-476.6558714286</v>
      </c>
      <c r="V78" s="155">
        <f t="shared" si="20"/>
        <v>-16178.4585714284</v>
      </c>
      <c r="W78" s="155">
        <f t="shared" si="21"/>
        <v>-1635.93571428572</v>
      </c>
      <c r="X78" s="156"/>
      <c r="Y78" s="164"/>
      <c r="Z78" s="159"/>
      <c r="AA78" s="162"/>
      <c r="AB78" s="163"/>
      <c r="AC78" s="167">
        <f t="shared" si="13"/>
        <v>-245.907188571432</v>
      </c>
    </row>
    <row r="79" hidden="1" spans="1:29">
      <c r="A79" s="20">
        <v>76</v>
      </c>
      <c r="B79" s="20">
        <v>308</v>
      </c>
      <c r="C79" s="74" t="s">
        <v>114</v>
      </c>
      <c r="D79" s="74" t="s">
        <v>41</v>
      </c>
      <c r="E79" s="75"/>
      <c r="F79" s="20" t="s">
        <v>32</v>
      </c>
      <c r="G79" s="22">
        <v>10834.2865142857</v>
      </c>
      <c r="H79" s="22">
        <f t="shared" si="14"/>
        <v>43337.1460571428</v>
      </c>
      <c r="I79" s="23">
        <v>0.291414362237336</v>
      </c>
      <c r="J79" s="22">
        <v>3157.26669485715</v>
      </c>
      <c r="K79" s="22">
        <f t="shared" si="15"/>
        <v>12629.0667794286</v>
      </c>
      <c r="L79" s="33">
        <v>12746.2194285714</v>
      </c>
      <c r="M79" s="142">
        <f t="shared" si="16"/>
        <v>50984.8777142856</v>
      </c>
      <c r="N79" s="143">
        <v>0.271083127662639</v>
      </c>
      <c r="O79" s="142">
        <v>3455.28502857143</v>
      </c>
      <c r="P79" s="142">
        <f t="shared" si="17"/>
        <v>13821.1401142857</v>
      </c>
      <c r="Q79" s="150">
        <v>34483.17</v>
      </c>
      <c r="R79" s="150">
        <v>11376.73</v>
      </c>
      <c r="S79" s="157">
        <f t="shared" si="18"/>
        <v>-8853.97605714281</v>
      </c>
      <c r="T79" s="39">
        <f t="shared" si="22"/>
        <v>0.795695451530928</v>
      </c>
      <c r="U79" s="155">
        <f t="shared" si="19"/>
        <v>-1252.3367794286</v>
      </c>
      <c r="V79" s="155">
        <f t="shared" si="20"/>
        <v>-16501.7077142856</v>
      </c>
      <c r="W79" s="155">
        <f t="shared" si="21"/>
        <v>-2444.41011428572</v>
      </c>
      <c r="X79" s="156"/>
      <c r="Y79" s="164"/>
      <c r="Z79" s="159"/>
      <c r="AA79" s="162"/>
      <c r="AB79" s="163"/>
      <c r="AC79" s="167">
        <f t="shared" si="13"/>
        <v>-265.619281714284</v>
      </c>
    </row>
    <row r="80" hidden="1" spans="1:29">
      <c r="A80" s="20">
        <v>77</v>
      </c>
      <c r="B80" s="20">
        <v>754</v>
      </c>
      <c r="C80" s="74" t="s">
        <v>115</v>
      </c>
      <c r="D80" s="74" t="s">
        <v>52</v>
      </c>
      <c r="E80" s="20"/>
      <c r="F80" s="20" t="s">
        <v>42</v>
      </c>
      <c r="G80" s="22">
        <v>7987.195425</v>
      </c>
      <c r="H80" s="22">
        <f t="shared" si="14"/>
        <v>31948.7817</v>
      </c>
      <c r="I80" s="23">
        <v>0.272703952535559</v>
      </c>
      <c r="J80" s="22">
        <v>2178.13976207143</v>
      </c>
      <c r="K80" s="22">
        <f t="shared" si="15"/>
        <v>8712.55904828572</v>
      </c>
      <c r="L80" s="33">
        <v>9396.7005</v>
      </c>
      <c r="M80" s="142">
        <f t="shared" si="16"/>
        <v>37586.802</v>
      </c>
      <c r="N80" s="143">
        <v>0.253678095381915</v>
      </c>
      <c r="O80" s="142">
        <v>2383.73708571429</v>
      </c>
      <c r="P80" s="142">
        <f t="shared" si="17"/>
        <v>9534.94834285716</v>
      </c>
      <c r="Q80" s="150">
        <v>22875.4</v>
      </c>
      <c r="R80" s="150">
        <v>7184.48</v>
      </c>
      <c r="S80" s="157">
        <f t="shared" si="18"/>
        <v>-9073.3817</v>
      </c>
      <c r="T80" s="39">
        <f t="shared" si="22"/>
        <v>0.71600226308473</v>
      </c>
      <c r="U80" s="155">
        <f t="shared" si="19"/>
        <v>-1528.07904828572</v>
      </c>
      <c r="V80" s="155">
        <f t="shared" si="20"/>
        <v>-14711.402</v>
      </c>
      <c r="W80" s="155">
        <f t="shared" si="21"/>
        <v>-2350.46834285716</v>
      </c>
      <c r="X80" s="156"/>
      <c r="Y80" s="164"/>
      <c r="Z80" s="159"/>
      <c r="AA80" s="162"/>
      <c r="AB80" s="163"/>
      <c r="AC80" s="167">
        <f t="shared" si="13"/>
        <v>-272.201451</v>
      </c>
    </row>
    <row r="81" hidden="1" spans="1:29">
      <c r="A81" s="20">
        <v>78</v>
      </c>
      <c r="B81" s="20">
        <v>517</v>
      </c>
      <c r="C81" s="74" t="s">
        <v>116</v>
      </c>
      <c r="D81" s="74" t="s">
        <v>41</v>
      </c>
      <c r="E81" s="75" t="s">
        <v>34</v>
      </c>
      <c r="F81" s="20" t="s">
        <v>32</v>
      </c>
      <c r="G81" s="22">
        <v>19580.2827071429</v>
      </c>
      <c r="H81" s="22">
        <f t="shared" si="14"/>
        <v>78321.1308285716</v>
      </c>
      <c r="I81" s="23">
        <v>0.244505692167375</v>
      </c>
      <c r="J81" s="22">
        <v>4787.49057614286</v>
      </c>
      <c r="K81" s="22">
        <f t="shared" si="15"/>
        <v>19149.9623045714</v>
      </c>
      <c r="L81" s="33">
        <v>23035.6267142858</v>
      </c>
      <c r="M81" s="142">
        <f t="shared" si="16"/>
        <v>92142.5068571432</v>
      </c>
      <c r="N81" s="143">
        <v>0.227447155504535</v>
      </c>
      <c r="O81" s="142">
        <v>5239.38777142857</v>
      </c>
      <c r="P81" s="142">
        <f t="shared" si="17"/>
        <v>20957.5510857143</v>
      </c>
      <c r="Q81" s="150">
        <v>69163.41</v>
      </c>
      <c r="R81" s="150">
        <v>18178.53</v>
      </c>
      <c r="S81" s="157">
        <f t="shared" si="18"/>
        <v>-9157.72082857159</v>
      </c>
      <c r="T81" s="39">
        <f t="shared" si="22"/>
        <v>0.883074711362175</v>
      </c>
      <c r="U81" s="155">
        <f t="shared" si="19"/>
        <v>-971.432304571441</v>
      </c>
      <c r="V81" s="155">
        <f t="shared" si="20"/>
        <v>-22979.0968571432</v>
      </c>
      <c r="W81" s="155">
        <f t="shared" si="21"/>
        <v>-2779.02108571428</v>
      </c>
      <c r="X81" s="156"/>
      <c r="Y81" s="164"/>
      <c r="Z81" s="159"/>
      <c r="AA81" s="162"/>
      <c r="AB81" s="163"/>
      <c r="AC81" s="167">
        <f t="shared" si="13"/>
        <v>-274.731624857148</v>
      </c>
    </row>
    <row r="82" hidden="1" spans="1:29">
      <c r="A82" s="20">
        <v>79</v>
      </c>
      <c r="B82" s="20">
        <v>399</v>
      </c>
      <c r="C82" s="74" t="s">
        <v>117</v>
      </c>
      <c r="D82" s="74" t="s">
        <v>31</v>
      </c>
      <c r="E82" s="20"/>
      <c r="F82" s="20" t="s">
        <v>37</v>
      </c>
      <c r="G82" s="22">
        <v>11862.7948928571</v>
      </c>
      <c r="H82" s="22">
        <f t="shared" si="14"/>
        <v>47451.1795714284</v>
      </c>
      <c r="I82" s="23">
        <v>0.219377613918536</v>
      </c>
      <c r="J82" s="22">
        <v>2602.431638</v>
      </c>
      <c r="K82" s="22">
        <f t="shared" si="15"/>
        <v>10409.726552</v>
      </c>
      <c r="L82" s="33">
        <v>13956.2292857143</v>
      </c>
      <c r="M82" s="142">
        <f t="shared" si="16"/>
        <v>55824.9171428572</v>
      </c>
      <c r="N82" s="143">
        <v>0.204072198993987</v>
      </c>
      <c r="O82" s="142">
        <v>2848.0784</v>
      </c>
      <c r="P82" s="142">
        <f t="shared" si="17"/>
        <v>11392.3136</v>
      </c>
      <c r="Q82" s="150">
        <v>38025.44</v>
      </c>
      <c r="R82" s="150">
        <v>9652.12</v>
      </c>
      <c r="S82" s="157">
        <f t="shared" si="18"/>
        <v>-9425.7395714284</v>
      </c>
      <c r="T82" s="39">
        <f t="shared" si="22"/>
        <v>0.801359214743233</v>
      </c>
      <c r="U82" s="155">
        <f t="shared" si="19"/>
        <v>-757.606551999999</v>
      </c>
      <c r="V82" s="155">
        <f t="shared" si="20"/>
        <v>-17799.4771428572</v>
      </c>
      <c r="W82" s="155">
        <f t="shared" si="21"/>
        <v>-1740.1936</v>
      </c>
      <c r="X82" s="156"/>
      <c r="Y82" s="164">
        <v>188</v>
      </c>
      <c r="Z82" s="159"/>
      <c r="AA82" s="162"/>
      <c r="AB82" s="163"/>
      <c r="AC82" s="167">
        <f t="shared" si="13"/>
        <v>-282.772187142852</v>
      </c>
    </row>
    <row r="83" spans="1:29">
      <c r="A83" s="20">
        <v>80</v>
      </c>
      <c r="B83" s="20">
        <v>709</v>
      </c>
      <c r="C83" s="74" t="s">
        <v>118</v>
      </c>
      <c r="D83" s="74" t="s">
        <v>39</v>
      </c>
      <c r="E83" s="20"/>
      <c r="F83" s="20" t="s">
        <v>37</v>
      </c>
      <c r="G83" s="22">
        <v>9091.87977142857</v>
      </c>
      <c r="H83" s="22">
        <f t="shared" si="14"/>
        <v>36367.5190857143</v>
      </c>
      <c r="I83" s="23">
        <v>0.270455842367496</v>
      </c>
      <c r="J83" s="22">
        <v>2458.95200228571</v>
      </c>
      <c r="K83" s="22">
        <f t="shared" si="15"/>
        <v>9835.80800914284</v>
      </c>
      <c r="L83" s="33">
        <v>10696.3291428571</v>
      </c>
      <c r="M83" s="142">
        <f t="shared" si="16"/>
        <v>42785.3165714284</v>
      </c>
      <c r="N83" s="143">
        <v>0.251586830109299</v>
      </c>
      <c r="O83" s="142">
        <v>2691.05554285714</v>
      </c>
      <c r="P83" s="142">
        <f t="shared" si="17"/>
        <v>10764.2221714286</v>
      </c>
      <c r="Q83" s="150">
        <v>26570.52</v>
      </c>
      <c r="R83" s="150">
        <v>6963.54</v>
      </c>
      <c r="S83" s="157">
        <f t="shared" si="18"/>
        <v>-9796.99908571428</v>
      </c>
      <c r="T83" s="39">
        <f t="shared" si="22"/>
        <v>0.730611289083981</v>
      </c>
      <c r="U83" s="155">
        <f t="shared" si="19"/>
        <v>-2872.26800914284</v>
      </c>
      <c r="V83" s="155">
        <f t="shared" si="20"/>
        <v>-16214.7965714284</v>
      </c>
      <c r="W83" s="155">
        <f t="shared" si="21"/>
        <v>-3800.68217142856</v>
      </c>
      <c r="X83" s="156"/>
      <c r="Y83" s="164"/>
      <c r="Z83" s="159"/>
      <c r="AA83" s="162"/>
      <c r="AB83" s="163"/>
      <c r="AC83" s="167">
        <f t="shared" si="13"/>
        <v>-293.909972571428</v>
      </c>
    </row>
    <row r="84" hidden="1" spans="1:29">
      <c r="A84" s="20">
        <v>81</v>
      </c>
      <c r="B84" s="20">
        <v>541</v>
      </c>
      <c r="C84" s="74" t="s">
        <v>119</v>
      </c>
      <c r="D84" s="74" t="s">
        <v>31</v>
      </c>
      <c r="E84" s="20"/>
      <c r="F84" s="20" t="s">
        <v>32</v>
      </c>
      <c r="G84" s="22">
        <v>12365.4101535714</v>
      </c>
      <c r="H84" s="22">
        <f t="shared" si="14"/>
        <v>49461.6406142856</v>
      </c>
      <c r="I84" s="23">
        <v>0.283382691976636</v>
      </c>
      <c r="J84" s="22">
        <v>3504.14321671429</v>
      </c>
      <c r="K84" s="22">
        <f t="shared" si="15"/>
        <v>14016.5728668572</v>
      </c>
      <c r="L84" s="33">
        <v>14547.5413571428</v>
      </c>
      <c r="M84" s="142">
        <f t="shared" si="16"/>
        <v>58190.1654285712</v>
      </c>
      <c r="N84" s="143">
        <v>0.263611806489894</v>
      </c>
      <c r="O84" s="142">
        <v>3834.90365714286</v>
      </c>
      <c r="P84" s="142">
        <f t="shared" si="17"/>
        <v>15339.6146285714</v>
      </c>
      <c r="Q84" s="150">
        <v>38241.54</v>
      </c>
      <c r="R84" s="150">
        <v>12252.8</v>
      </c>
      <c r="S84" s="157">
        <f t="shared" si="18"/>
        <v>-11220.1006142856</v>
      </c>
      <c r="T84" s="39">
        <f t="shared" si="22"/>
        <v>0.773155510514041</v>
      </c>
      <c r="U84" s="155">
        <f t="shared" si="19"/>
        <v>-1763.77286685716</v>
      </c>
      <c r="V84" s="155">
        <f t="shared" si="20"/>
        <v>-19948.6254285712</v>
      </c>
      <c r="W84" s="155">
        <f t="shared" si="21"/>
        <v>-3086.81462857144</v>
      </c>
      <c r="X84" s="156"/>
      <c r="Y84" s="164"/>
      <c r="Z84" s="159"/>
      <c r="AA84" s="162"/>
      <c r="AB84" s="163"/>
      <c r="AC84" s="167">
        <f t="shared" si="13"/>
        <v>-336.603018428568</v>
      </c>
    </row>
    <row r="85" hidden="1" spans="1:29">
      <c r="A85" s="20">
        <v>82</v>
      </c>
      <c r="B85" s="20">
        <v>717</v>
      </c>
      <c r="C85" s="74" t="s">
        <v>120</v>
      </c>
      <c r="D85" s="74" t="s">
        <v>36</v>
      </c>
      <c r="E85" s="20"/>
      <c r="F85" s="20" t="s">
        <v>42</v>
      </c>
      <c r="G85" s="22">
        <v>7842.22901785714</v>
      </c>
      <c r="H85" s="22">
        <f t="shared" si="14"/>
        <v>31368.9160714286</v>
      </c>
      <c r="I85" s="23">
        <v>0.301738523935746</v>
      </c>
      <c r="J85" s="22">
        <v>2366.30260821429</v>
      </c>
      <c r="K85" s="22">
        <f t="shared" si="15"/>
        <v>9465.21043285716</v>
      </c>
      <c r="L85" s="33">
        <v>9226.15178571428</v>
      </c>
      <c r="M85" s="142">
        <f t="shared" si="16"/>
        <v>36904.6071428571</v>
      </c>
      <c r="N85" s="143">
        <v>0.280686999009997</v>
      </c>
      <c r="O85" s="142">
        <v>2589.66085714286</v>
      </c>
      <c r="P85" s="142">
        <f t="shared" si="17"/>
        <v>10358.6434285714</v>
      </c>
      <c r="Q85" s="150">
        <v>19478.96</v>
      </c>
      <c r="R85" s="150">
        <v>5407.21</v>
      </c>
      <c r="S85" s="157">
        <f t="shared" si="18"/>
        <v>-11889.9560714286</v>
      </c>
      <c r="T85" s="39">
        <f t="shared" si="22"/>
        <v>0.620963757741755</v>
      </c>
      <c r="U85" s="155">
        <f t="shared" si="19"/>
        <v>-4058.00043285716</v>
      </c>
      <c r="V85" s="155">
        <f t="shared" si="20"/>
        <v>-17425.6471428571</v>
      </c>
      <c r="W85" s="155">
        <f t="shared" si="21"/>
        <v>-4951.43342857144</v>
      </c>
      <c r="X85" s="156"/>
      <c r="Y85" s="164"/>
      <c r="Z85" s="159"/>
      <c r="AA85" s="162"/>
      <c r="AB85" s="163"/>
      <c r="AC85" s="167">
        <f>S85*0.05</f>
        <v>-594.497803571428</v>
      </c>
    </row>
    <row r="86" s="126" customFormat="1" spans="1:29">
      <c r="A86" s="20">
        <v>83</v>
      </c>
      <c r="B86" s="20">
        <v>585</v>
      </c>
      <c r="C86" s="74" t="s">
        <v>121</v>
      </c>
      <c r="D86" s="74" t="s">
        <v>39</v>
      </c>
      <c r="E86" s="20"/>
      <c r="F86" s="20" t="s">
        <v>32</v>
      </c>
      <c r="G86" s="151">
        <v>14832.0637071428</v>
      </c>
      <c r="H86" s="151">
        <f t="shared" si="14"/>
        <v>59328.2548285712</v>
      </c>
      <c r="I86" s="172">
        <v>0.261634459865856</v>
      </c>
      <c r="J86" s="151">
        <v>3880.57897671428</v>
      </c>
      <c r="K86" s="151">
        <f t="shared" si="15"/>
        <v>15522.3159068571</v>
      </c>
      <c r="L86" s="173">
        <v>17449.4867142857</v>
      </c>
      <c r="M86" s="174">
        <f t="shared" si="16"/>
        <v>69797.9468571428</v>
      </c>
      <c r="N86" s="175">
        <v>0.243380892898471</v>
      </c>
      <c r="O86" s="174">
        <v>4246.87165714286</v>
      </c>
      <c r="P86" s="174">
        <f t="shared" si="17"/>
        <v>16987.4866285714</v>
      </c>
      <c r="Q86" s="180">
        <v>45139.75</v>
      </c>
      <c r="R86" s="180">
        <v>13401.74</v>
      </c>
      <c r="S86" s="157">
        <f t="shared" si="18"/>
        <v>-14188.5048285712</v>
      </c>
      <c r="T86" s="39">
        <f t="shared" si="22"/>
        <v>0.760847426414803</v>
      </c>
      <c r="U86" s="155">
        <f t="shared" si="19"/>
        <v>-2120.57590685712</v>
      </c>
      <c r="V86" s="155">
        <f t="shared" si="20"/>
        <v>-24658.1968571428</v>
      </c>
      <c r="W86" s="155">
        <f t="shared" si="21"/>
        <v>-3585.74662857144</v>
      </c>
      <c r="X86" s="156"/>
      <c r="Y86" s="164"/>
      <c r="Z86" s="159"/>
      <c r="AA86" s="162"/>
      <c r="AB86" s="163"/>
      <c r="AC86" s="167">
        <f>S86*0.03</f>
        <v>-425.655144857136</v>
      </c>
    </row>
    <row r="87" hidden="1" spans="1:29">
      <c r="A87" s="20">
        <v>84</v>
      </c>
      <c r="B87" s="20">
        <v>391</v>
      </c>
      <c r="C87" s="74" t="s">
        <v>122</v>
      </c>
      <c r="D87" s="74" t="s">
        <v>41</v>
      </c>
      <c r="E87" s="75"/>
      <c r="F87" s="20" t="s">
        <v>37</v>
      </c>
      <c r="G87" s="22">
        <v>9974.15062857143</v>
      </c>
      <c r="H87" s="22">
        <f t="shared" si="14"/>
        <v>39896.6025142857</v>
      </c>
      <c r="I87" s="23">
        <v>0.316790500674554</v>
      </c>
      <c r="J87" s="22">
        <v>3159.71617142857</v>
      </c>
      <c r="K87" s="22">
        <f t="shared" si="15"/>
        <v>12638.8646857143</v>
      </c>
      <c r="L87" s="33">
        <v>11734.2948571429</v>
      </c>
      <c r="M87" s="142">
        <f t="shared" si="16"/>
        <v>46937.1794285716</v>
      </c>
      <c r="N87" s="143">
        <v>0.294688837836795</v>
      </c>
      <c r="O87" s="142">
        <v>3457.96571428571</v>
      </c>
      <c r="P87" s="142">
        <f t="shared" si="17"/>
        <v>13831.8628571428</v>
      </c>
      <c r="Q87" s="150">
        <v>24719.5</v>
      </c>
      <c r="R87" s="150">
        <v>8041.63</v>
      </c>
      <c r="S87" s="157">
        <f t="shared" si="18"/>
        <v>-15177.1025142857</v>
      </c>
      <c r="T87" s="39">
        <f t="shared" si="22"/>
        <v>0.619589098874991</v>
      </c>
      <c r="U87" s="155">
        <f t="shared" si="19"/>
        <v>-4597.23468571428</v>
      </c>
      <c r="V87" s="155">
        <f t="shared" si="20"/>
        <v>-22217.6794285716</v>
      </c>
      <c r="W87" s="155">
        <f t="shared" si="21"/>
        <v>-5790.23285714284</v>
      </c>
      <c r="X87" s="156"/>
      <c r="Y87" s="164"/>
      <c r="Z87" s="159"/>
      <c r="AA87" s="162"/>
      <c r="AB87" s="163"/>
      <c r="AC87" s="167">
        <f>S87*0.05</f>
        <v>-758.855125714286</v>
      </c>
    </row>
    <row r="88" hidden="1" spans="1:29">
      <c r="A88" s="20">
        <v>85</v>
      </c>
      <c r="B88" s="20">
        <v>307</v>
      </c>
      <c r="C88" s="74" t="s">
        <v>123</v>
      </c>
      <c r="D88" s="74" t="s">
        <v>124</v>
      </c>
      <c r="E88" s="20" t="s">
        <v>34</v>
      </c>
      <c r="F88" s="20" t="s">
        <v>125</v>
      </c>
      <c r="G88" s="22">
        <v>86514.531275</v>
      </c>
      <c r="H88" s="22">
        <f t="shared" si="14"/>
        <v>346058.1251</v>
      </c>
      <c r="I88" s="23">
        <v>0.259692601011222</v>
      </c>
      <c r="J88" s="22">
        <v>22467.1836520715</v>
      </c>
      <c r="K88" s="22">
        <f t="shared" si="15"/>
        <v>89868.734608286</v>
      </c>
      <c r="L88" s="33">
        <v>101781.8015</v>
      </c>
      <c r="M88" s="142">
        <f t="shared" si="16"/>
        <v>407127.206</v>
      </c>
      <c r="N88" s="143">
        <v>0.241574512568579</v>
      </c>
      <c r="O88" s="142">
        <v>24587.8890857143</v>
      </c>
      <c r="P88" s="142">
        <f t="shared" si="17"/>
        <v>98351.5563428572</v>
      </c>
      <c r="Q88" s="150">
        <v>298496.33</v>
      </c>
      <c r="R88" s="150">
        <v>74447.29</v>
      </c>
      <c r="S88" s="157">
        <f t="shared" si="18"/>
        <v>-47561.7951</v>
      </c>
      <c r="T88" s="39">
        <f t="shared" si="22"/>
        <v>0.862561253008418</v>
      </c>
      <c r="U88" s="155">
        <f t="shared" si="19"/>
        <v>-15421.444608286</v>
      </c>
      <c r="V88" s="155">
        <f t="shared" si="20"/>
        <v>-108630.876</v>
      </c>
      <c r="W88" s="155">
        <f t="shared" si="21"/>
        <v>-23904.2663428572</v>
      </c>
      <c r="X88" s="156"/>
      <c r="Y88" s="164"/>
      <c r="Z88" s="159"/>
      <c r="AA88" s="162"/>
      <c r="AB88" s="163"/>
      <c r="AC88" s="167">
        <v>-800</v>
      </c>
    </row>
    <row r="89" s="127" customFormat="1" ht="21" hidden="1" customHeight="1" spans="1:29">
      <c r="A89" s="168" t="s">
        <v>126</v>
      </c>
      <c r="B89" s="169"/>
      <c r="C89" s="169"/>
      <c r="D89" s="169"/>
      <c r="E89" s="170"/>
      <c r="F89" s="170"/>
      <c r="G89" s="171">
        <v>856772.986271429</v>
      </c>
      <c r="H89" s="171">
        <f t="shared" si="14"/>
        <v>3427091.94508572</v>
      </c>
      <c r="I89" s="176">
        <v>0.273914697047476</v>
      </c>
      <c r="J89" s="171">
        <v>234682.712973</v>
      </c>
      <c r="K89" s="171">
        <f t="shared" si="15"/>
        <v>938730.851892</v>
      </c>
      <c r="L89" s="177">
        <v>1007968.21914286</v>
      </c>
      <c r="M89" s="178">
        <f t="shared" si="16"/>
        <v>4031872.87657144</v>
      </c>
      <c r="N89" s="179">
        <v>0.25480436934649</v>
      </c>
      <c r="O89" s="178">
        <v>256834.7064</v>
      </c>
      <c r="P89" s="178">
        <f t="shared" si="17"/>
        <v>1027338.8256</v>
      </c>
      <c r="Q89" s="181">
        <f>SUM(Q4:Q88)</f>
        <v>3244606.55</v>
      </c>
      <c r="R89" s="181">
        <f>SUM(R4:R88)</f>
        <v>928098.62</v>
      </c>
      <c r="S89" s="155">
        <f>SUM(S4:S88)</f>
        <v>-182485.395085714</v>
      </c>
      <c r="T89" s="182">
        <f t="shared" si="22"/>
        <v>0.946752115785107</v>
      </c>
      <c r="U89" s="155">
        <f t="shared" si="19"/>
        <v>-10632.2318919997</v>
      </c>
      <c r="V89" s="155">
        <f t="shared" si="20"/>
        <v>-787266.326571441</v>
      </c>
      <c r="W89" s="155">
        <f t="shared" si="21"/>
        <v>-99240.2055999998</v>
      </c>
      <c r="X89" s="183"/>
      <c r="Y89" s="184">
        <v>9372</v>
      </c>
      <c r="Z89" s="185"/>
      <c r="AA89" s="186"/>
      <c r="AB89" s="187">
        <v>15646</v>
      </c>
      <c r="AC89" s="167">
        <v>8476.8</v>
      </c>
    </row>
  </sheetData>
  <autoFilter ref="A2:AC89">
    <filterColumn colId="3">
      <customFilters>
        <customFilter operator="equal" val="西北"/>
      </customFilters>
    </filterColumn>
    <extLst/>
  </autoFilter>
  <sortState ref="A3:W88">
    <sortCondition ref="S3" descending="1"/>
  </sortState>
  <mergeCells count="5">
    <mergeCell ref="A2:P2"/>
    <mergeCell ref="Q2:R2"/>
    <mergeCell ref="S2:X2"/>
    <mergeCell ref="Y2:AB2"/>
    <mergeCell ref="AC2:AC3"/>
  </mergeCells>
  <pageMargins left="0.118055555555556" right="0.0777777777777778" top="0.235416666666667" bottom="0.196527777777778" header="0.15625" footer="0.0777777777777778"/>
  <pageSetup paperSize="9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9"/>
  <sheetViews>
    <sheetView workbookViewId="0">
      <selection activeCell="K3" sqref="K3"/>
    </sheetView>
  </sheetViews>
  <sheetFormatPr defaultColWidth="9" defaultRowHeight="30" customHeight="1"/>
  <cols>
    <col min="1" max="1" width="4.75" customWidth="1"/>
    <col min="2" max="2" width="8" customWidth="1"/>
    <col min="3" max="3" width="7.25" customWidth="1"/>
    <col min="4" max="4" width="8.25" customWidth="1"/>
    <col min="5" max="5" width="6.5" customWidth="1"/>
    <col min="7" max="7" width="10.125" customWidth="1"/>
    <col min="8" max="8" width="10.5" style="100" customWidth="1"/>
    <col min="9" max="9" width="11.625" customWidth="1"/>
    <col min="10" max="10" width="10.25" customWidth="1"/>
    <col min="11" max="11" width="11.5" style="100" customWidth="1"/>
    <col min="12" max="12" width="11" customWidth="1"/>
    <col min="13" max="13" width="12.5" style="100" customWidth="1"/>
  </cols>
  <sheetData>
    <row r="1" customHeight="1" spans="1:14">
      <c r="A1" s="101" t="s">
        <v>127</v>
      </c>
      <c r="B1" s="101"/>
      <c r="C1" s="101"/>
      <c r="D1" s="101"/>
      <c r="E1" s="101"/>
      <c r="F1" s="102"/>
      <c r="G1" s="101"/>
      <c r="H1" s="103"/>
      <c r="I1" s="113"/>
      <c r="J1" s="113"/>
      <c r="K1" s="114"/>
      <c r="L1" s="101"/>
      <c r="M1" s="103"/>
      <c r="N1" s="101"/>
    </row>
    <row r="2" ht="39" customHeight="1" spans="1:14">
      <c r="A2" s="104" t="s">
        <v>5</v>
      </c>
      <c r="B2" s="104" t="s">
        <v>128</v>
      </c>
      <c r="C2" s="104" t="s">
        <v>129</v>
      </c>
      <c r="D2" s="105" t="s">
        <v>130</v>
      </c>
      <c r="E2" s="105" t="s">
        <v>131</v>
      </c>
      <c r="F2" s="106" t="s">
        <v>132</v>
      </c>
      <c r="G2" s="107" t="s">
        <v>133</v>
      </c>
      <c r="H2" s="108" t="s">
        <v>134</v>
      </c>
      <c r="I2" s="115" t="s">
        <v>135</v>
      </c>
      <c r="J2" s="116" t="s">
        <v>136</v>
      </c>
      <c r="K2" s="117" t="s">
        <v>137</v>
      </c>
      <c r="L2" s="105" t="s">
        <v>138</v>
      </c>
      <c r="M2" s="108" t="s">
        <v>139</v>
      </c>
      <c r="N2" s="104" t="s">
        <v>140</v>
      </c>
    </row>
    <row r="3" customHeight="1" spans="1:14">
      <c r="A3" s="109">
        <v>1</v>
      </c>
      <c r="B3" s="110" t="s">
        <v>141</v>
      </c>
      <c r="C3" s="110" t="s">
        <v>142</v>
      </c>
      <c r="D3" s="109">
        <v>20</v>
      </c>
      <c r="E3" s="109">
        <v>7</v>
      </c>
      <c r="F3" s="111">
        <f t="shared" ref="F3:F9" si="0">E3/D3</f>
        <v>0.35</v>
      </c>
      <c r="G3" s="109">
        <v>6</v>
      </c>
      <c r="H3" s="112">
        <f t="shared" ref="H3:H8" si="1">G3*2</f>
        <v>12</v>
      </c>
      <c r="I3" s="118">
        <f t="shared" ref="I3:I8" si="2">E3-D3</f>
        <v>-13</v>
      </c>
      <c r="J3" s="119">
        <v>-14</v>
      </c>
      <c r="K3" s="120">
        <f t="shared" ref="K3:K8" si="3">H3+J3</f>
        <v>-2</v>
      </c>
      <c r="L3" s="118">
        <v>1</v>
      </c>
      <c r="M3" s="121">
        <f t="shared" ref="M3:M8" si="4">L3*100</f>
        <v>100</v>
      </c>
      <c r="N3" s="109"/>
    </row>
    <row r="4" customHeight="1" spans="1:14">
      <c r="A4" s="109">
        <v>2</v>
      </c>
      <c r="B4" s="110" t="s">
        <v>143</v>
      </c>
      <c r="C4" s="110" t="s">
        <v>144</v>
      </c>
      <c r="D4" s="109">
        <v>19</v>
      </c>
      <c r="E4" s="109">
        <v>9</v>
      </c>
      <c r="F4" s="111">
        <f t="shared" si="0"/>
        <v>0.473684210526316</v>
      </c>
      <c r="G4" s="109">
        <v>6</v>
      </c>
      <c r="H4" s="112">
        <f t="shared" si="1"/>
        <v>12</v>
      </c>
      <c r="I4" s="118">
        <f t="shared" si="2"/>
        <v>-10</v>
      </c>
      <c r="J4" s="119">
        <v>-14</v>
      </c>
      <c r="K4" s="120">
        <f t="shared" si="3"/>
        <v>-2</v>
      </c>
      <c r="L4" s="118">
        <v>3</v>
      </c>
      <c r="M4" s="121">
        <f t="shared" si="4"/>
        <v>300</v>
      </c>
      <c r="N4" s="109"/>
    </row>
    <row r="5" customHeight="1" spans="1:14">
      <c r="A5" s="109">
        <v>3</v>
      </c>
      <c r="B5" s="110" t="s">
        <v>145</v>
      </c>
      <c r="C5" s="110" t="s">
        <v>146</v>
      </c>
      <c r="D5" s="109">
        <v>16</v>
      </c>
      <c r="E5" s="109">
        <v>6</v>
      </c>
      <c r="F5" s="111">
        <f t="shared" si="0"/>
        <v>0.375</v>
      </c>
      <c r="G5" s="109">
        <v>5</v>
      </c>
      <c r="H5" s="112">
        <f t="shared" si="1"/>
        <v>10</v>
      </c>
      <c r="I5" s="118">
        <f t="shared" si="2"/>
        <v>-10</v>
      </c>
      <c r="J5" s="119">
        <v>-14</v>
      </c>
      <c r="K5" s="120">
        <f t="shared" si="3"/>
        <v>-4</v>
      </c>
      <c r="L5" s="122">
        <v>1</v>
      </c>
      <c r="M5" s="121">
        <f t="shared" si="4"/>
        <v>100</v>
      </c>
      <c r="N5" s="109"/>
    </row>
    <row r="6" customHeight="1" spans="1:14">
      <c r="A6" s="109">
        <v>4</v>
      </c>
      <c r="B6" s="110" t="s">
        <v>147</v>
      </c>
      <c r="C6" s="110" t="s">
        <v>148</v>
      </c>
      <c r="D6" s="109">
        <v>15</v>
      </c>
      <c r="E6" s="109">
        <v>4</v>
      </c>
      <c r="F6" s="111">
        <f t="shared" si="0"/>
        <v>0.266666666666667</v>
      </c>
      <c r="G6" s="109">
        <v>2</v>
      </c>
      <c r="H6" s="112">
        <f t="shared" si="1"/>
        <v>4</v>
      </c>
      <c r="I6" s="118">
        <f t="shared" si="2"/>
        <v>-11</v>
      </c>
      <c r="J6" s="119">
        <v>-14</v>
      </c>
      <c r="K6" s="120">
        <f t="shared" si="3"/>
        <v>-10</v>
      </c>
      <c r="L6" s="122">
        <v>2</v>
      </c>
      <c r="M6" s="121">
        <f t="shared" si="4"/>
        <v>200</v>
      </c>
      <c r="N6" s="109"/>
    </row>
    <row r="7" customHeight="1" spans="1:14">
      <c r="A7" s="109">
        <v>5</v>
      </c>
      <c r="B7" s="110" t="s">
        <v>149</v>
      </c>
      <c r="C7" s="110" t="s">
        <v>150</v>
      </c>
      <c r="D7" s="109">
        <v>14</v>
      </c>
      <c r="E7" s="109">
        <v>5</v>
      </c>
      <c r="F7" s="111">
        <f t="shared" si="0"/>
        <v>0.357142857142857</v>
      </c>
      <c r="G7" s="109">
        <v>5</v>
      </c>
      <c r="H7" s="112">
        <f t="shared" si="1"/>
        <v>10</v>
      </c>
      <c r="I7" s="118">
        <f t="shared" si="2"/>
        <v>-9</v>
      </c>
      <c r="J7" s="119">
        <v>-14</v>
      </c>
      <c r="K7" s="120">
        <f t="shared" si="3"/>
        <v>-4</v>
      </c>
      <c r="L7" s="122">
        <v>0</v>
      </c>
      <c r="M7" s="121">
        <f t="shared" si="4"/>
        <v>0</v>
      </c>
      <c r="N7" s="109"/>
    </row>
    <row r="8" customHeight="1" spans="1:14">
      <c r="A8" s="109">
        <v>6</v>
      </c>
      <c r="B8" s="109" t="s">
        <v>151</v>
      </c>
      <c r="C8" s="109" t="s">
        <v>152</v>
      </c>
      <c r="D8" s="109">
        <v>1</v>
      </c>
      <c r="E8" s="109">
        <v>0</v>
      </c>
      <c r="F8" s="111">
        <f t="shared" si="0"/>
        <v>0</v>
      </c>
      <c r="G8" s="109">
        <v>0</v>
      </c>
      <c r="H8" s="112">
        <f t="shared" si="1"/>
        <v>0</v>
      </c>
      <c r="I8" s="118">
        <f t="shared" si="2"/>
        <v>-1</v>
      </c>
      <c r="J8" s="119">
        <f>I8*2</f>
        <v>-2</v>
      </c>
      <c r="K8" s="120">
        <f t="shared" si="3"/>
        <v>-2</v>
      </c>
      <c r="L8" s="122">
        <v>0</v>
      </c>
      <c r="M8" s="121">
        <f t="shared" si="4"/>
        <v>0</v>
      </c>
      <c r="N8" s="109"/>
    </row>
    <row r="9" customHeight="1" spans="1:14">
      <c r="A9" s="101" t="s">
        <v>153</v>
      </c>
      <c r="B9" s="101"/>
      <c r="C9" s="101"/>
      <c r="D9" s="101">
        <f>SUM(D3:D8)</f>
        <v>85</v>
      </c>
      <c r="E9" s="101">
        <f>SUM(E3:E8)</f>
        <v>31</v>
      </c>
      <c r="F9" s="102">
        <f t="shared" si="0"/>
        <v>0.364705882352941</v>
      </c>
      <c r="G9" s="101">
        <f t="shared" ref="G9:M9" si="5">SUM(G3:G8)</f>
        <v>24</v>
      </c>
      <c r="H9" s="103">
        <f t="shared" si="5"/>
        <v>48</v>
      </c>
      <c r="I9" s="123">
        <f t="shared" si="5"/>
        <v>-54</v>
      </c>
      <c r="J9" s="113">
        <f t="shared" si="5"/>
        <v>-72</v>
      </c>
      <c r="K9" s="114">
        <f t="shared" si="5"/>
        <v>-24</v>
      </c>
      <c r="L9" s="124">
        <f t="shared" si="5"/>
        <v>7</v>
      </c>
      <c r="M9" s="125">
        <f t="shared" si="5"/>
        <v>700</v>
      </c>
      <c r="N9" s="109"/>
    </row>
  </sheetData>
  <mergeCells count="2">
    <mergeCell ref="A1:N1"/>
    <mergeCell ref="A9:C9"/>
  </mergeCells>
  <pageMargins left="0.707638888888889" right="0.196527777777778" top="1" bottom="1" header="0.511805555555556" footer="0.511805555555556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36"/>
  <sheetViews>
    <sheetView topLeftCell="A10" workbookViewId="0">
      <selection activeCell="C41" sqref="C41"/>
    </sheetView>
  </sheetViews>
  <sheetFormatPr defaultColWidth="9" defaultRowHeight="15" customHeight="1"/>
  <cols>
    <col min="1" max="1" width="5.875" customWidth="1"/>
    <col min="2" max="2" width="7.625" customWidth="1"/>
    <col min="3" max="3" width="32.375" customWidth="1"/>
    <col min="4" max="4" width="7.75" customWidth="1"/>
    <col min="5" max="5" width="10.5" style="87" customWidth="1"/>
    <col min="6" max="6" width="6.125" style="87" customWidth="1"/>
    <col min="7" max="10" width="9" style="88"/>
    <col min="11" max="11" width="9" style="89"/>
  </cols>
  <sheetData>
    <row r="1" customHeight="1" spans="1:11">
      <c r="A1" s="50" t="s">
        <v>154</v>
      </c>
      <c r="B1" s="50"/>
      <c r="C1" s="50"/>
      <c r="D1" s="50"/>
      <c r="E1" s="50"/>
      <c r="F1" s="50"/>
      <c r="G1" s="50"/>
      <c r="H1" s="50"/>
      <c r="I1" s="50"/>
      <c r="J1" s="50"/>
      <c r="K1" s="95"/>
    </row>
    <row r="2" ht="20" customHeight="1" spans="1:11">
      <c r="A2" s="16" t="s">
        <v>5</v>
      </c>
      <c r="B2" s="16" t="s">
        <v>6</v>
      </c>
      <c r="C2" s="90" t="s">
        <v>7</v>
      </c>
      <c r="D2" s="16" t="s">
        <v>155</v>
      </c>
      <c r="E2" s="16" t="s">
        <v>9</v>
      </c>
      <c r="F2" s="16" t="s">
        <v>10</v>
      </c>
      <c r="G2" s="91">
        <v>43167</v>
      </c>
      <c r="H2" s="91">
        <v>43168</v>
      </c>
      <c r="I2" s="91">
        <v>43169</v>
      </c>
      <c r="J2" s="91">
        <v>43170</v>
      </c>
      <c r="K2" s="96" t="s">
        <v>156</v>
      </c>
    </row>
    <row r="3" customHeight="1" spans="1:11">
      <c r="A3" s="20">
        <v>1</v>
      </c>
      <c r="B3" s="20">
        <v>52</v>
      </c>
      <c r="C3" s="74" t="s">
        <v>157</v>
      </c>
      <c r="D3" s="74" t="s">
        <v>149</v>
      </c>
      <c r="E3" s="20" t="s">
        <v>34</v>
      </c>
      <c r="F3" s="20" t="s">
        <v>37</v>
      </c>
      <c r="G3" s="44">
        <v>188</v>
      </c>
      <c r="H3" s="44"/>
      <c r="I3" s="44"/>
      <c r="J3" s="44"/>
      <c r="K3" s="96">
        <f>G3+H3+I3+J3</f>
        <v>188</v>
      </c>
    </row>
    <row r="4" customHeight="1" spans="1:11">
      <c r="A4" s="20">
        <v>2</v>
      </c>
      <c r="B4" s="20">
        <v>311</v>
      </c>
      <c r="C4" s="74" t="s">
        <v>158</v>
      </c>
      <c r="D4" s="74" t="s">
        <v>159</v>
      </c>
      <c r="E4" s="20"/>
      <c r="F4" s="20" t="s">
        <v>32</v>
      </c>
      <c r="G4" s="44">
        <v>288</v>
      </c>
      <c r="H4" s="44"/>
      <c r="I4" s="44"/>
      <c r="J4" s="44"/>
      <c r="K4" s="96">
        <f t="shared" ref="K4:K31" si="0">G4+H4+I4+J4</f>
        <v>288</v>
      </c>
    </row>
    <row r="5" customHeight="1" spans="1:11">
      <c r="A5" s="20">
        <v>3</v>
      </c>
      <c r="B5" s="20">
        <v>343</v>
      </c>
      <c r="C5" s="21" t="s">
        <v>160</v>
      </c>
      <c r="D5" s="21" t="s">
        <v>159</v>
      </c>
      <c r="E5" s="20" t="s">
        <v>34</v>
      </c>
      <c r="F5" s="20" t="s">
        <v>32</v>
      </c>
      <c r="G5" s="92"/>
      <c r="H5" s="44"/>
      <c r="I5" s="44">
        <v>88</v>
      </c>
      <c r="J5" s="44">
        <v>188</v>
      </c>
      <c r="K5" s="96">
        <f t="shared" si="0"/>
        <v>276</v>
      </c>
    </row>
    <row r="6" customHeight="1" spans="1:11">
      <c r="A6" s="20">
        <v>4</v>
      </c>
      <c r="B6" s="20">
        <v>347</v>
      </c>
      <c r="C6" s="74" t="s">
        <v>161</v>
      </c>
      <c r="D6" s="74" t="s">
        <v>159</v>
      </c>
      <c r="E6" s="20"/>
      <c r="F6" s="20" t="s">
        <v>37</v>
      </c>
      <c r="G6" s="44">
        <v>88</v>
      </c>
      <c r="H6" s="44">
        <v>88</v>
      </c>
      <c r="I6" s="44">
        <v>188</v>
      </c>
      <c r="J6" s="44"/>
      <c r="K6" s="96">
        <f t="shared" si="0"/>
        <v>364</v>
      </c>
    </row>
    <row r="7" customHeight="1" spans="1:11">
      <c r="A7" s="20">
        <v>5</v>
      </c>
      <c r="B7" s="20">
        <v>355</v>
      </c>
      <c r="C7" s="21" t="s">
        <v>162</v>
      </c>
      <c r="D7" s="21" t="s">
        <v>163</v>
      </c>
      <c r="E7" s="75"/>
      <c r="F7" s="20" t="s">
        <v>37</v>
      </c>
      <c r="G7" s="92"/>
      <c r="H7" s="44"/>
      <c r="I7" s="44"/>
      <c r="J7" s="44">
        <v>288</v>
      </c>
      <c r="K7" s="96">
        <f t="shared" si="0"/>
        <v>288</v>
      </c>
    </row>
    <row r="8" customHeight="1" spans="1:11">
      <c r="A8" s="20">
        <v>6</v>
      </c>
      <c r="B8" s="20">
        <v>357</v>
      </c>
      <c r="C8" s="74" t="s">
        <v>164</v>
      </c>
      <c r="D8" s="74" t="s">
        <v>159</v>
      </c>
      <c r="E8" s="20"/>
      <c r="F8" s="20" t="s">
        <v>37</v>
      </c>
      <c r="G8" s="44">
        <v>188</v>
      </c>
      <c r="H8" s="44">
        <v>288</v>
      </c>
      <c r="I8" s="44"/>
      <c r="J8" s="44"/>
      <c r="K8" s="96">
        <f t="shared" si="0"/>
        <v>476</v>
      </c>
    </row>
    <row r="9" customHeight="1" spans="1:11">
      <c r="A9" s="20">
        <v>7</v>
      </c>
      <c r="B9" s="20">
        <v>359</v>
      </c>
      <c r="C9" s="21" t="s">
        <v>165</v>
      </c>
      <c r="D9" s="21" t="s">
        <v>159</v>
      </c>
      <c r="E9" s="20"/>
      <c r="F9" s="20" t="s">
        <v>37</v>
      </c>
      <c r="G9" s="92"/>
      <c r="H9" s="44">
        <v>188</v>
      </c>
      <c r="I9" s="44"/>
      <c r="J9" s="44"/>
      <c r="K9" s="96">
        <f t="shared" si="0"/>
        <v>188</v>
      </c>
    </row>
    <row r="10" customHeight="1" spans="1:11">
      <c r="A10" s="20">
        <v>8</v>
      </c>
      <c r="B10" s="20">
        <v>385</v>
      </c>
      <c r="C10" s="74" t="s">
        <v>166</v>
      </c>
      <c r="D10" s="74" t="s">
        <v>147</v>
      </c>
      <c r="E10" s="20"/>
      <c r="F10" s="20" t="s">
        <v>32</v>
      </c>
      <c r="G10" s="44">
        <v>188</v>
      </c>
      <c r="H10" s="44"/>
      <c r="I10" s="44"/>
      <c r="J10" s="44"/>
      <c r="K10" s="96">
        <f t="shared" si="0"/>
        <v>188</v>
      </c>
    </row>
    <row r="11" customHeight="1" spans="1:11">
      <c r="A11" s="20">
        <v>9</v>
      </c>
      <c r="B11" s="20">
        <v>399</v>
      </c>
      <c r="C11" s="21" t="s">
        <v>167</v>
      </c>
      <c r="D11" s="21" t="s">
        <v>168</v>
      </c>
      <c r="E11" s="20"/>
      <c r="F11" s="20" t="s">
        <v>37</v>
      </c>
      <c r="G11" s="92"/>
      <c r="H11" s="44"/>
      <c r="I11" s="44">
        <v>188</v>
      </c>
      <c r="J11" s="44"/>
      <c r="K11" s="96">
        <f t="shared" si="0"/>
        <v>188</v>
      </c>
    </row>
    <row r="12" customHeight="1" spans="1:11">
      <c r="A12" s="20">
        <v>10</v>
      </c>
      <c r="B12" s="20">
        <v>511</v>
      </c>
      <c r="C12" s="21" t="s">
        <v>169</v>
      </c>
      <c r="D12" s="21" t="s">
        <v>163</v>
      </c>
      <c r="E12" s="75"/>
      <c r="F12" s="20" t="s">
        <v>37</v>
      </c>
      <c r="G12" s="92"/>
      <c r="H12" s="44">
        <v>288</v>
      </c>
      <c r="I12" s="44"/>
      <c r="J12" s="44"/>
      <c r="K12" s="96">
        <f t="shared" si="0"/>
        <v>288</v>
      </c>
    </row>
    <row r="13" customHeight="1" spans="1:11">
      <c r="A13" s="20">
        <v>11</v>
      </c>
      <c r="B13" s="20">
        <v>546</v>
      </c>
      <c r="C13" s="21" t="s">
        <v>170</v>
      </c>
      <c r="D13" s="21" t="s">
        <v>168</v>
      </c>
      <c r="E13" s="20"/>
      <c r="F13" s="20" t="s">
        <v>32</v>
      </c>
      <c r="G13" s="92"/>
      <c r="H13" s="44"/>
      <c r="I13" s="44"/>
      <c r="J13" s="44">
        <v>188</v>
      </c>
      <c r="K13" s="96">
        <f t="shared" si="0"/>
        <v>188</v>
      </c>
    </row>
    <row r="14" customHeight="1" spans="1:11">
      <c r="A14" s="20">
        <v>12</v>
      </c>
      <c r="B14" s="20">
        <v>571</v>
      </c>
      <c r="C14" s="74" t="s">
        <v>171</v>
      </c>
      <c r="D14" s="74" t="s">
        <v>168</v>
      </c>
      <c r="E14" s="20"/>
      <c r="F14" s="20" t="s">
        <v>32</v>
      </c>
      <c r="G14" s="44">
        <v>188</v>
      </c>
      <c r="H14" s="44">
        <v>188</v>
      </c>
      <c r="I14" s="44"/>
      <c r="J14" s="44">
        <v>88</v>
      </c>
      <c r="K14" s="96">
        <f t="shared" si="0"/>
        <v>464</v>
      </c>
    </row>
    <row r="15" customHeight="1" spans="1:11">
      <c r="A15" s="20">
        <v>13</v>
      </c>
      <c r="B15" s="20">
        <v>578</v>
      </c>
      <c r="C15" s="21" t="s">
        <v>172</v>
      </c>
      <c r="D15" s="21" t="s">
        <v>163</v>
      </c>
      <c r="E15" s="75" t="s">
        <v>34</v>
      </c>
      <c r="F15" s="20" t="s">
        <v>37</v>
      </c>
      <c r="G15" s="92"/>
      <c r="H15" s="44"/>
      <c r="I15" s="44"/>
      <c r="J15" s="44">
        <v>88</v>
      </c>
      <c r="K15" s="96">
        <f t="shared" si="0"/>
        <v>88</v>
      </c>
    </row>
    <row r="16" customHeight="1" spans="1:11">
      <c r="A16" s="20">
        <v>14</v>
      </c>
      <c r="B16" s="20">
        <v>581</v>
      </c>
      <c r="C16" s="21" t="s">
        <v>173</v>
      </c>
      <c r="D16" s="21" t="s">
        <v>159</v>
      </c>
      <c r="E16" s="20" t="s">
        <v>34</v>
      </c>
      <c r="F16" s="20" t="s">
        <v>32</v>
      </c>
      <c r="G16" s="92"/>
      <c r="H16" s="44"/>
      <c r="I16" s="44"/>
      <c r="J16" s="44">
        <v>288</v>
      </c>
      <c r="K16" s="96">
        <f t="shared" si="0"/>
        <v>288</v>
      </c>
    </row>
    <row r="17" customHeight="1" spans="1:11">
      <c r="A17" s="20">
        <v>15</v>
      </c>
      <c r="B17" s="20">
        <v>587</v>
      </c>
      <c r="C17" s="21" t="s">
        <v>174</v>
      </c>
      <c r="D17" s="21" t="s">
        <v>149</v>
      </c>
      <c r="E17" s="20"/>
      <c r="F17" s="20" t="s">
        <v>37</v>
      </c>
      <c r="G17" s="92"/>
      <c r="H17" s="44"/>
      <c r="I17" s="44"/>
      <c r="J17" s="44">
        <v>188</v>
      </c>
      <c r="K17" s="96">
        <f t="shared" si="0"/>
        <v>188</v>
      </c>
    </row>
    <row r="18" customHeight="1" spans="1:11">
      <c r="A18" s="20">
        <v>16</v>
      </c>
      <c r="B18" s="20">
        <v>591</v>
      </c>
      <c r="C18" s="74" t="s">
        <v>175</v>
      </c>
      <c r="D18" s="74" t="s">
        <v>147</v>
      </c>
      <c r="E18" s="20" t="s">
        <v>34</v>
      </c>
      <c r="F18" s="20" t="s">
        <v>37</v>
      </c>
      <c r="G18" s="44">
        <v>288</v>
      </c>
      <c r="H18" s="44">
        <v>188</v>
      </c>
      <c r="I18" s="44">
        <v>188</v>
      </c>
      <c r="J18" s="44">
        <v>288</v>
      </c>
      <c r="K18" s="96">
        <f t="shared" si="0"/>
        <v>952</v>
      </c>
    </row>
    <row r="19" customHeight="1" spans="1:11">
      <c r="A19" s="20">
        <v>17</v>
      </c>
      <c r="B19" s="20">
        <v>704</v>
      </c>
      <c r="C19" s="21" t="s">
        <v>176</v>
      </c>
      <c r="D19" s="21" t="s">
        <v>149</v>
      </c>
      <c r="E19" s="20"/>
      <c r="F19" s="20" t="s">
        <v>37</v>
      </c>
      <c r="G19" s="92"/>
      <c r="H19" s="44">
        <v>188</v>
      </c>
      <c r="I19" s="44"/>
      <c r="J19" s="44"/>
      <c r="K19" s="96">
        <f t="shared" si="0"/>
        <v>188</v>
      </c>
    </row>
    <row r="20" customHeight="1" spans="1:11">
      <c r="A20" s="20">
        <v>18</v>
      </c>
      <c r="B20" s="20">
        <v>707</v>
      </c>
      <c r="C20" s="74" t="s">
        <v>177</v>
      </c>
      <c r="D20" s="74" t="s">
        <v>168</v>
      </c>
      <c r="E20" s="20" t="s">
        <v>34</v>
      </c>
      <c r="F20" s="20" t="s">
        <v>32</v>
      </c>
      <c r="G20" s="44">
        <v>88</v>
      </c>
      <c r="H20" s="44">
        <v>88</v>
      </c>
      <c r="I20" s="44"/>
      <c r="J20" s="44">
        <v>288</v>
      </c>
      <c r="K20" s="96">
        <f t="shared" si="0"/>
        <v>464</v>
      </c>
    </row>
    <row r="21" customHeight="1" spans="1:11">
      <c r="A21" s="20">
        <v>19</v>
      </c>
      <c r="B21" s="20">
        <v>713</v>
      </c>
      <c r="C21" s="21" t="s">
        <v>178</v>
      </c>
      <c r="D21" s="21" t="s">
        <v>149</v>
      </c>
      <c r="E21" s="20"/>
      <c r="F21" s="20" t="s">
        <v>42</v>
      </c>
      <c r="G21" s="92"/>
      <c r="H21" s="44"/>
      <c r="I21" s="44"/>
      <c r="J21" s="44">
        <v>288</v>
      </c>
      <c r="K21" s="96">
        <f t="shared" si="0"/>
        <v>288</v>
      </c>
    </row>
    <row r="22" customHeight="1" spans="1:11">
      <c r="A22" s="20">
        <v>20</v>
      </c>
      <c r="B22" s="20">
        <v>716</v>
      </c>
      <c r="C22" s="21" t="s">
        <v>179</v>
      </c>
      <c r="D22" s="21" t="s">
        <v>147</v>
      </c>
      <c r="E22" s="20" t="s">
        <v>34</v>
      </c>
      <c r="F22" s="20" t="s">
        <v>42</v>
      </c>
      <c r="G22" s="92"/>
      <c r="H22" s="44"/>
      <c r="I22" s="44"/>
      <c r="J22" s="44">
        <v>188</v>
      </c>
      <c r="K22" s="96">
        <f t="shared" si="0"/>
        <v>188</v>
      </c>
    </row>
    <row r="23" customHeight="1" spans="1:11">
      <c r="A23" s="20">
        <v>21</v>
      </c>
      <c r="B23" s="20">
        <v>720</v>
      </c>
      <c r="C23" s="21" t="s">
        <v>180</v>
      </c>
      <c r="D23" s="21" t="s">
        <v>147</v>
      </c>
      <c r="E23" s="20" t="s">
        <v>34</v>
      </c>
      <c r="F23" s="20" t="s">
        <v>42</v>
      </c>
      <c r="G23" s="92"/>
      <c r="H23" s="44">
        <v>288</v>
      </c>
      <c r="I23" s="44">
        <v>288</v>
      </c>
      <c r="J23" s="44"/>
      <c r="K23" s="96">
        <f t="shared" si="0"/>
        <v>576</v>
      </c>
    </row>
    <row r="24" customHeight="1" spans="1:11">
      <c r="A24" s="20">
        <v>22</v>
      </c>
      <c r="B24" s="20">
        <v>723</v>
      </c>
      <c r="C24" s="21" t="s">
        <v>181</v>
      </c>
      <c r="D24" s="21" t="s">
        <v>163</v>
      </c>
      <c r="E24" s="75" t="s">
        <v>34</v>
      </c>
      <c r="F24" s="20" t="s">
        <v>42</v>
      </c>
      <c r="G24" s="44">
        <v>188</v>
      </c>
      <c r="H24" s="44"/>
      <c r="I24" s="44"/>
      <c r="J24" s="44"/>
      <c r="K24" s="96">
        <f t="shared" si="0"/>
        <v>188</v>
      </c>
    </row>
    <row r="25" customHeight="1" spans="1:11">
      <c r="A25" s="20">
        <v>23</v>
      </c>
      <c r="B25" s="20">
        <v>730</v>
      </c>
      <c r="C25" s="21" t="s">
        <v>182</v>
      </c>
      <c r="D25" s="21" t="s">
        <v>159</v>
      </c>
      <c r="E25" s="20" t="s">
        <v>34</v>
      </c>
      <c r="F25" s="20" t="s">
        <v>32</v>
      </c>
      <c r="G25" s="44">
        <v>288</v>
      </c>
      <c r="H25" s="44"/>
      <c r="I25" s="44"/>
      <c r="J25" s="44"/>
      <c r="K25" s="96">
        <f t="shared" si="0"/>
        <v>288</v>
      </c>
    </row>
    <row r="26" customHeight="1" spans="1:11">
      <c r="A26" s="20">
        <v>24</v>
      </c>
      <c r="B26" s="20">
        <v>737</v>
      </c>
      <c r="C26" s="21" t="s">
        <v>183</v>
      </c>
      <c r="D26" s="21" t="s">
        <v>168</v>
      </c>
      <c r="E26" s="20"/>
      <c r="F26" s="20" t="s">
        <v>37</v>
      </c>
      <c r="G26" s="44">
        <v>288</v>
      </c>
      <c r="H26" s="44"/>
      <c r="I26" s="44"/>
      <c r="J26" s="44"/>
      <c r="K26" s="96">
        <f t="shared" si="0"/>
        <v>288</v>
      </c>
    </row>
    <row r="27" customHeight="1" spans="1:11">
      <c r="A27" s="20">
        <v>25</v>
      </c>
      <c r="B27" s="20">
        <v>738</v>
      </c>
      <c r="C27" s="21" t="s">
        <v>184</v>
      </c>
      <c r="D27" s="21" t="s">
        <v>149</v>
      </c>
      <c r="E27" s="20"/>
      <c r="F27" s="20" t="s">
        <v>42</v>
      </c>
      <c r="G27" s="44">
        <v>288</v>
      </c>
      <c r="H27" s="44"/>
      <c r="I27" s="44"/>
      <c r="J27" s="44"/>
      <c r="K27" s="96">
        <f t="shared" si="0"/>
        <v>288</v>
      </c>
    </row>
    <row r="28" customHeight="1" spans="1:11">
      <c r="A28" s="20">
        <v>26</v>
      </c>
      <c r="B28" s="20">
        <v>742</v>
      </c>
      <c r="C28" s="21" t="s">
        <v>185</v>
      </c>
      <c r="D28" s="21" t="s">
        <v>163</v>
      </c>
      <c r="E28" s="75"/>
      <c r="F28" s="20" t="s">
        <v>32</v>
      </c>
      <c r="G28" s="44">
        <v>188</v>
      </c>
      <c r="H28" s="44"/>
      <c r="I28" s="44"/>
      <c r="J28" s="44"/>
      <c r="K28" s="96">
        <f t="shared" si="0"/>
        <v>188</v>
      </c>
    </row>
    <row r="29" customHeight="1" spans="1:11">
      <c r="A29" s="20">
        <v>27</v>
      </c>
      <c r="B29" s="20">
        <v>747</v>
      </c>
      <c r="C29" s="74" t="s">
        <v>186</v>
      </c>
      <c r="D29" s="74" t="s">
        <v>163</v>
      </c>
      <c r="E29" s="75" t="s">
        <v>34</v>
      </c>
      <c r="F29" s="20" t="s">
        <v>42</v>
      </c>
      <c r="G29" s="44">
        <v>288</v>
      </c>
      <c r="H29" s="44"/>
      <c r="I29" s="44">
        <v>288</v>
      </c>
      <c r="J29" s="44"/>
      <c r="K29" s="96">
        <f t="shared" si="0"/>
        <v>576</v>
      </c>
    </row>
    <row r="30" customHeight="1" spans="1:11">
      <c r="A30" s="20">
        <v>28</v>
      </c>
      <c r="B30" s="20">
        <v>753</v>
      </c>
      <c r="C30" s="74" t="s">
        <v>187</v>
      </c>
      <c r="D30" s="74" t="s">
        <v>168</v>
      </c>
      <c r="E30" s="20" t="s">
        <v>34</v>
      </c>
      <c r="F30" s="20" t="s">
        <v>42</v>
      </c>
      <c r="G30" s="44">
        <v>288</v>
      </c>
      <c r="H30" s="44">
        <v>288</v>
      </c>
      <c r="I30" s="44">
        <v>88</v>
      </c>
      <c r="J30" s="44"/>
      <c r="K30" s="96">
        <f t="shared" si="0"/>
        <v>664</v>
      </c>
    </row>
    <row r="31" customHeight="1" spans="1:11">
      <c r="A31" s="20">
        <v>29</v>
      </c>
      <c r="B31" s="20">
        <v>755</v>
      </c>
      <c r="C31" s="74" t="s">
        <v>74</v>
      </c>
      <c r="D31" s="74" t="s">
        <v>149</v>
      </c>
      <c r="E31" s="20" t="s">
        <v>34</v>
      </c>
      <c r="F31" s="20" t="s">
        <v>42</v>
      </c>
      <c r="G31" s="44">
        <v>288</v>
      </c>
      <c r="H31" s="44"/>
      <c r="I31" s="44"/>
      <c r="J31" s="44"/>
      <c r="K31" s="96">
        <f t="shared" si="0"/>
        <v>288</v>
      </c>
    </row>
    <row r="32" customHeight="1" spans="1:11">
      <c r="A32" s="93" t="s">
        <v>188</v>
      </c>
      <c r="B32" s="93"/>
      <c r="C32" s="93"/>
      <c r="D32" s="93"/>
      <c r="E32" s="93"/>
      <c r="F32" s="93"/>
      <c r="G32" s="93"/>
      <c r="H32" s="93"/>
      <c r="I32" s="93"/>
      <c r="J32" s="93"/>
      <c r="K32" s="96">
        <f>SUM(K3:K31)</f>
        <v>9372</v>
      </c>
    </row>
    <row r="33" customHeight="1" spans="12:17">
      <c r="L33" s="97"/>
      <c r="M33" s="97"/>
      <c r="N33" s="97"/>
      <c r="O33" s="97"/>
      <c r="P33" s="97"/>
      <c r="Q33" s="97"/>
    </row>
    <row r="34" ht="24" customHeight="1" spans="1:17">
      <c r="A34" s="93" t="s">
        <v>189</v>
      </c>
      <c r="B34" s="93"/>
      <c r="C34" s="93"/>
      <c r="D34" s="93"/>
      <c r="E34" s="93"/>
      <c r="F34" s="93"/>
      <c r="G34" s="93"/>
      <c r="H34" s="93"/>
      <c r="I34" s="93"/>
      <c r="J34" s="93"/>
      <c r="K34" s="93"/>
      <c r="L34" s="98"/>
      <c r="M34" s="98"/>
      <c r="N34" s="98"/>
      <c r="O34" s="98"/>
      <c r="P34" s="98"/>
      <c r="Q34" s="98"/>
    </row>
    <row r="35" customHeight="1" spans="5:11">
      <c r="E35"/>
      <c r="F35"/>
      <c r="G35"/>
      <c r="H35"/>
      <c r="I35"/>
      <c r="J35"/>
      <c r="K35" s="68"/>
    </row>
    <row r="36" customHeight="1" spans="1:12">
      <c r="A36" s="94" t="s">
        <v>190</v>
      </c>
      <c r="B36" s="94"/>
      <c r="C36" s="94"/>
      <c r="D36" s="94" t="s">
        <v>191</v>
      </c>
      <c r="E36" s="94"/>
      <c r="F36" s="94"/>
      <c r="G36"/>
      <c r="H36"/>
      <c r="I36"/>
      <c r="J36" s="99" t="s">
        <v>192</v>
      </c>
      <c r="K36" s="99"/>
      <c r="L36" s="99"/>
    </row>
  </sheetData>
  <sortState ref="A3:V46">
    <sortCondition ref="B5"/>
  </sortState>
  <mergeCells count="5">
    <mergeCell ref="A1:K1"/>
    <mergeCell ref="A32:J32"/>
    <mergeCell ref="A34:K34"/>
    <mergeCell ref="A36:C36"/>
    <mergeCell ref="D36:F36"/>
  </mergeCells>
  <pageMargins left="0.75" right="0.75" top="0.275" bottom="0.275" header="0.15625" footer="0.235416666666667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88"/>
  <sheetViews>
    <sheetView workbookViewId="0">
      <selection activeCell="A1" sqref="A1:R15"/>
    </sheetView>
  </sheetViews>
  <sheetFormatPr defaultColWidth="9" defaultRowHeight="13.5"/>
  <cols>
    <col min="1" max="1" width="3.875" style="4" customWidth="1"/>
    <col min="2" max="2" width="6.375" style="4" customWidth="1"/>
    <col min="3" max="3" width="26.375" style="69" customWidth="1"/>
    <col min="4" max="4" width="6.625" style="69" customWidth="1"/>
    <col min="5" max="5" width="6.375" style="5" hidden="1" customWidth="1"/>
    <col min="6" max="6" width="5.25" style="6" hidden="1" customWidth="1"/>
    <col min="7" max="7" width="9.125" style="7" hidden="1" customWidth="1"/>
    <col min="8" max="8" width="8.125" style="8" hidden="1" customWidth="1"/>
    <col min="9" max="9" width="9.875" style="7" hidden="1" customWidth="1"/>
    <col min="10" max="10" width="10.5" style="7" hidden="1" customWidth="1"/>
    <col min="11" max="11" width="9.375" style="8" hidden="1" customWidth="1"/>
    <col min="12" max="12" width="9.375" style="7" hidden="1" customWidth="1"/>
    <col min="13" max="14" width="9.25" style="9" hidden="1" customWidth="1"/>
    <col min="15" max="16" width="7.125" style="70" customWidth="1"/>
    <col min="17" max="17" width="6.625" style="70" customWidth="1"/>
    <col min="18" max="18" width="8.25" style="71" customWidth="1"/>
  </cols>
  <sheetData>
    <row r="1" customFormat="1" ht="19" customHeight="1" spans="1:18">
      <c r="A1" s="4"/>
      <c r="B1" s="13" t="s">
        <v>0</v>
      </c>
      <c r="C1" s="14"/>
      <c r="D1" s="14"/>
      <c r="E1" s="14"/>
      <c r="F1" s="14"/>
      <c r="G1" s="14"/>
      <c r="H1" s="14"/>
      <c r="I1" s="14"/>
      <c r="J1" s="14"/>
      <c r="K1" s="14"/>
      <c r="L1" s="25"/>
      <c r="M1" s="58">
        <v>43167</v>
      </c>
      <c r="N1" s="59"/>
      <c r="O1" s="59"/>
      <c r="P1" s="59"/>
      <c r="Q1" s="59"/>
      <c r="R1" s="62"/>
    </row>
    <row r="2" customFormat="1" ht="28" customHeight="1" spans="1:18">
      <c r="A2" s="72" t="s">
        <v>5</v>
      </c>
      <c r="B2" s="72" t="s">
        <v>6</v>
      </c>
      <c r="C2" s="73" t="s">
        <v>7</v>
      </c>
      <c r="D2" s="72" t="s">
        <v>155</v>
      </c>
      <c r="E2" s="72" t="s">
        <v>9</v>
      </c>
      <c r="F2" s="72" t="s">
        <v>10</v>
      </c>
      <c r="G2" s="18" t="s">
        <v>11</v>
      </c>
      <c r="H2" s="19" t="s">
        <v>13</v>
      </c>
      <c r="I2" s="18" t="s">
        <v>14</v>
      </c>
      <c r="J2" s="28" t="s">
        <v>16</v>
      </c>
      <c r="K2" s="29" t="s">
        <v>13</v>
      </c>
      <c r="L2" s="28" t="s">
        <v>14</v>
      </c>
      <c r="M2" s="30" t="s">
        <v>18</v>
      </c>
      <c r="N2" s="30" t="s">
        <v>19</v>
      </c>
      <c r="O2" s="31" t="s">
        <v>193</v>
      </c>
      <c r="P2" s="78" t="s">
        <v>194</v>
      </c>
      <c r="Q2" s="78" t="s">
        <v>195</v>
      </c>
      <c r="R2" s="82" t="s">
        <v>26</v>
      </c>
    </row>
    <row r="3" customFormat="1" spans="1:19">
      <c r="A3" s="20">
        <v>1</v>
      </c>
      <c r="B3" s="20">
        <v>311</v>
      </c>
      <c r="C3" s="74" t="s">
        <v>158</v>
      </c>
      <c r="D3" s="74" t="s">
        <v>159</v>
      </c>
      <c r="E3" s="20"/>
      <c r="F3" s="20" t="s">
        <v>32</v>
      </c>
      <c r="G3" s="22">
        <v>6506.07582857142</v>
      </c>
      <c r="H3" s="23">
        <v>0.20517394132168</v>
      </c>
      <c r="I3" s="22">
        <v>1334.87722028571</v>
      </c>
      <c r="J3" s="33">
        <v>7654.20685714285</v>
      </c>
      <c r="K3" s="34">
        <v>0.190859480299237</v>
      </c>
      <c r="L3" s="33">
        <v>1460.87794285714</v>
      </c>
      <c r="M3" s="35">
        <v>19789.14</v>
      </c>
      <c r="N3" s="35">
        <v>2606</v>
      </c>
      <c r="O3" s="36">
        <f t="shared" ref="O3:O66" si="0">M3/G3</f>
        <v>3.04163992572851</v>
      </c>
      <c r="P3" s="37">
        <f t="shared" ref="P3:P66" si="1">M3/J3</f>
        <v>2.58539393686923</v>
      </c>
      <c r="Q3" s="37">
        <f t="shared" ref="Q3:Q66" si="2">N3/L3</f>
        <v>1.78385881773481</v>
      </c>
      <c r="R3" s="83">
        <v>288</v>
      </c>
      <c r="S3" t="s">
        <v>196</v>
      </c>
    </row>
    <row r="4" customFormat="1" spans="1:19">
      <c r="A4" s="20">
        <v>2</v>
      </c>
      <c r="B4" s="20">
        <v>753</v>
      </c>
      <c r="C4" s="74" t="s">
        <v>187</v>
      </c>
      <c r="D4" s="74" t="s">
        <v>168</v>
      </c>
      <c r="E4" s="20" t="s">
        <v>34</v>
      </c>
      <c r="F4" s="20" t="s">
        <v>42</v>
      </c>
      <c r="G4" s="22">
        <v>2745.891</v>
      </c>
      <c r="H4" s="23">
        <v>0.24868251757158</v>
      </c>
      <c r="I4" s="22">
        <v>682.855086857142</v>
      </c>
      <c r="J4" s="33">
        <v>3230.46</v>
      </c>
      <c r="K4" s="34">
        <v>0.23133257448519</v>
      </c>
      <c r="L4" s="33">
        <v>747.310628571428</v>
      </c>
      <c r="M4" s="35">
        <v>5741.65</v>
      </c>
      <c r="N4" s="35">
        <v>904.32</v>
      </c>
      <c r="O4" s="36">
        <f t="shared" si="0"/>
        <v>2.09099705705725</v>
      </c>
      <c r="P4" s="37">
        <f t="shared" si="1"/>
        <v>1.77734749849867</v>
      </c>
      <c r="Q4" s="37">
        <f t="shared" si="2"/>
        <v>1.21009920831544</v>
      </c>
      <c r="R4" s="83">
        <v>288</v>
      </c>
      <c r="S4" t="s">
        <v>196</v>
      </c>
    </row>
    <row r="5" customFormat="1" spans="1:19">
      <c r="A5" s="20">
        <v>3</v>
      </c>
      <c r="B5" s="20">
        <v>747</v>
      </c>
      <c r="C5" s="74" t="s">
        <v>186</v>
      </c>
      <c r="D5" s="74" t="s">
        <v>163</v>
      </c>
      <c r="E5" s="75" t="s">
        <v>34</v>
      </c>
      <c r="F5" s="20" t="s">
        <v>42</v>
      </c>
      <c r="G5" s="22">
        <v>6689.14239285715</v>
      </c>
      <c r="H5" s="23">
        <v>0.257900608409726</v>
      </c>
      <c r="I5" s="22">
        <v>1725.13389285715</v>
      </c>
      <c r="J5" s="33">
        <v>7869.57928571429</v>
      </c>
      <c r="K5" s="34">
        <v>0.239907542706722</v>
      </c>
      <c r="L5" s="33">
        <v>1887.97142857143</v>
      </c>
      <c r="M5" s="35">
        <v>12026.06</v>
      </c>
      <c r="N5" s="35">
        <v>3406.84</v>
      </c>
      <c r="O5" s="36">
        <f t="shared" si="0"/>
        <v>1.79784780973444</v>
      </c>
      <c r="P5" s="37">
        <f t="shared" si="1"/>
        <v>1.52817063827427</v>
      </c>
      <c r="Q5" s="37">
        <f t="shared" si="2"/>
        <v>1.80449764675615</v>
      </c>
      <c r="R5" s="83">
        <v>288</v>
      </c>
      <c r="S5" t="s">
        <v>196</v>
      </c>
    </row>
    <row r="6" customFormat="1" spans="1:19">
      <c r="A6" s="20">
        <v>4</v>
      </c>
      <c r="B6" s="20">
        <v>357</v>
      </c>
      <c r="C6" s="74" t="s">
        <v>164</v>
      </c>
      <c r="D6" s="74" t="s">
        <v>159</v>
      </c>
      <c r="E6" s="20"/>
      <c r="F6" s="20" t="s">
        <v>37</v>
      </c>
      <c r="G6" s="22">
        <v>8506.86411428571</v>
      </c>
      <c r="H6" s="23">
        <v>0.244491138927125</v>
      </c>
      <c r="I6" s="22">
        <v>2079.852896</v>
      </c>
      <c r="J6" s="33">
        <v>10008.0754285714</v>
      </c>
      <c r="K6" s="34">
        <v>0.227433617606628</v>
      </c>
      <c r="L6" s="33">
        <v>2276.1728</v>
      </c>
      <c r="M6" s="35">
        <v>12514.12</v>
      </c>
      <c r="N6" s="35">
        <v>2651.16</v>
      </c>
      <c r="O6" s="36">
        <f t="shared" si="0"/>
        <v>1.47106146658495</v>
      </c>
      <c r="P6" s="37">
        <f t="shared" si="1"/>
        <v>1.25040224659721</v>
      </c>
      <c r="Q6" s="37">
        <f t="shared" si="2"/>
        <v>1.16474460989956</v>
      </c>
      <c r="R6" s="83">
        <v>188</v>
      </c>
      <c r="S6" t="s">
        <v>196</v>
      </c>
    </row>
    <row r="7" customFormat="1" spans="1:18">
      <c r="A7" s="20">
        <v>5</v>
      </c>
      <c r="B7" s="20">
        <v>573</v>
      </c>
      <c r="C7" s="74" t="s">
        <v>197</v>
      </c>
      <c r="D7" s="74" t="s">
        <v>168</v>
      </c>
      <c r="E7" s="20" t="s">
        <v>34</v>
      </c>
      <c r="F7" s="20" t="s">
        <v>42</v>
      </c>
      <c r="G7" s="22">
        <v>5538.97157142858</v>
      </c>
      <c r="H7" s="23">
        <v>0.294633406598611</v>
      </c>
      <c r="I7" s="22">
        <v>1631.96606314286</v>
      </c>
      <c r="J7" s="33">
        <v>6516.43714285715</v>
      </c>
      <c r="K7" s="34">
        <v>0.274077587533592</v>
      </c>
      <c r="L7" s="33">
        <v>1786.00937142858</v>
      </c>
      <c r="M7" s="35">
        <v>7897.63</v>
      </c>
      <c r="N7" s="35">
        <v>1566.64</v>
      </c>
      <c r="O7" s="36">
        <f t="shared" si="0"/>
        <v>1.42582966858649</v>
      </c>
      <c r="P7" s="79">
        <f t="shared" si="1"/>
        <v>1.21195521829852</v>
      </c>
      <c r="Q7" s="79">
        <f t="shared" si="2"/>
        <v>0.877173448841922</v>
      </c>
      <c r="R7" s="82"/>
    </row>
    <row r="8" customFormat="1" spans="1:19">
      <c r="A8" s="20">
        <v>6</v>
      </c>
      <c r="B8" s="20">
        <v>571</v>
      </c>
      <c r="C8" s="74" t="s">
        <v>171</v>
      </c>
      <c r="D8" s="74" t="s">
        <v>168</v>
      </c>
      <c r="E8" s="20"/>
      <c r="F8" s="20" t="s">
        <v>32</v>
      </c>
      <c r="G8" s="22">
        <v>17076.5389785714</v>
      </c>
      <c r="H8" s="23">
        <v>0.269891245999503</v>
      </c>
      <c r="I8" s="22">
        <v>4608.80838228571</v>
      </c>
      <c r="J8" s="33">
        <v>20090.0458571428</v>
      </c>
      <c r="K8" s="34">
        <v>0.251061624185584</v>
      </c>
      <c r="L8" s="33">
        <v>5043.83954285714</v>
      </c>
      <c r="M8" s="35">
        <v>23938.85</v>
      </c>
      <c r="N8" s="35">
        <v>6586.19</v>
      </c>
      <c r="O8" s="36">
        <f t="shared" si="0"/>
        <v>1.40185608044111</v>
      </c>
      <c r="P8" s="37">
        <f t="shared" si="1"/>
        <v>1.19157766837495</v>
      </c>
      <c r="Q8" s="37">
        <f t="shared" si="2"/>
        <v>1.30578896176962</v>
      </c>
      <c r="R8" s="83">
        <v>188</v>
      </c>
      <c r="S8" t="s">
        <v>196</v>
      </c>
    </row>
    <row r="9" customFormat="1" spans="1:19">
      <c r="A9" s="20">
        <v>7</v>
      </c>
      <c r="B9" s="20">
        <v>755</v>
      </c>
      <c r="C9" s="74" t="s">
        <v>74</v>
      </c>
      <c r="D9" s="74" t="s">
        <v>149</v>
      </c>
      <c r="E9" s="20" t="s">
        <v>34</v>
      </c>
      <c r="F9" s="20" t="s">
        <v>42</v>
      </c>
      <c r="G9" s="22">
        <v>3765.76277142858</v>
      </c>
      <c r="H9" s="23">
        <v>0.208248126122382</v>
      </c>
      <c r="I9" s="22">
        <v>784.213040571429</v>
      </c>
      <c r="J9" s="33">
        <v>4430.30914285715</v>
      </c>
      <c r="K9" s="34">
        <v>0.193719187090588</v>
      </c>
      <c r="L9" s="33">
        <v>858.235885714286</v>
      </c>
      <c r="M9" s="35">
        <v>5092.61</v>
      </c>
      <c r="N9" s="35">
        <v>1698.62</v>
      </c>
      <c r="O9" s="36">
        <f t="shared" si="0"/>
        <v>1.35234487914067</v>
      </c>
      <c r="P9" s="37">
        <f t="shared" si="1"/>
        <v>1.14949314726957</v>
      </c>
      <c r="Q9" s="37">
        <f t="shared" si="2"/>
        <v>1.97919945818426</v>
      </c>
      <c r="R9" s="83">
        <v>288</v>
      </c>
      <c r="S9" t="s">
        <v>196</v>
      </c>
    </row>
    <row r="10" customFormat="1" spans="1:19">
      <c r="A10" s="20">
        <v>8</v>
      </c>
      <c r="B10" s="20">
        <v>591</v>
      </c>
      <c r="C10" s="74" t="s">
        <v>175</v>
      </c>
      <c r="D10" s="74" t="s">
        <v>147</v>
      </c>
      <c r="E10" s="20" t="s">
        <v>34</v>
      </c>
      <c r="F10" s="20" t="s">
        <v>37</v>
      </c>
      <c r="G10" s="22">
        <v>6577.98060714285</v>
      </c>
      <c r="H10" s="23">
        <v>0.290533461580103</v>
      </c>
      <c r="I10" s="22">
        <v>1911.123476</v>
      </c>
      <c r="J10" s="33">
        <v>7738.80071428571</v>
      </c>
      <c r="K10" s="34">
        <v>0.270263685190794</v>
      </c>
      <c r="L10" s="33">
        <v>2091.5168</v>
      </c>
      <c r="M10" s="35">
        <v>8342.99</v>
      </c>
      <c r="N10" s="35">
        <v>2366.39</v>
      </c>
      <c r="O10" s="36">
        <f t="shared" si="0"/>
        <v>1.2683208568509</v>
      </c>
      <c r="P10" s="37">
        <f t="shared" si="1"/>
        <v>1.07807272832326</v>
      </c>
      <c r="Q10" s="37">
        <f t="shared" si="2"/>
        <v>1.13142289844385</v>
      </c>
      <c r="R10" s="83">
        <v>288</v>
      </c>
      <c r="S10" t="s">
        <v>196</v>
      </c>
    </row>
    <row r="11" customFormat="1" spans="1:19">
      <c r="A11" s="20">
        <v>9</v>
      </c>
      <c r="B11" s="20">
        <v>385</v>
      </c>
      <c r="C11" s="74" t="s">
        <v>166</v>
      </c>
      <c r="D11" s="74" t="s">
        <v>147</v>
      </c>
      <c r="E11" s="20"/>
      <c r="F11" s="20" t="s">
        <v>32</v>
      </c>
      <c r="G11" s="22">
        <v>11037.2815714286</v>
      </c>
      <c r="H11" s="23">
        <v>0.225084664480855</v>
      </c>
      <c r="I11" s="22">
        <v>2484.32281928572</v>
      </c>
      <c r="J11" s="33">
        <v>12985.0371428571</v>
      </c>
      <c r="K11" s="34">
        <v>0.209381083238004</v>
      </c>
      <c r="L11" s="33">
        <v>2718.82114285715</v>
      </c>
      <c r="M11" s="35">
        <v>13805.11</v>
      </c>
      <c r="N11" s="35">
        <v>2748.95</v>
      </c>
      <c r="O11" s="36">
        <f t="shared" si="0"/>
        <v>1.25077084521756</v>
      </c>
      <c r="P11" s="37">
        <f t="shared" si="1"/>
        <v>1.06315521843494</v>
      </c>
      <c r="Q11" s="37">
        <f t="shared" si="2"/>
        <v>1.01108158851199</v>
      </c>
      <c r="R11" s="83">
        <v>188</v>
      </c>
      <c r="S11" t="s">
        <v>196</v>
      </c>
    </row>
    <row r="12" customFormat="1" spans="1:19">
      <c r="A12" s="20">
        <v>10</v>
      </c>
      <c r="B12" s="20">
        <v>347</v>
      </c>
      <c r="C12" s="74" t="s">
        <v>161</v>
      </c>
      <c r="D12" s="74" t="s">
        <v>159</v>
      </c>
      <c r="E12" s="20"/>
      <c r="F12" s="20" t="s">
        <v>37</v>
      </c>
      <c r="G12" s="22">
        <v>7229.41757142857</v>
      </c>
      <c r="H12" s="23">
        <v>0.288501767490735</v>
      </c>
      <c r="I12" s="22">
        <v>2085.69974728572</v>
      </c>
      <c r="J12" s="33">
        <v>8505.19714285714</v>
      </c>
      <c r="K12" s="34">
        <v>0.268373737200683</v>
      </c>
      <c r="L12" s="33">
        <v>2282.57154285714</v>
      </c>
      <c r="M12" s="35">
        <v>8931.19</v>
      </c>
      <c r="N12" s="35">
        <v>2733.47</v>
      </c>
      <c r="O12" s="36">
        <f t="shared" si="0"/>
        <v>1.23539550894072</v>
      </c>
      <c r="P12" s="37">
        <f t="shared" si="1"/>
        <v>1.05008618259961</v>
      </c>
      <c r="Q12" s="37">
        <f t="shared" si="2"/>
        <v>1.19753968218602</v>
      </c>
      <c r="R12" s="83">
        <v>88</v>
      </c>
      <c r="S12" t="s">
        <v>196</v>
      </c>
    </row>
    <row r="13" customFormat="1" spans="1:18">
      <c r="A13" s="20">
        <v>11</v>
      </c>
      <c r="B13" s="20">
        <v>379</v>
      </c>
      <c r="C13" s="74" t="s">
        <v>198</v>
      </c>
      <c r="D13" s="74" t="s">
        <v>159</v>
      </c>
      <c r="E13" s="20"/>
      <c r="F13" s="20" t="s">
        <v>37</v>
      </c>
      <c r="G13" s="22">
        <v>8890.25394285715</v>
      </c>
      <c r="H13" s="23">
        <v>0.254182360235199</v>
      </c>
      <c r="I13" s="22">
        <v>2259.74573028571</v>
      </c>
      <c r="J13" s="33">
        <v>10459.1222857143</v>
      </c>
      <c r="K13" s="34">
        <v>0.236448707195534</v>
      </c>
      <c r="L13" s="33">
        <v>2473.04594285714</v>
      </c>
      <c r="M13" s="35">
        <v>10744.54</v>
      </c>
      <c r="N13" s="35">
        <v>2834.74</v>
      </c>
      <c r="O13" s="36">
        <f t="shared" si="0"/>
        <v>1.20857515084062</v>
      </c>
      <c r="P13" s="40">
        <f t="shared" si="1"/>
        <v>1.02728887821453</v>
      </c>
      <c r="Q13" s="40">
        <f t="shared" si="2"/>
        <v>1.14625448353984</v>
      </c>
      <c r="R13" s="82"/>
    </row>
    <row r="14" customFormat="1" spans="1:19">
      <c r="A14" s="20">
        <v>12</v>
      </c>
      <c r="B14" s="20">
        <v>52</v>
      </c>
      <c r="C14" s="74" t="s">
        <v>157</v>
      </c>
      <c r="D14" s="74" t="s">
        <v>149</v>
      </c>
      <c r="E14" s="20" t="s">
        <v>34</v>
      </c>
      <c r="F14" s="20" t="s">
        <v>37</v>
      </c>
      <c r="G14" s="22">
        <v>8625.94377142856</v>
      </c>
      <c r="H14" s="23">
        <v>0.289216486959843</v>
      </c>
      <c r="I14" s="22">
        <v>2494.76515428571</v>
      </c>
      <c r="J14" s="33">
        <v>10148.1691428571</v>
      </c>
      <c r="K14" s="34">
        <v>0.269038592520784</v>
      </c>
      <c r="L14" s="33">
        <v>2730.24914285714</v>
      </c>
      <c r="M14" s="35">
        <v>10362.66</v>
      </c>
      <c r="N14" s="35">
        <v>2964.27</v>
      </c>
      <c r="O14" s="36">
        <f t="shared" si="0"/>
        <v>1.20133637252818</v>
      </c>
      <c r="P14" s="37">
        <f t="shared" si="1"/>
        <v>1.02113591664895</v>
      </c>
      <c r="Q14" s="37">
        <f t="shared" si="2"/>
        <v>1.0857141033283</v>
      </c>
      <c r="R14" s="83">
        <v>188</v>
      </c>
      <c r="S14" t="s">
        <v>196</v>
      </c>
    </row>
    <row r="15" customFormat="1" spans="1:19">
      <c r="A15" s="20">
        <v>13</v>
      </c>
      <c r="B15" s="20">
        <v>707</v>
      </c>
      <c r="C15" s="74" t="s">
        <v>177</v>
      </c>
      <c r="D15" s="74" t="s">
        <v>168</v>
      </c>
      <c r="E15" s="20" t="s">
        <v>34</v>
      </c>
      <c r="F15" s="20" t="s">
        <v>32</v>
      </c>
      <c r="G15" s="22">
        <v>12765.1997</v>
      </c>
      <c r="H15" s="23">
        <v>0.288187539551659</v>
      </c>
      <c r="I15" s="22">
        <v>3678.77149342857</v>
      </c>
      <c r="J15" s="33">
        <v>15017.882</v>
      </c>
      <c r="K15" s="34">
        <v>0.268081432141078</v>
      </c>
      <c r="L15" s="33">
        <v>4026.01531428572</v>
      </c>
      <c r="M15" s="35">
        <v>15184.96</v>
      </c>
      <c r="N15" s="35">
        <v>4428.07</v>
      </c>
      <c r="O15" s="36">
        <f t="shared" si="0"/>
        <v>1.18955914179705</v>
      </c>
      <c r="P15" s="37">
        <f t="shared" si="1"/>
        <v>1.0111252705275</v>
      </c>
      <c r="Q15" s="37">
        <f t="shared" si="2"/>
        <v>1.09986417197363</v>
      </c>
      <c r="R15" s="83">
        <v>88</v>
      </c>
      <c r="S15" t="s">
        <v>196</v>
      </c>
    </row>
    <row r="16" customFormat="1" spans="1:18">
      <c r="A16" s="20">
        <v>14</v>
      </c>
      <c r="B16" s="20">
        <v>743</v>
      </c>
      <c r="C16" s="74" t="s">
        <v>199</v>
      </c>
      <c r="D16" s="74" t="s">
        <v>168</v>
      </c>
      <c r="E16" s="20"/>
      <c r="F16" s="20" t="s">
        <v>42</v>
      </c>
      <c r="G16" s="22">
        <v>5707.81581428571</v>
      </c>
      <c r="H16" s="23">
        <v>0.305526328789062</v>
      </c>
      <c r="I16" s="22">
        <v>1743.88801114286</v>
      </c>
      <c r="J16" s="33">
        <v>6715.07742857143</v>
      </c>
      <c r="K16" s="34">
        <v>0.28421053840843</v>
      </c>
      <c r="L16" s="33">
        <v>1908.49577142858</v>
      </c>
      <c r="M16" s="80">
        <v>6765.96</v>
      </c>
      <c r="N16" s="80">
        <v>1950.94</v>
      </c>
      <c r="O16" s="60">
        <f t="shared" si="0"/>
        <v>1.18538513157098</v>
      </c>
      <c r="P16" s="81">
        <f t="shared" si="1"/>
        <v>1.00757736183533</v>
      </c>
      <c r="Q16" s="81">
        <f t="shared" si="2"/>
        <v>1.02223962410965</v>
      </c>
      <c r="R16" s="71"/>
    </row>
    <row r="17" customFormat="1" spans="1:18">
      <c r="A17" s="20">
        <v>15</v>
      </c>
      <c r="B17" s="20">
        <v>594</v>
      </c>
      <c r="C17" s="74" t="s">
        <v>200</v>
      </c>
      <c r="D17" s="74" t="s">
        <v>147</v>
      </c>
      <c r="E17" s="20"/>
      <c r="F17" s="20" t="s">
        <v>42</v>
      </c>
      <c r="G17" s="22">
        <v>6095.86752857142</v>
      </c>
      <c r="H17" s="23">
        <v>0.288259031416382</v>
      </c>
      <c r="I17" s="22">
        <v>1757.18886942858</v>
      </c>
      <c r="J17" s="33">
        <v>7171.60885714285</v>
      </c>
      <c r="K17" s="34">
        <v>0.268147936201286</v>
      </c>
      <c r="L17" s="33">
        <v>1923.05211428572</v>
      </c>
      <c r="M17" s="35">
        <v>7219.76</v>
      </c>
      <c r="N17" s="35">
        <v>1480.08</v>
      </c>
      <c r="O17" s="36">
        <f t="shared" si="0"/>
        <v>1.1843695694109</v>
      </c>
      <c r="P17" s="79">
        <f t="shared" si="1"/>
        <v>1.00671413399926</v>
      </c>
      <c r="Q17" s="79">
        <f t="shared" si="2"/>
        <v>0.769651528944522</v>
      </c>
      <c r="R17" s="71"/>
    </row>
    <row r="18" customFormat="1" spans="1:18">
      <c r="A18" s="20">
        <v>16</v>
      </c>
      <c r="B18" s="20">
        <v>511</v>
      </c>
      <c r="C18" s="74" t="s">
        <v>169</v>
      </c>
      <c r="D18" s="74" t="s">
        <v>163</v>
      </c>
      <c r="E18" s="75"/>
      <c r="F18" s="20" t="s">
        <v>37</v>
      </c>
      <c r="G18" s="22">
        <v>7544.98316785714</v>
      </c>
      <c r="H18" s="23">
        <v>0.28708055490422</v>
      </c>
      <c r="I18" s="22">
        <v>2166.01795457143</v>
      </c>
      <c r="J18" s="33">
        <v>8876.45078571428</v>
      </c>
      <c r="K18" s="34">
        <v>0.26705167898067</v>
      </c>
      <c r="L18" s="33">
        <v>2370.47108571429</v>
      </c>
      <c r="M18" s="35">
        <v>8765.94</v>
      </c>
      <c r="N18" s="35">
        <v>1965.41</v>
      </c>
      <c r="O18" s="36">
        <f t="shared" si="0"/>
        <v>1.16182366547143</v>
      </c>
      <c r="P18" s="79">
        <f t="shared" si="1"/>
        <v>0.987550115650713</v>
      </c>
      <c r="Q18" s="79">
        <f t="shared" si="2"/>
        <v>0.829122114943565</v>
      </c>
      <c r="R18" s="71"/>
    </row>
    <row r="19" customFormat="1" spans="1:18">
      <c r="A19" s="20">
        <v>17</v>
      </c>
      <c r="B19" s="20">
        <v>337</v>
      </c>
      <c r="C19" s="74" t="s">
        <v>201</v>
      </c>
      <c r="D19" s="74" t="s">
        <v>163</v>
      </c>
      <c r="E19" s="75"/>
      <c r="F19" s="20" t="s">
        <v>32</v>
      </c>
      <c r="G19" s="22">
        <v>25263.5108142857</v>
      </c>
      <c r="H19" s="23">
        <v>0.256411217321833</v>
      </c>
      <c r="I19" s="22">
        <v>6477.84756171429</v>
      </c>
      <c r="J19" s="33">
        <v>29721.7774285714</v>
      </c>
      <c r="K19" s="34">
        <v>0.238522062624961</v>
      </c>
      <c r="L19" s="33">
        <v>7089.29965714286</v>
      </c>
      <c r="M19" s="35">
        <v>29255.08</v>
      </c>
      <c r="N19" s="35">
        <v>8294.35</v>
      </c>
      <c r="O19" s="36">
        <f t="shared" si="0"/>
        <v>1.15799740641974</v>
      </c>
      <c r="P19" s="79">
        <f t="shared" si="1"/>
        <v>0.984297795456783</v>
      </c>
      <c r="Q19" s="79">
        <f t="shared" si="2"/>
        <v>1.16998157803119</v>
      </c>
      <c r="R19" s="71"/>
    </row>
    <row r="20" customFormat="1" spans="1:18">
      <c r="A20" s="20">
        <v>18</v>
      </c>
      <c r="B20" s="20">
        <v>359</v>
      </c>
      <c r="C20" s="74" t="s">
        <v>165</v>
      </c>
      <c r="D20" s="74" t="s">
        <v>159</v>
      </c>
      <c r="E20" s="20"/>
      <c r="F20" s="20" t="s">
        <v>37</v>
      </c>
      <c r="G20" s="22">
        <v>10346.5633142857</v>
      </c>
      <c r="H20" s="23">
        <v>0.305213581533309</v>
      </c>
      <c r="I20" s="22">
        <v>3157.91164571429</v>
      </c>
      <c r="J20" s="33">
        <v>12172.4274285714</v>
      </c>
      <c r="K20" s="34">
        <v>0.28391961072866</v>
      </c>
      <c r="L20" s="33">
        <v>3455.99085714286</v>
      </c>
      <c r="M20" s="35">
        <v>11883.13</v>
      </c>
      <c r="N20" s="35">
        <v>4026.7</v>
      </c>
      <c r="O20" s="36">
        <f t="shared" si="0"/>
        <v>1.14850986158783</v>
      </c>
      <c r="P20" s="79">
        <f t="shared" si="1"/>
        <v>0.976233382349657</v>
      </c>
      <c r="Q20" s="79">
        <f t="shared" si="2"/>
        <v>1.16513618422271</v>
      </c>
      <c r="R20" s="71"/>
    </row>
    <row r="21" customFormat="1" spans="1:18">
      <c r="A21" s="20">
        <v>19</v>
      </c>
      <c r="B21" s="20">
        <v>720</v>
      </c>
      <c r="C21" s="74" t="s">
        <v>180</v>
      </c>
      <c r="D21" s="74" t="s">
        <v>147</v>
      </c>
      <c r="E21" s="20" t="s">
        <v>34</v>
      </c>
      <c r="F21" s="20" t="s">
        <v>42</v>
      </c>
      <c r="G21" s="22">
        <v>4872.55821428571</v>
      </c>
      <c r="H21" s="23">
        <v>0.281630494218973</v>
      </c>
      <c r="I21" s="22">
        <v>1372.260978</v>
      </c>
      <c r="J21" s="33">
        <v>5732.42142857143</v>
      </c>
      <c r="K21" s="34">
        <v>0.261981855087416</v>
      </c>
      <c r="L21" s="33">
        <v>1501.7904</v>
      </c>
      <c r="M21" s="35">
        <v>5557.51</v>
      </c>
      <c r="N21" s="35">
        <v>1843.58</v>
      </c>
      <c r="O21" s="36">
        <f t="shared" si="0"/>
        <v>1.14057334065422</v>
      </c>
      <c r="P21" s="79">
        <f t="shared" si="1"/>
        <v>0.969487339556084</v>
      </c>
      <c r="Q21" s="79">
        <f t="shared" si="2"/>
        <v>1.22758808419604</v>
      </c>
      <c r="R21" s="71"/>
    </row>
    <row r="22" customFormat="1" spans="1:18">
      <c r="A22" s="20">
        <v>20</v>
      </c>
      <c r="B22" s="20">
        <v>750</v>
      </c>
      <c r="C22" s="74" t="s">
        <v>78</v>
      </c>
      <c r="D22" s="74" t="s">
        <v>168</v>
      </c>
      <c r="E22" s="20"/>
      <c r="F22" s="20" t="s">
        <v>37</v>
      </c>
      <c r="G22" s="22">
        <v>14698.7487964285</v>
      </c>
      <c r="H22" s="23">
        <v>0.300982836555883</v>
      </c>
      <c r="I22" s="22">
        <v>4424.07110657143</v>
      </c>
      <c r="J22" s="33">
        <v>17292.6456428571</v>
      </c>
      <c r="K22" s="34">
        <v>0.279984034005473</v>
      </c>
      <c r="L22" s="33">
        <v>4841.66468571429</v>
      </c>
      <c r="M22" s="35">
        <v>16631.53</v>
      </c>
      <c r="N22" s="35">
        <v>4816.79</v>
      </c>
      <c r="O22" s="36">
        <f t="shared" si="0"/>
        <v>1.13149290666435</v>
      </c>
      <c r="P22" s="79">
        <f t="shared" si="1"/>
        <v>0.961768970664695</v>
      </c>
      <c r="Q22" s="79">
        <f t="shared" si="2"/>
        <v>0.994862369178997</v>
      </c>
      <c r="R22" s="71"/>
    </row>
    <row r="23" customFormat="1" spans="1:18">
      <c r="A23" s="20">
        <v>21</v>
      </c>
      <c r="B23" s="20">
        <v>741</v>
      </c>
      <c r="C23" s="74" t="s">
        <v>202</v>
      </c>
      <c r="D23" s="74" t="s">
        <v>159</v>
      </c>
      <c r="E23" s="20"/>
      <c r="F23" s="20" t="s">
        <v>42</v>
      </c>
      <c r="G23" s="22">
        <v>4365.70418571429</v>
      </c>
      <c r="H23" s="23">
        <v>0.280358619612382</v>
      </c>
      <c r="I23" s="22">
        <v>1223.96279914286</v>
      </c>
      <c r="J23" s="33">
        <v>5136.12257142857</v>
      </c>
      <c r="K23" s="34">
        <v>0.260798715918495</v>
      </c>
      <c r="L23" s="33">
        <v>1339.49417142857</v>
      </c>
      <c r="M23" s="35">
        <v>4938.22</v>
      </c>
      <c r="N23" s="35">
        <v>1460.48</v>
      </c>
      <c r="O23" s="36">
        <f t="shared" si="0"/>
        <v>1.13113939697498</v>
      </c>
      <c r="P23" s="79">
        <f t="shared" si="1"/>
        <v>0.961468487428733</v>
      </c>
      <c r="Q23" s="79">
        <f t="shared" si="2"/>
        <v>1.09032202689049</v>
      </c>
      <c r="R23" s="71"/>
    </row>
    <row r="24" customFormat="1" spans="1:18">
      <c r="A24" s="20">
        <v>22</v>
      </c>
      <c r="B24" s="20">
        <v>585</v>
      </c>
      <c r="C24" s="74" t="s">
        <v>203</v>
      </c>
      <c r="D24" s="74" t="s">
        <v>159</v>
      </c>
      <c r="E24" s="20"/>
      <c r="F24" s="20" t="s">
        <v>32</v>
      </c>
      <c r="G24" s="22">
        <v>14832.0637071428</v>
      </c>
      <c r="H24" s="23">
        <v>0.261634459865856</v>
      </c>
      <c r="I24" s="22">
        <v>3880.57897671428</v>
      </c>
      <c r="J24" s="33">
        <v>17449.4867142857</v>
      </c>
      <c r="K24" s="34">
        <v>0.243380892898471</v>
      </c>
      <c r="L24" s="33">
        <v>4246.87165714286</v>
      </c>
      <c r="M24" s="35">
        <v>16411.08</v>
      </c>
      <c r="N24" s="35">
        <v>4490.13</v>
      </c>
      <c r="O24" s="36">
        <f t="shared" si="0"/>
        <v>1.10645964877408</v>
      </c>
      <c r="P24" s="79">
        <f t="shared" si="1"/>
        <v>0.940490701457965</v>
      </c>
      <c r="Q24" s="79">
        <f t="shared" si="2"/>
        <v>1.05727941941641</v>
      </c>
      <c r="R24" s="71"/>
    </row>
    <row r="25" customFormat="1" spans="1:18">
      <c r="A25" s="20">
        <v>23</v>
      </c>
      <c r="B25" s="20">
        <v>740</v>
      </c>
      <c r="C25" s="74" t="s">
        <v>204</v>
      </c>
      <c r="D25" s="74" t="s">
        <v>168</v>
      </c>
      <c r="E25" s="20"/>
      <c r="F25" s="20" t="s">
        <v>42</v>
      </c>
      <c r="G25" s="22">
        <v>5364.09257142858</v>
      </c>
      <c r="H25" s="23">
        <v>0.296101052906085</v>
      </c>
      <c r="I25" s="22">
        <v>1588.31345828571</v>
      </c>
      <c r="J25" s="33">
        <v>6310.69714285715</v>
      </c>
      <c r="K25" s="34">
        <v>0.275442839912638</v>
      </c>
      <c r="L25" s="33">
        <v>1738.23634285714</v>
      </c>
      <c r="M25" s="35">
        <v>5900.12</v>
      </c>
      <c r="N25" s="35">
        <v>1639.54</v>
      </c>
      <c r="O25" s="36">
        <f t="shared" si="0"/>
        <v>1.09992881767674</v>
      </c>
      <c r="P25" s="79">
        <f t="shared" si="1"/>
        <v>0.934939495025226</v>
      </c>
      <c r="Q25" s="79">
        <f t="shared" si="2"/>
        <v>0.943220412308885</v>
      </c>
      <c r="R25" s="71"/>
    </row>
    <row r="26" customFormat="1" spans="1:18">
      <c r="A26" s="20">
        <v>24</v>
      </c>
      <c r="B26" s="20">
        <v>307</v>
      </c>
      <c r="C26" s="74" t="s">
        <v>205</v>
      </c>
      <c r="D26" s="74" t="s">
        <v>151</v>
      </c>
      <c r="E26" s="20" t="s">
        <v>34</v>
      </c>
      <c r="F26" s="20" t="s">
        <v>125</v>
      </c>
      <c r="G26" s="22">
        <v>86514.531275</v>
      </c>
      <c r="H26" s="23">
        <v>0.259692601011222</v>
      </c>
      <c r="I26" s="22">
        <v>22467.1836520715</v>
      </c>
      <c r="J26" s="33">
        <v>101781.8015</v>
      </c>
      <c r="K26" s="34">
        <v>0.241574512568579</v>
      </c>
      <c r="L26" s="33">
        <v>24587.8890857143</v>
      </c>
      <c r="M26" s="35">
        <v>95048.04</v>
      </c>
      <c r="N26" s="35">
        <v>22931.45</v>
      </c>
      <c r="O26" s="36">
        <f t="shared" si="0"/>
        <v>1.09863670991726</v>
      </c>
      <c r="P26" s="79">
        <f t="shared" si="1"/>
        <v>0.933841203429672</v>
      </c>
      <c r="Q26" s="79">
        <f t="shared" si="2"/>
        <v>0.932631911591113</v>
      </c>
      <c r="R26" s="71"/>
    </row>
    <row r="27" customFormat="1" spans="1:18">
      <c r="A27" s="20">
        <v>25</v>
      </c>
      <c r="B27" s="20">
        <v>539</v>
      </c>
      <c r="C27" s="74" t="s">
        <v>206</v>
      </c>
      <c r="D27" s="74" t="s">
        <v>147</v>
      </c>
      <c r="E27" s="20"/>
      <c r="F27" s="20" t="s">
        <v>42</v>
      </c>
      <c r="G27" s="22">
        <v>6020.57404285714</v>
      </c>
      <c r="H27" s="23">
        <v>0.263956346516677</v>
      </c>
      <c r="I27" s="22">
        <v>1589.16872828571</v>
      </c>
      <c r="J27" s="33">
        <v>7083.02828571428</v>
      </c>
      <c r="K27" s="34">
        <v>0.245540787457374</v>
      </c>
      <c r="L27" s="33">
        <v>1739.17234285714</v>
      </c>
      <c r="M27" s="35">
        <v>6561.35</v>
      </c>
      <c r="N27" s="35">
        <v>2275.35</v>
      </c>
      <c r="O27" s="36">
        <f t="shared" si="0"/>
        <v>1.08982132821445</v>
      </c>
      <c r="P27" s="79">
        <f t="shared" si="1"/>
        <v>0.926348128982281</v>
      </c>
      <c r="Q27" s="79">
        <f t="shared" si="2"/>
        <v>1.30829472383514</v>
      </c>
      <c r="R27" s="71"/>
    </row>
    <row r="28" customFormat="1" spans="1:18">
      <c r="A28" s="20">
        <v>26</v>
      </c>
      <c r="B28" s="20">
        <v>367</v>
      </c>
      <c r="C28" s="74" t="s">
        <v>207</v>
      </c>
      <c r="D28" s="74" t="s">
        <v>149</v>
      </c>
      <c r="E28" s="20" t="s">
        <v>34</v>
      </c>
      <c r="F28" s="20" t="s">
        <v>37</v>
      </c>
      <c r="G28" s="22">
        <v>7506.04976785714</v>
      </c>
      <c r="H28" s="23">
        <v>0.274936880978343</v>
      </c>
      <c r="I28" s="22">
        <v>2063.68991164286</v>
      </c>
      <c r="J28" s="33">
        <v>8830.64678571428</v>
      </c>
      <c r="K28" s="34">
        <v>0.255755238119389</v>
      </c>
      <c r="L28" s="33">
        <v>2258.48417142858</v>
      </c>
      <c r="M28" s="35">
        <v>8123.24</v>
      </c>
      <c r="N28" s="35">
        <v>2917.65</v>
      </c>
      <c r="O28" s="36">
        <f t="shared" si="0"/>
        <v>1.08222570476229</v>
      </c>
      <c r="P28" s="79">
        <f t="shared" si="1"/>
        <v>0.919891849047945</v>
      </c>
      <c r="Q28" s="79">
        <f t="shared" si="2"/>
        <v>1.29186205372184</v>
      </c>
      <c r="R28" s="71"/>
    </row>
    <row r="29" customFormat="1" spans="1:18">
      <c r="A29" s="20">
        <v>27</v>
      </c>
      <c r="B29" s="20">
        <v>723</v>
      </c>
      <c r="C29" s="74" t="s">
        <v>181</v>
      </c>
      <c r="D29" s="74" t="s">
        <v>163</v>
      </c>
      <c r="E29" s="75" t="s">
        <v>34</v>
      </c>
      <c r="F29" s="20" t="s">
        <v>42</v>
      </c>
      <c r="G29" s="22">
        <v>4751.37565714286</v>
      </c>
      <c r="H29" s="23">
        <v>0.284817299588928</v>
      </c>
      <c r="I29" s="22">
        <v>1353.273984</v>
      </c>
      <c r="J29" s="33">
        <v>5589.85371428572</v>
      </c>
      <c r="K29" s="34">
        <v>0.264946325199003</v>
      </c>
      <c r="L29" s="33">
        <v>1481.0112</v>
      </c>
      <c r="M29" s="35">
        <v>5014.25</v>
      </c>
      <c r="N29" s="35">
        <v>1887.46</v>
      </c>
      <c r="O29" s="36">
        <f t="shared" si="0"/>
        <v>1.05532594385838</v>
      </c>
      <c r="P29" s="79">
        <f t="shared" si="1"/>
        <v>0.897027052279619</v>
      </c>
      <c r="Q29" s="79">
        <f t="shared" si="2"/>
        <v>1.27444005825209</v>
      </c>
      <c r="R29" s="71"/>
    </row>
    <row r="30" customFormat="1" spans="1:18">
      <c r="A30" s="20">
        <v>28</v>
      </c>
      <c r="B30" s="20">
        <v>730</v>
      </c>
      <c r="C30" s="74" t="s">
        <v>182</v>
      </c>
      <c r="D30" s="74" t="s">
        <v>159</v>
      </c>
      <c r="E30" s="20" t="s">
        <v>34</v>
      </c>
      <c r="F30" s="20" t="s">
        <v>32</v>
      </c>
      <c r="G30" s="22">
        <v>12654.64445</v>
      </c>
      <c r="H30" s="23">
        <v>0.273713379105307</v>
      </c>
      <c r="I30" s="22">
        <v>3463.74549378571</v>
      </c>
      <c r="J30" s="33">
        <v>14887.817</v>
      </c>
      <c r="K30" s="34">
        <v>0.254617096842146</v>
      </c>
      <c r="L30" s="33">
        <v>3790.69274285714</v>
      </c>
      <c r="M30" s="35">
        <v>13187.34</v>
      </c>
      <c r="N30" s="35">
        <v>3761.28</v>
      </c>
      <c r="O30" s="36">
        <f t="shared" si="0"/>
        <v>1.04209486502009</v>
      </c>
      <c r="P30" s="79">
        <f t="shared" si="1"/>
        <v>0.885780635267078</v>
      </c>
      <c r="Q30" s="79">
        <f t="shared" si="2"/>
        <v>0.992240800072081</v>
      </c>
      <c r="R30" s="71"/>
    </row>
    <row r="31" customFormat="1" spans="1:18">
      <c r="A31" s="20">
        <v>29</v>
      </c>
      <c r="B31" s="20">
        <v>737</v>
      </c>
      <c r="C31" s="74" t="s">
        <v>183</v>
      </c>
      <c r="D31" s="74" t="s">
        <v>168</v>
      </c>
      <c r="E31" s="20"/>
      <c r="F31" s="20" t="s">
        <v>37</v>
      </c>
      <c r="G31" s="22">
        <v>7387.07368928571</v>
      </c>
      <c r="H31" s="23">
        <v>0.29004202114863</v>
      </c>
      <c r="I31" s="22">
        <v>2142.56178321429</v>
      </c>
      <c r="J31" s="33">
        <v>8690.67492857142</v>
      </c>
      <c r="K31" s="34">
        <v>0.269806531301051</v>
      </c>
      <c r="L31" s="33">
        <v>2344.80085714286</v>
      </c>
      <c r="M31" s="35">
        <v>7685.78</v>
      </c>
      <c r="N31" s="35">
        <v>2035.82</v>
      </c>
      <c r="O31" s="36">
        <f t="shared" si="0"/>
        <v>1.04043635183273</v>
      </c>
      <c r="P31" s="79">
        <f t="shared" si="1"/>
        <v>0.884370899057824</v>
      </c>
      <c r="Q31" s="79">
        <f t="shared" si="2"/>
        <v>0.868227250002223</v>
      </c>
      <c r="R31" s="71"/>
    </row>
    <row r="32" customFormat="1" spans="1:18">
      <c r="A32" s="20">
        <v>30</v>
      </c>
      <c r="B32" s="54">
        <v>582</v>
      </c>
      <c r="C32" s="76" t="s">
        <v>208</v>
      </c>
      <c r="D32" s="76" t="s">
        <v>159</v>
      </c>
      <c r="E32" s="54"/>
      <c r="F32" s="20" t="s">
        <v>32</v>
      </c>
      <c r="G32" s="22">
        <v>27145.0037857143</v>
      </c>
      <c r="H32" s="23">
        <v>0.232946671683358</v>
      </c>
      <c r="I32" s="22">
        <v>6323.33828471429</v>
      </c>
      <c r="J32" s="33">
        <v>31935.2985714286</v>
      </c>
      <c r="K32" s="34">
        <v>0.2166945783101</v>
      </c>
      <c r="L32" s="33">
        <v>6920.20605714286</v>
      </c>
      <c r="M32" s="35">
        <v>28139.87</v>
      </c>
      <c r="N32" s="35">
        <v>7905.18</v>
      </c>
      <c r="O32" s="36">
        <f t="shared" si="0"/>
        <v>1.03665006725139</v>
      </c>
      <c r="P32" s="79">
        <f t="shared" si="1"/>
        <v>0.881152557163682</v>
      </c>
      <c r="Q32" s="79">
        <f t="shared" si="2"/>
        <v>1.14233303672229</v>
      </c>
      <c r="R32" s="71"/>
    </row>
    <row r="33" customFormat="1" spans="1:18">
      <c r="A33" s="20">
        <v>31</v>
      </c>
      <c r="B33" s="20">
        <v>329</v>
      </c>
      <c r="C33" s="74" t="s">
        <v>209</v>
      </c>
      <c r="D33" s="74" t="s">
        <v>149</v>
      </c>
      <c r="E33" s="20" t="s">
        <v>34</v>
      </c>
      <c r="F33" s="20" t="s">
        <v>37</v>
      </c>
      <c r="G33" s="22">
        <v>8357.00061428571</v>
      </c>
      <c r="H33" s="23">
        <v>0.286210040057041</v>
      </c>
      <c r="I33" s="22">
        <v>2391.85748057143</v>
      </c>
      <c r="J33" s="33">
        <v>9831.76542857142</v>
      </c>
      <c r="K33" s="34">
        <v>0.26624189772748</v>
      </c>
      <c r="L33" s="33">
        <v>2617.62788571429</v>
      </c>
      <c r="M33" s="35">
        <v>8614.24</v>
      </c>
      <c r="N33" s="35">
        <v>2562.39</v>
      </c>
      <c r="O33" s="36">
        <f t="shared" si="0"/>
        <v>1.03078130511018</v>
      </c>
      <c r="P33" s="79">
        <f t="shared" si="1"/>
        <v>0.876164109343653</v>
      </c>
      <c r="Q33" s="79">
        <f t="shared" si="2"/>
        <v>0.978897731791539</v>
      </c>
      <c r="R33" s="71"/>
    </row>
    <row r="34" customFormat="1" spans="1:18">
      <c r="A34" s="20">
        <v>32</v>
      </c>
      <c r="B34" s="20">
        <v>738</v>
      </c>
      <c r="C34" s="74" t="s">
        <v>184</v>
      </c>
      <c r="D34" s="74" t="s">
        <v>149</v>
      </c>
      <c r="E34" s="20"/>
      <c r="F34" s="20" t="s">
        <v>42</v>
      </c>
      <c r="G34" s="22">
        <v>5277.01371428571</v>
      </c>
      <c r="H34" s="23">
        <v>0.241878740183572</v>
      </c>
      <c r="I34" s="22">
        <v>1276.39742914286</v>
      </c>
      <c r="J34" s="33">
        <v>6208.25142857143</v>
      </c>
      <c r="K34" s="34">
        <v>0.225003479240532</v>
      </c>
      <c r="L34" s="33">
        <v>1396.87817142857</v>
      </c>
      <c r="M34" s="35">
        <v>5428.21</v>
      </c>
      <c r="N34" s="35">
        <v>1583.35</v>
      </c>
      <c r="O34" s="36">
        <f t="shared" si="0"/>
        <v>1.02865186522161</v>
      </c>
      <c r="P34" s="79">
        <f t="shared" si="1"/>
        <v>0.874354085438366</v>
      </c>
      <c r="Q34" s="79">
        <f t="shared" si="2"/>
        <v>1.13349183370854</v>
      </c>
      <c r="R34" s="71"/>
    </row>
    <row r="35" customFormat="1" spans="1:18">
      <c r="A35" s="20">
        <v>33</v>
      </c>
      <c r="B35" s="20">
        <v>746</v>
      </c>
      <c r="C35" s="74" t="s">
        <v>210</v>
      </c>
      <c r="D35" s="74" t="s">
        <v>147</v>
      </c>
      <c r="E35" s="20" t="s">
        <v>34</v>
      </c>
      <c r="F35" s="20" t="s">
        <v>37</v>
      </c>
      <c r="G35" s="22">
        <v>10270.8404571429</v>
      </c>
      <c r="H35" s="23">
        <v>0.309152578794665</v>
      </c>
      <c r="I35" s="22">
        <v>3175.25681371429</v>
      </c>
      <c r="J35" s="33">
        <v>12083.3417142857</v>
      </c>
      <c r="K35" s="34">
        <v>0.287583794227595</v>
      </c>
      <c r="L35" s="33">
        <v>3474.97325714286</v>
      </c>
      <c r="M35" s="35">
        <v>10510.91</v>
      </c>
      <c r="N35" s="35">
        <v>3138.22</v>
      </c>
      <c r="O35" s="36">
        <f t="shared" si="0"/>
        <v>1.02337389465437</v>
      </c>
      <c r="P35" s="79">
        <f t="shared" si="1"/>
        <v>0.869867810456219</v>
      </c>
      <c r="Q35" s="79">
        <f t="shared" si="2"/>
        <v>0.903091842088091</v>
      </c>
      <c r="R35" s="71"/>
    </row>
    <row r="36" customFormat="1" spans="1:18">
      <c r="A36" s="20">
        <v>34</v>
      </c>
      <c r="B36" s="20">
        <v>744</v>
      </c>
      <c r="C36" s="74" t="s">
        <v>211</v>
      </c>
      <c r="D36" s="74" t="s">
        <v>163</v>
      </c>
      <c r="E36" s="75" t="s">
        <v>34</v>
      </c>
      <c r="F36" s="20" t="s">
        <v>37</v>
      </c>
      <c r="G36" s="22">
        <v>9304.22045714286</v>
      </c>
      <c r="H36" s="23">
        <v>0.229428894136632</v>
      </c>
      <c r="I36" s="22">
        <v>2134.65701028571</v>
      </c>
      <c r="J36" s="33">
        <v>10946.1417142857</v>
      </c>
      <c r="K36" s="34">
        <v>0.213422227103843</v>
      </c>
      <c r="L36" s="33">
        <v>2336.14994285714</v>
      </c>
      <c r="M36" s="35">
        <v>9446.63</v>
      </c>
      <c r="N36" s="35">
        <v>1766.96</v>
      </c>
      <c r="O36" s="36">
        <f t="shared" si="0"/>
        <v>1.01530590805679</v>
      </c>
      <c r="P36" s="79">
        <f t="shared" si="1"/>
        <v>0.863010021848273</v>
      </c>
      <c r="Q36" s="79">
        <f t="shared" si="2"/>
        <v>0.756355560738959</v>
      </c>
      <c r="R36" s="71"/>
    </row>
    <row r="37" customFormat="1" spans="1:18">
      <c r="A37" s="20">
        <v>35</v>
      </c>
      <c r="B37" s="20">
        <v>541</v>
      </c>
      <c r="C37" s="74" t="s">
        <v>212</v>
      </c>
      <c r="D37" s="74" t="s">
        <v>168</v>
      </c>
      <c r="E37" s="20"/>
      <c r="F37" s="20" t="s">
        <v>32</v>
      </c>
      <c r="G37" s="22">
        <v>12365.4101535714</v>
      </c>
      <c r="H37" s="23">
        <v>0.283382691976636</v>
      </c>
      <c r="I37" s="22">
        <v>3504.14321671429</v>
      </c>
      <c r="J37" s="33">
        <v>14547.5413571428</v>
      </c>
      <c r="K37" s="34">
        <v>0.263611806489894</v>
      </c>
      <c r="L37" s="33">
        <v>3834.90365714286</v>
      </c>
      <c r="M37" s="35">
        <v>12543.76</v>
      </c>
      <c r="N37" s="35">
        <v>3693.16</v>
      </c>
      <c r="O37" s="36">
        <f t="shared" si="0"/>
        <v>1.01442328594148</v>
      </c>
      <c r="P37" s="79">
        <f t="shared" si="1"/>
        <v>0.862259793050257</v>
      </c>
      <c r="Q37" s="79">
        <f t="shared" si="2"/>
        <v>0.963038535041461</v>
      </c>
      <c r="R37" s="71"/>
    </row>
    <row r="38" customFormat="1" spans="1:18">
      <c r="A38" s="20">
        <v>36</v>
      </c>
      <c r="B38" s="20">
        <v>727</v>
      </c>
      <c r="C38" s="74" t="s">
        <v>213</v>
      </c>
      <c r="D38" s="74" t="s">
        <v>159</v>
      </c>
      <c r="E38" s="20"/>
      <c r="F38" s="20" t="s">
        <v>42</v>
      </c>
      <c r="G38" s="22">
        <v>6296.04398571429</v>
      </c>
      <c r="H38" s="23">
        <v>0.263075760368791</v>
      </c>
      <c r="I38" s="22">
        <v>1656.33655885714</v>
      </c>
      <c r="J38" s="33">
        <v>7407.11057142857</v>
      </c>
      <c r="K38" s="34">
        <v>0.244721637552363</v>
      </c>
      <c r="L38" s="33">
        <v>1812.68022857142</v>
      </c>
      <c r="M38" s="35">
        <v>6358.02</v>
      </c>
      <c r="N38" s="35">
        <v>1831.03</v>
      </c>
      <c r="O38" s="36">
        <f t="shared" si="0"/>
        <v>1.00984364379066</v>
      </c>
      <c r="P38" s="79">
        <f t="shared" si="1"/>
        <v>0.858367097222063</v>
      </c>
      <c r="Q38" s="79">
        <f t="shared" si="2"/>
        <v>1.01012300522693</v>
      </c>
      <c r="R38" s="71"/>
    </row>
    <row r="39" customFormat="1" spans="1:18">
      <c r="A39" s="20">
        <v>37</v>
      </c>
      <c r="B39" s="20">
        <v>54</v>
      </c>
      <c r="C39" s="74" t="s">
        <v>214</v>
      </c>
      <c r="D39" s="74" t="s">
        <v>149</v>
      </c>
      <c r="E39" s="20" t="s">
        <v>34</v>
      </c>
      <c r="F39" s="20" t="s">
        <v>37</v>
      </c>
      <c r="G39" s="22">
        <v>9460.39702857143</v>
      </c>
      <c r="H39" s="23">
        <v>0.335709152116044</v>
      </c>
      <c r="I39" s="22">
        <v>3175.94186514286</v>
      </c>
      <c r="J39" s="33">
        <v>11129.8788571429</v>
      </c>
      <c r="K39" s="34">
        <v>0.312287583363762</v>
      </c>
      <c r="L39" s="33">
        <v>3475.72297142857</v>
      </c>
      <c r="M39" s="35">
        <v>9494.3</v>
      </c>
      <c r="N39" s="35">
        <v>3709.35</v>
      </c>
      <c r="O39" s="36">
        <f t="shared" si="0"/>
        <v>1.00358367321437</v>
      </c>
      <c r="P39" s="79">
        <f t="shared" si="1"/>
        <v>0.853046122232209</v>
      </c>
      <c r="Q39" s="79">
        <f t="shared" si="2"/>
        <v>1.06721681517541</v>
      </c>
      <c r="R39" s="71"/>
    </row>
    <row r="40" customFormat="1" spans="1:18">
      <c r="A40" s="20">
        <v>38</v>
      </c>
      <c r="B40" s="20">
        <v>587</v>
      </c>
      <c r="C40" s="74" t="s">
        <v>174</v>
      </c>
      <c r="D40" s="74" t="s">
        <v>149</v>
      </c>
      <c r="E40" s="20"/>
      <c r="F40" s="20" t="s">
        <v>37</v>
      </c>
      <c r="G40" s="22">
        <v>7275.903525</v>
      </c>
      <c r="H40" s="23">
        <v>0.264299595728118</v>
      </c>
      <c r="I40" s="22">
        <v>1923.01836021429</v>
      </c>
      <c r="J40" s="33">
        <v>8559.8865</v>
      </c>
      <c r="K40" s="34">
        <v>0.245860089049412</v>
      </c>
      <c r="L40" s="33">
        <v>2104.53445714286</v>
      </c>
      <c r="M40" s="35">
        <v>7293.01</v>
      </c>
      <c r="N40" s="35">
        <v>1893.6</v>
      </c>
      <c r="O40" s="36">
        <f t="shared" si="0"/>
        <v>1.00235111349968</v>
      </c>
      <c r="P40" s="79">
        <f t="shared" si="1"/>
        <v>0.851998446474728</v>
      </c>
      <c r="Q40" s="79">
        <f t="shared" si="2"/>
        <v>0.899771440459461</v>
      </c>
      <c r="R40" s="71"/>
    </row>
    <row r="41" customFormat="1" spans="1:18">
      <c r="A41" s="20">
        <v>39</v>
      </c>
      <c r="B41" s="20">
        <v>355</v>
      </c>
      <c r="C41" s="74" t="s">
        <v>162</v>
      </c>
      <c r="D41" s="74" t="s">
        <v>163</v>
      </c>
      <c r="E41" s="75"/>
      <c r="F41" s="20" t="s">
        <v>37</v>
      </c>
      <c r="G41" s="22">
        <v>10375.6166785714</v>
      </c>
      <c r="H41" s="23">
        <v>0.269201208408725</v>
      </c>
      <c r="I41" s="22">
        <v>2793.12854785715</v>
      </c>
      <c r="J41" s="33">
        <v>12206.6078571429</v>
      </c>
      <c r="K41" s="34">
        <v>0.250419728752302</v>
      </c>
      <c r="L41" s="33">
        <v>3056.77542857143</v>
      </c>
      <c r="M41" s="35">
        <v>10334.04</v>
      </c>
      <c r="N41" s="35">
        <v>2925.07</v>
      </c>
      <c r="O41" s="79">
        <f t="shared" si="0"/>
        <v>0.995992847475055</v>
      </c>
      <c r="P41" s="79">
        <f t="shared" si="1"/>
        <v>0.846593920353791</v>
      </c>
      <c r="Q41" s="79">
        <f t="shared" si="2"/>
        <v>0.956913606625992</v>
      </c>
      <c r="R41" s="71"/>
    </row>
    <row r="42" customFormat="1" spans="1:18">
      <c r="A42" s="20">
        <v>40</v>
      </c>
      <c r="B42" s="20">
        <v>716</v>
      </c>
      <c r="C42" s="74" t="s">
        <v>179</v>
      </c>
      <c r="D42" s="74" t="s">
        <v>147</v>
      </c>
      <c r="E42" s="20" t="s">
        <v>34</v>
      </c>
      <c r="F42" s="20" t="s">
        <v>42</v>
      </c>
      <c r="G42" s="22">
        <v>6156.414</v>
      </c>
      <c r="H42" s="23">
        <v>0.296628339948733</v>
      </c>
      <c r="I42" s="22">
        <v>1826.16686485714</v>
      </c>
      <c r="J42" s="33">
        <v>7242.84</v>
      </c>
      <c r="K42" s="34">
        <v>0.275933339487193</v>
      </c>
      <c r="L42" s="33">
        <v>1998.54102857142</v>
      </c>
      <c r="M42" s="35">
        <v>6129.93</v>
      </c>
      <c r="N42" s="35">
        <v>1726.1</v>
      </c>
      <c r="O42" s="79">
        <f t="shared" si="0"/>
        <v>0.995698145056522</v>
      </c>
      <c r="P42" s="79">
        <f t="shared" si="1"/>
        <v>0.846343423298043</v>
      </c>
      <c r="Q42" s="79">
        <f t="shared" si="2"/>
        <v>0.863680042252541</v>
      </c>
      <c r="R42" s="71"/>
    </row>
    <row r="43" customFormat="1" spans="1:18">
      <c r="A43" s="20">
        <v>41</v>
      </c>
      <c r="B43" s="20">
        <v>387</v>
      </c>
      <c r="C43" s="74" t="s">
        <v>215</v>
      </c>
      <c r="D43" s="74" t="s">
        <v>168</v>
      </c>
      <c r="E43" s="20"/>
      <c r="F43" s="20" t="s">
        <v>32</v>
      </c>
      <c r="G43" s="22">
        <v>13042.78335</v>
      </c>
      <c r="H43" s="23">
        <v>0.261706038042212</v>
      </c>
      <c r="I43" s="22">
        <v>3413.37515557143</v>
      </c>
      <c r="J43" s="33">
        <v>15344.451</v>
      </c>
      <c r="K43" s="34">
        <v>0.243447477248569</v>
      </c>
      <c r="L43" s="33">
        <v>3735.56788571428</v>
      </c>
      <c r="M43" s="35">
        <v>12945.36</v>
      </c>
      <c r="N43" s="35">
        <v>3391.13</v>
      </c>
      <c r="O43" s="79">
        <f t="shared" si="0"/>
        <v>0.992530478550041</v>
      </c>
      <c r="P43" s="79">
        <f t="shared" si="1"/>
        <v>0.843650906767535</v>
      </c>
      <c r="Q43" s="79">
        <f t="shared" si="2"/>
        <v>0.907795040472563</v>
      </c>
      <c r="R43" s="71"/>
    </row>
    <row r="44" customFormat="1" spans="1:18">
      <c r="A44" s="20">
        <v>42</v>
      </c>
      <c r="B44" s="20">
        <v>704</v>
      </c>
      <c r="C44" s="74" t="s">
        <v>176</v>
      </c>
      <c r="D44" s="74" t="s">
        <v>149</v>
      </c>
      <c r="E44" s="20"/>
      <c r="F44" s="20" t="s">
        <v>37</v>
      </c>
      <c r="G44" s="22">
        <v>7088.15230714285</v>
      </c>
      <c r="H44" s="23">
        <v>0.260351777248322</v>
      </c>
      <c r="I44" s="22">
        <v>1845.41305057143</v>
      </c>
      <c r="J44" s="33">
        <v>8339.00271428571</v>
      </c>
      <c r="K44" s="34">
        <v>0.242187699765881</v>
      </c>
      <c r="L44" s="33">
        <v>2019.60388571429</v>
      </c>
      <c r="M44" s="35">
        <v>7005.67</v>
      </c>
      <c r="N44" s="35">
        <v>1487.52</v>
      </c>
      <c r="O44" s="79">
        <f t="shared" si="0"/>
        <v>0.988363355699943</v>
      </c>
      <c r="P44" s="79">
        <f t="shared" si="1"/>
        <v>0.840108852344951</v>
      </c>
      <c r="Q44" s="79">
        <f t="shared" si="2"/>
        <v>0.736540472377778</v>
      </c>
      <c r="R44" s="71"/>
    </row>
    <row r="45" customFormat="1" spans="1:18">
      <c r="A45" s="20">
        <v>43</v>
      </c>
      <c r="B45" s="20">
        <v>56</v>
      </c>
      <c r="C45" s="74" t="s">
        <v>216</v>
      </c>
      <c r="D45" s="74" t="s">
        <v>149</v>
      </c>
      <c r="E45" s="20" t="s">
        <v>34</v>
      </c>
      <c r="F45" s="20" t="s">
        <v>42</v>
      </c>
      <c r="G45" s="22">
        <v>6322.89111428571</v>
      </c>
      <c r="H45" s="23">
        <v>0.294362737337123</v>
      </c>
      <c r="I45" s="22">
        <v>1861.22353628571</v>
      </c>
      <c r="J45" s="33">
        <v>7438.69542857143</v>
      </c>
      <c r="K45" s="34">
        <v>0.273825802174068</v>
      </c>
      <c r="L45" s="33">
        <v>2036.90674285714</v>
      </c>
      <c r="M45" s="35">
        <v>6246.62</v>
      </c>
      <c r="N45" s="35">
        <v>1972.65</v>
      </c>
      <c r="O45" s="79">
        <f t="shared" si="0"/>
        <v>0.987937303852444</v>
      </c>
      <c r="P45" s="79">
        <f t="shared" si="1"/>
        <v>0.839746708274577</v>
      </c>
      <c r="Q45" s="79">
        <f t="shared" si="2"/>
        <v>0.968453762999965</v>
      </c>
      <c r="R45" s="71"/>
    </row>
    <row r="46" customFormat="1" spans="1:18">
      <c r="A46" s="20">
        <v>44</v>
      </c>
      <c r="B46" s="20">
        <v>724</v>
      </c>
      <c r="C46" s="74" t="s">
        <v>217</v>
      </c>
      <c r="D46" s="74" t="s">
        <v>168</v>
      </c>
      <c r="E46" s="20"/>
      <c r="F46" s="20" t="s">
        <v>37</v>
      </c>
      <c r="G46" s="22">
        <v>10306.0877714286</v>
      </c>
      <c r="H46" s="23">
        <v>0.259280579662497</v>
      </c>
      <c r="I46" s="22">
        <v>2672.16841142857</v>
      </c>
      <c r="J46" s="33">
        <v>12124.8091428571</v>
      </c>
      <c r="K46" s="34">
        <v>0.241191236895346</v>
      </c>
      <c r="L46" s="33">
        <v>2924.39771428571</v>
      </c>
      <c r="M46" s="35">
        <v>10106.28</v>
      </c>
      <c r="N46" s="35">
        <v>2833.35</v>
      </c>
      <c r="O46" s="79">
        <f t="shared" si="0"/>
        <v>0.980612646053479</v>
      </c>
      <c r="P46" s="79">
        <f t="shared" si="1"/>
        <v>0.833520749145462</v>
      </c>
      <c r="Q46" s="79">
        <f t="shared" si="2"/>
        <v>0.968866165555751</v>
      </c>
      <c r="R46" s="71"/>
    </row>
    <row r="47" customFormat="1" spans="1:18">
      <c r="A47" s="20">
        <v>45</v>
      </c>
      <c r="B47" s="20">
        <v>581</v>
      </c>
      <c r="C47" s="74" t="s">
        <v>173</v>
      </c>
      <c r="D47" s="74" t="s">
        <v>159</v>
      </c>
      <c r="E47" s="20" t="s">
        <v>34</v>
      </c>
      <c r="F47" s="20" t="s">
        <v>32</v>
      </c>
      <c r="G47" s="22">
        <v>12723.3984</v>
      </c>
      <c r="H47" s="23">
        <v>0.290814213441592</v>
      </c>
      <c r="I47" s="22">
        <v>3700.145098</v>
      </c>
      <c r="J47" s="33">
        <v>14968.704</v>
      </c>
      <c r="K47" s="34">
        <v>0.270524849713109</v>
      </c>
      <c r="L47" s="33">
        <v>4049.4064</v>
      </c>
      <c r="M47" s="35">
        <v>12420.6</v>
      </c>
      <c r="N47" s="35">
        <v>3669.94</v>
      </c>
      <c r="O47" s="79">
        <f t="shared" si="0"/>
        <v>0.976201452593043</v>
      </c>
      <c r="P47" s="79">
        <f t="shared" si="1"/>
        <v>0.829771234704087</v>
      </c>
      <c r="Q47" s="79">
        <f t="shared" si="2"/>
        <v>0.9062908578403</v>
      </c>
      <c r="R47" s="71"/>
    </row>
    <row r="48" customFormat="1" spans="1:18">
      <c r="A48" s="20">
        <v>46</v>
      </c>
      <c r="B48" s="20">
        <v>745</v>
      </c>
      <c r="C48" s="74" t="s">
        <v>218</v>
      </c>
      <c r="D48" s="74" t="s">
        <v>159</v>
      </c>
      <c r="E48" s="20"/>
      <c r="F48" s="20" t="s">
        <v>37</v>
      </c>
      <c r="G48" s="22">
        <v>7760.20480714286</v>
      </c>
      <c r="H48" s="23">
        <v>0.267410075323003</v>
      </c>
      <c r="I48" s="22">
        <v>2075.156952</v>
      </c>
      <c r="J48" s="33">
        <v>9129.65271428572</v>
      </c>
      <c r="K48" s="34">
        <v>0.248753558440003</v>
      </c>
      <c r="L48" s="33">
        <v>2271.0336</v>
      </c>
      <c r="M48" s="35">
        <v>7527.03</v>
      </c>
      <c r="N48" s="35">
        <v>1916.27</v>
      </c>
      <c r="O48" s="79">
        <f t="shared" si="0"/>
        <v>0.969952493144481</v>
      </c>
      <c r="P48" s="79">
        <f t="shared" si="1"/>
        <v>0.824459619172808</v>
      </c>
      <c r="Q48" s="79">
        <f t="shared" si="2"/>
        <v>0.84378760402312</v>
      </c>
      <c r="R48" s="71"/>
    </row>
    <row r="49" customFormat="1" spans="1:18">
      <c r="A49" s="20">
        <v>47</v>
      </c>
      <c r="B49" s="20">
        <v>341</v>
      </c>
      <c r="C49" s="74" t="s">
        <v>219</v>
      </c>
      <c r="D49" s="74" t="s">
        <v>147</v>
      </c>
      <c r="E49" s="20" t="s">
        <v>34</v>
      </c>
      <c r="F49" s="20" t="s">
        <v>32</v>
      </c>
      <c r="G49" s="22">
        <v>25220.7883571429</v>
      </c>
      <c r="H49" s="23">
        <v>0.31655573741454</v>
      </c>
      <c r="I49" s="22">
        <v>7983.78525657143</v>
      </c>
      <c r="J49" s="33">
        <v>29671.5157142858</v>
      </c>
      <c r="K49" s="34">
        <v>0.294470453408875</v>
      </c>
      <c r="L49" s="33">
        <v>8737.38468571429</v>
      </c>
      <c r="M49" s="35">
        <v>24041.99</v>
      </c>
      <c r="N49" s="35">
        <v>8113.57</v>
      </c>
      <c r="O49" s="79">
        <f t="shared" si="0"/>
        <v>0.953260844171469</v>
      </c>
      <c r="P49" s="79">
        <f t="shared" si="1"/>
        <v>0.810271717545748</v>
      </c>
      <c r="Q49" s="79">
        <f t="shared" si="2"/>
        <v>0.928603957802815</v>
      </c>
      <c r="R49" s="71"/>
    </row>
    <row r="50" customFormat="1" spans="1:18">
      <c r="A50" s="20">
        <v>48</v>
      </c>
      <c r="B50" s="20">
        <v>546</v>
      </c>
      <c r="C50" s="74" t="s">
        <v>170</v>
      </c>
      <c r="D50" s="74" t="s">
        <v>168</v>
      </c>
      <c r="E50" s="20"/>
      <c r="F50" s="20" t="s">
        <v>32</v>
      </c>
      <c r="G50" s="22">
        <v>12071.6772321429</v>
      </c>
      <c r="H50" s="23">
        <v>0.313481093183102</v>
      </c>
      <c r="I50" s="22">
        <v>3784.24257528571</v>
      </c>
      <c r="J50" s="33">
        <v>14201.9732142857</v>
      </c>
      <c r="K50" s="34">
        <v>0.291610319240095</v>
      </c>
      <c r="L50" s="33">
        <v>4141.44194285714</v>
      </c>
      <c r="M50" s="35">
        <v>11484.57</v>
      </c>
      <c r="N50" s="35">
        <v>4007.32</v>
      </c>
      <c r="O50" s="79">
        <f t="shared" si="0"/>
        <v>0.951364899768888</v>
      </c>
      <c r="P50" s="79">
        <f t="shared" si="1"/>
        <v>0.808660164803559</v>
      </c>
      <c r="Q50" s="79">
        <f t="shared" si="2"/>
        <v>0.967614675104051</v>
      </c>
      <c r="R50" s="71"/>
    </row>
    <row r="51" customFormat="1" spans="1:18">
      <c r="A51" s="20">
        <v>49</v>
      </c>
      <c r="B51" s="20">
        <v>365</v>
      </c>
      <c r="C51" s="74" t="s">
        <v>220</v>
      </c>
      <c r="D51" s="74" t="s">
        <v>159</v>
      </c>
      <c r="E51" s="20" t="s">
        <v>34</v>
      </c>
      <c r="F51" s="20" t="s">
        <v>32</v>
      </c>
      <c r="G51" s="22">
        <v>11837.4460714286</v>
      </c>
      <c r="H51" s="23">
        <v>0.281211831376875</v>
      </c>
      <c r="I51" s="22">
        <v>3328.82988857143</v>
      </c>
      <c r="J51" s="33">
        <v>13926.4071428571</v>
      </c>
      <c r="K51" s="34">
        <v>0.261592401280814</v>
      </c>
      <c r="L51" s="33">
        <v>3643.04228571428</v>
      </c>
      <c r="M51" s="35">
        <v>11231.91</v>
      </c>
      <c r="N51" s="35">
        <v>3136.34</v>
      </c>
      <c r="O51" s="79">
        <f t="shared" si="0"/>
        <v>0.948845716569713</v>
      </c>
      <c r="P51" s="79">
        <f t="shared" si="1"/>
        <v>0.80651885908426</v>
      </c>
      <c r="Q51" s="79">
        <f t="shared" si="2"/>
        <v>0.860912323828563</v>
      </c>
      <c r="R51" s="71"/>
    </row>
    <row r="52" customFormat="1" spans="1:18">
      <c r="A52" s="20">
        <v>50</v>
      </c>
      <c r="B52" s="20">
        <v>726</v>
      </c>
      <c r="C52" s="74" t="s">
        <v>221</v>
      </c>
      <c r="D52" s="74" t="s">
        <v>159</v>
      </c>
      <c r="E52" s="20"/>
      <c r="F52" s="20" t="s">
        <v>32</v>
      </c>
      <c r="G52" s="22">
        <v>11307.1990714286</v>
      </c>
      <c r="H52" s="23">
        <v>0.27154483161224</v>
      </c>
      <c r="I52" s="22">
        <v>3070.41146785715</v>
      </c>
      <c r="J52" s="33">
        <v>13302.5871428571</v>
      </c>
      <c r="K52" s="34">
        <v>0.252599843360223</v>
      </c>
      <c r="L52" s="33">
        <v>3360.23142857143</v>
      </c>
      <c r="M52" s="35">
        <v>10590.71</v>
      </c>
      <c r="N52" s="35">
        <v>3376.97</v>
      </c>
      <c r="O52" s="79">
        <f t="shared" si="0"/>
        <v>0.936634256909914</v>
      </c>
      <c r="P52" s="79">
        <f t="shared" si="1"/>
        <v>0.796139118373432</v>
      </c>
      <c r="Q52" s="79">
        <f t="shared" si="2"/>
        <v>1.00498137458219</v>
      </c>
      <c r="R52" s="71"/>
    </row>
    <row r="53" customFormat="1" spans="1:18">
      <c r="A53" s="20">
        <v>51</v>
      </c>
      <c r="B53" s="20">
        <v>718</v>
      </c>
      <c r="C53" s="74" t="s">
        <v>222</v>
      </c>
      <c r="D53" s="74" t="s">
        <v>163</v>
      </c>
      <c r="E53" s="75"/>
      <c r="F53" s="20" t="s">
        <v>42</v>
      </c>
      <c r="G53" s="22">
        <v>3765.1311</v>
      </c>
      <c r="H53" s="23">
        <v>0.197123990412218</v>
      </c>
      <c r="I53" s="22">
        <v>742.197666857142</v>
      </c>
      <c r="J53" s="33">
        <v>4429.566</v>
      </c>
      <c r="K53" s="34">
        <v>0.18337115387183</v>
      </c>
      <c r="L53" s="33">
        <v>812.254628571428</v>
      </c>
      <c r="M53" s="35">
        <v>3448.2</v>
      </c>
      <c r="N53" s="35">
        <v>707.66</v>
      </c>
      <c r="O53" s="79">
        <f t="shared" si="0"/>
        <v>0.915824684032915</v>
      </c>
      <c r="P53" s="79">
        <f t="shared" si="1"/>
        <v>0.778450981427977</v>
      </c>
      <c r="Q53" s="79">
        <f t="shared" si="2"/>
        <v>0.871229261253474</v>
      </c>
      <c r="R53" s="71"/>
    </row>
    <row r="54" customFormat="1" spans="1:18">
      <c r="A54" s="20">
        <v>52</v>
      </c>
      <c r="B54" s="20">
        <v>706</v>
      </c>
      <c r="C54" s="74" t="s">
        <v>223</v>
      </c>
      <c r="D54" s="74" t="s">
        <v>149</v>
      </c>
      <c r="E54" s="20"/>
      <c r="F54" s="20" t="s">
        <v>42</v>
      </c>
      <c r="G54" s="22">
        <v>4457.12824285714</v>
      </c>
      <c r="H54" s="23">
        <v>0.297950813281031</v>
      </c>
      <c r="I54" s="22">
        <v>1328.00498485714</v>
      </c>
      <c r="J54" s="33">
        <v>5243.68028571428</v>
      </c>
      <c r="K54" s="34">
        <v>0.277163547238169</v>
      </c>
      <c r="L54" s="33">
        <v>1453.35702857142</v>
      </c>
      <c r="M54" s="35">
        <v>4076.55</v>
      </c>
      <c r="N54" s="35">
        <v>1070.75</v>
      </c>
      <c r="O54" s="79">
        <f t="shared" si="0"/>
        <v>0.914613575800283</v>
      </c>
      <c r="P54" s="79">
        <f t="shared" si="1"/>
        <v>0.777421539430241</v>
      </c>
      <c r="Q54" s="79">
        <f t="shared" si="2"/>
        <v>0.736742575258672</v>
      </c>
      <c r="R54" s="71"/>
    </row>
    <row r="55" customFormat="1" spans="1:18">
      <c r="A55" s="20">
        <v>53</v>
      </c>
      <c r="B55" s="20">
        <v>351</v>
      </c>
      <c r="C55" s="74" t="s">
        <v>224</v>
      </c>
      <c r="D55" s="74" t="s">
        <v>149</v>
      </c>
      <c r="E55" s="20"/>
      <c r="F55" s="20" t="s">
        <v>37</v>
      </c>
      <c r="G55" s="22">
        <v>6865.47161428572</v>
      </c>
      <c r="H55" s="23">
        <v>0.242903686714369</v>
      </c>
      <c r="I55" s="22">
        <v>1667.64836614285</v>
      </c>
      <c r="J55" s="33">
        <v>8077.02542857143</v>
      </c>
      <c r="K55" s="34">
        <v>0.225956917873832</v>
      </c>
      <c r="L55" s="33">
        <v>1825.05977142857</v>
      </c>
      <c r="M55" s="35">
        <v>6277.04</v>
      </c>
      <c r="N55" s="35">
        <v>2476.45</v>
      </c>
      <c r="O55" s="79">
        <f t="shared" si="0"/>
        <v>0.914291159100956</v>
      </c>
      <c r="P55" s="79">
        <f t="shared" si="1"/>
        <v>0.777147485235813</v>
      </c>
      <c r="Q55" s="79">
        <f t="shared" si="2"/>
        <v>1.35691446316936</v>
      </c>
      <c r="R55" s="71"/>
    </row>
    <row r="56" customFormat="1" spans="1:18">
      <c r="A56" s="20">
        <v>54</v>
      </c>
      <c r="B56" s="20">
        <v>373</v>
      </c>
      <c r="C56" s="74" t="s">
        <v>225</v>
      </c>
      <c r="D56" s="74" t="s">
        <v>163</v>
      </c>
      <c r="E56" s="75"/>
      <c r="F56" s="20" t="s">
        <v>37</v>
      </c>
      <c r="G56" s="22">
        <v>10157.6437714286</v>
      </c>
      <c r="H56" s="23">
        <v>0.297143364282805</v>
      </c>
      <c r="I56" s="22">
        <v>3018.27644342857</v>
      </c>
      <c r="J56" s="33">
        <v>11950.1691428571</v>
      </c>
      <c r="K56" s="34">
        <v>0.276412431890982</v>
      </c>
      <c r="L56" s="33">
        <v>3303.17531428571</v>
      </c>
      <c r="M56" s="35">
        <v>9254.88</v>
      </c>
      <c r="N56" s="35">
        <v>3183.52</v>
      </c>
      <c r="O56" s="79">
        <f t="shared" si="0"/>
        <v>0.911124686812911</v>
      </c>
      <c r="P56" s="79">
        <f t="shared" si="1"/>
        <v>0.774455983790979</v>
      </c>
      <c r="Q56" s="79">
        <f t="shared" si="2"/>
        <v>0.963775669499521</v>
      </c>
      <c r="R56" s="71"/>
    </row>
    <row r="57" customFormat="1" spans="1:18">
      <c r="A57" s="20">
        <v>55</v>
      </c>
      <c r="B57" s="20">
        <v>710</v>
      </c>
      <c r="C57" s="74" t="s">
        <v>226</v>
      </c>
      <c r="D57" s="74" t="s">
        <v>149</v>
      </c>
      <c r="E57" s="20"/>
      <c r="F57" s="20" t="s">
        <v>42</v>
      </c>
      <c r="G57" s="22">
        <v>4187.49197142858</v>
      </c>
      <c r="H57" s="23">
        <v>0.27786517287924</v>
      </c>
      <c r="I57" s="22">
        <v>1163.55818057143</v>
      </c>
      <c r="J57" s="33">
        <v>4926.46114285715</v>
      </c>
      <c r="K57" s="34">
        <v>0.258479230585339</v>
      </c>
      <c r="L57" s="33">
        <v>1273.38788571429</v>
      </c>
      <c r="M57" s="35">
        <v>3731.78</v>
      </c>
      <c r="N57" s="35">
        <v>1214.45</v>
      </c>
      <c r="O57" s="79">
        <f t="shared" si="0"/>
        <v>0.891173051903641</v>
      </c>
      <c r="P57" s="79">
        <f t="shared" si="1"/>
        <v>0.757497094118095</v>
      </c>
      <c r="Q57" s="79">
        <f t="shared" si="2"/>
        <v>0.95371568523975</v>
      </c>
      <c r="R57" s="71"/>
    </row>
    <row r="58" customFormat="1" spans="1:18">
      <c r="A58" s="20">
        <v>56</v>
      </c>
      <c r="B58" s="56">
        <v>584</v>
      </c>
      <c r="C58" s="77" t="s">
        <v>227</v>
      </c>
      <c r="D58" s="77" t="s">
        <v>168</v>
      </c>
      <c r="E58" s="56"/>
      <c r="F58" s="20" t="s">
        <v>42</v>
      </c>
      <c r="G58" s="22">
        <v>6540.80282142857</v>
      </c>
      <c r="H58" s="23">
        <v>0.268283043848063</v>
      </c>
      <c r="I58" s="22">
        <v>1754.78649014285</v>
      </c>
      <c r="J58" s="33">
        <v>7695.06214285714</v>
      </c>
      <c r="K58" s="34">
        <v>0.249565622184244</v>
      </c>
      <c r="L58" s="33">
        <v>1920.42297142857</v>
      </c>
      <c r="M58" s="35">
        <v>5659.43</v>
      </c>
      <c r="N58" s="35">
        <v>1791.25</v>
      </c>
      <c r="O58" s="79">
        <f t="shared" si="0"/>
        <v>0.865250054849373</v>
      </c>
      <c r="P58" s="79">
        <f t="shared" si="1"/>
        <v>0.735462546621967</v>
      </c>
      <c r="Q58" s="79">
        <f t="shared" si="2"/>
        <v>0.932737228542689</v>
      </c>
      <c r="R58" s="71"/>
    </row>
    <row r="59" customFormat="1" spans="1:18">
      <c r="A59" s="20">
        <v>57</v>
      </c>
      <c r="B59" s="20">
        <v>572</v>
      </c>
      <c r="C59" s="74" t="s">
        <v>228</v>
      </c>
      <c r="D59" s="74" t="s">
        <v>163</v>
      </c>
      <c r="E59" s="75" t="s">
        <v>34</v>
      </c>
      <c r="F59" s="20" t="s">
        <v>37</v>
      </c>
      <c r="G59" s="22">
        <v>7446.503625</v>
      </c>
      <c r="H59" s="23">
        <v>0.275151453674917</v>
      </c>
      <c r="I59" s="22">
        <v>2048.91629721429</v>
      </c>
      <c r="J59" s="33">
        <v>8760.5925</v>
      </c>
      <c r="K59" s="34">
        <v>0.25595484062783</v>
      </c>
      <c r="L59" s="33">
        <v>2242.31605714286</v>
      </c>
      <c r="M59" s="35">
        <v>6394.24</v>
      </c>
      <c r="N59" s="35">
        <v>2150.04</v>
      </c>
      <c r="O59" s="79">
        <f t="shared" si="0"/>
        <v>0.85869024202617</v>
      </c>
      <c r="P59" s="79">
        <f t="shared" si="1"/>
        <v>0.729886705722244</v>
      </c>
      <c r="Q59" s="79">
        <f t="shared" si="2"/>
        <v>0.958847881034025</v>
      </c>
      <c r="R59" s="71"/>
    </row>
    <row r="60" customFormat="1" spans="1:18">
      <c r="A60" s="20">
        <v>58</v>
      </c>
      <c r="B60" s="20">
        <v>742</v>
      </c>
      <c r="C60" s="74" t="s">
        <v>185</v>
      </c>
      <c r="D60" s="74" t="s">
        <v>163</v>
      </c>
      <c r="E60" s="75"/>
      <c r="F60" s="20" t="s">
        <v>32</v>
      </c>
      <c r="G60" s="22">
        <v>9856.28331428571</v>
      </c>
      <c r="H60" s="23">
        <v>0.268066879199983</v>
      </c>
      <c r="I60" s="22">
        <v>2642.14310857143</v>
      </c>
      <c r="J60" s="33">
        <v>11595.6274285714</v>
      </c>
      <c r="K60" s="34">
        <v>0.249364538790682</v>
      </c>
      <c r="L60" s="33">
        <v>2891.53828571429</v>
      </c>
      <c r="M60" s="35">
        <v>8442.69</v>
      </c>
      <c r="N60" s="35">
        <v>2885.57</v>
      </c>
      <c r="O60" s="79">
        <f t="shared" si="0"/>
        <v>0.856579476339033</v>
      </c>
      <c r="P60" s="79">
        <f t="shared" si="1"/>
        <v>0.728092554888179</v>
      </c>
      <c r="Q60" s="79">
        <f t="shared" si="2"/>
        <v>0.99793594788498</v>
      </c>
      <c r="R60" s="71"/>
    </row>
    <row r="61" customFormat="1" spans="1:18">
      <c r="A61" s="20">
        <v>59</v>
      </c>
      <c r="B61" s="20">
        <v>517</v>
      </c>
      <c r="C61" s="74" t="s">
        <v>229</v>
      </c>
      <c r="D61" s="74" t="s">
        <v>163</v>
      </c>
      <c r="E61" s="75" t="s">
        <v>34</v>
      </c>
      <c r="F61" s="20" t="s">
        <v>32</v>
      </c>
      <c r="G61" s="22">
        <v>19580.2827071429</v>
      </c>
      <c r="H61" s="23">
        <v>0.244505692167375</v>
      </c>
      <c r="I61" s="22">
        <v>4787.49057614286</v>
      </c>
      <c r="J61" s="33">
        <v>23035.6267142858</v>
      </c>
      <c r="K61" s="34">
        <v>0.227447155504535</v>
      </c>
      <c r="L61" s="33">
        <v>5239.38777142857</v>
      </c>
      <c r="M61" s="35">
        <v>16674.06</v>
      </c>
      <c r="N61" s="35">
        <v>4904.27</v>
      </c>
      <c r="O61" s="79">
        <f t="shared" si="0"/>
        <v>0.851574017055295</v>
      </c>
      <c r="P61" s="79">
        <f t="shared" si="1"/>
        <v>0.723837914496999</v>
      </c>
      <c r="Q61" s="79">
        <f t="shared" si="2"/>
        <v>0.936038753753629</v>
      </c>
      <c r="R61" s="71"/>
    </row>
    <row r="62" customFormat="1" spans="1:18">
      <c r="A62" s="20">
        <v>60</v>
      </c>
      <c r="B62" s="20">
        <v>578</v>
      </c>
      <c r="C62" s="74" t="s">
        <v>172</v>
      </c>
      <c r="D62" s="74" t="s">
        <v>163</v>
      </c>
      <c r="E62" s="75" t="s">
        <v>34</v>
      </c>
      <c r="F62" s="20" t="s">
        <v>37</v>
      </c>
      <c r="G62" s="22">
        <v>8539.219425</v>
      </c>
      <c r="H62" s="23">
        <v>0.297349004539889</v>
      </c>
      <c r="I62" s="22">
        <v>2539.12839557143</v>
      </c>
      <c r="J62" s="33">
        <v>10046.1405</v>
      </c>
      <c r="K62" s="34">
        <v>0.276603725153385</v>
      </c>
      <c r="L62" s="33">
        <v>2778.79988571429</v>
      </c>
      <c r="M62" s="35">
        <v>7092.43</v>
      </c>
      <c r="N62" s="35">
        <v>2358.33</v>
      </c>
      <c r="O62" s="79">
        <f t="shared" si="0"/>
        <v>0.830571232217751</v>
      </c>
      <c r="P62" s="79">
        <f t="shared" si="1"/>
        <v>0.705985547385088</v>
      </c>
      <c r="Q62" s="79">
        <f t="shared" si="2"/>
        <v>0.84868651827866</v>
      </c>
      <c r="R62" s="71"/>
    </row>
    <row r="63" customFormat="1" spans="1:18">
      <c r="A63" s="20">
        <v>61</v>
      </c>
      <c r="B63" s="20">
        <v>545</v>
      </c>
      <c r="C63" s="74" t="s">
        <v>230</v>
      </c>
      <c r="D63" s="74" t="s">
        <v>168</v>
      </c>
      <c r="E63" s="20"/>
      <c r="F63" s="20" t="s">
        <v>42</v>
      </c>
      <c r="G63" s="22">
        <v>4277.80131428571</v>
      </c>
      <c r="H63" s="23">
        <v>0.273483887911284</v>
      </c>
      <c r="I63" s="22">
        <v>1169.90973514286</v>
      </c>
      <c r="J63" s="33">
        <v>5032.70742857143</v>
      </c>
      <c r="K63" s="34">
        <v>0.25440361666166</v>
      </c>
      <c r="L63" s="33">
        <v>1280.33897142857</v>
      </c>
      <c r="M63" s="35">
        <v>3527.57</v>
      </c>
      <c r="N63" s="35">
        <v>1386.38</v>
      </c>
      <c r="O63" s="79">
        <f t="shared" si="0"/>
        <v>0.824622216141663</v>
      </c>
      <c r="P63" s="79">
        <f t="shared" si="1"/>
        <v>0.700928883720413</v>
      </c>
      <c r="Q63" s="79">
        <f t="shared" si="2"/>
        <v>1.08282262036679</v>
      </c>
      <c r="R63" s="71"/>
    </row>
    <row r="64" customFormat="1" spans="1:18">
      <c r="A64" s="20">
        <v>62</v>
      </c>
      <c r="B64" s="20">
        <v>712</v>
      </c>
      <c r="C64" s="74" t="s">
        <v>231</v>
      </c>
      <c r="D64" s="74" t="s">
        <v>168</v>
      </c>
      <c r="E64" s="20" t="s">
        <v>34</v>
      </c>
      <c r="F64" s="20" t="s">
        <v>32</v>
      </c>
      <c r="G64" s="22">
        <v>15474.1014321428</v>
      </c>
      <c r="H64" s="23">
        <v>0.297825984934222</v>
      </c>
      <c r="I64" s="22">
        <v>4608.5895</v>
      </c>
      <c r="J64" s="33">
        <v>18204.8252142857</v>
      </c>
      <c r="K64" s="34">
        <v>0.277047427845788</v>
      </c>
      <c r="L64" s="33">
        <v>5043.6</v>
      </c>
      <c r="M64" s="35">
        <v>12716.01</v>
      </c>
      <c r="N64" s="35">
        <v>4316.52</v>
      </c>
      <c r="O64" s="79">
        <f t="shared" si="0"/>
        <v>0.821760801799212</v>
      </c>
      <c r="P64" s="79">
        <f t="shared" si="1"/>
        <v>0.698496681529328</v>
      </c>
      <c r="Q64" s="79">
        <f t="shared" si="2"/>
        <v>0.855841065905306</v>
      </c>
      <c r="R64" s="71"/>
    </row>
    <row r="65" customFormat="1" spans="1:18">
      <c r="A65" s="20">
        <v>63</v>
      </c>
      <c r="B65" s="20">
        <v>514</v>
      </c>
      <c r="C65" s="74" t="s">
        <v>232</v>
      </c>
      <c r="D65" s="74" t="s">
        <v>147</v>
      </c>
      <c r="E65" s="20" t="s">
        <v>34</v>
      </c>
      <c r="F65" s="20" t="s">
        <v>32</v>
      </c>
      <c r="G65" s="22">
        <v>12254.661225</v>
      </c>
      <c r="H65" s="23">
        <v>0.31761111807945</v>
      </c>
      <c r="I65" s="22">
        <v>3892.21665335714</v>
      </c>
      <c r="J65" s="33">
        <v>14417.2485</v>
      </c>
      <c r="K65" s="34">
        <v>0.295452202864605</v>
      </c>
      <c r="L65" s="33">
        <v>4259.60782857142</v>
      </c>
      <c r="M65" s="35">
        <v>10027.84</v>
      </c>
      <c r="N65" s="35">
        <v>3357.19</v>
      </c>
      <c r="O65" s="79">
        <f t="shared" si="0"/>
        <v>0.818287818478638</v>
      </c>
      <c r="P65" s="79">
        <f t="shared" si="1"/>
        <v>0.695544645706842</v>
      </c>
      <c r="Q65" s="79">
        <f t="shared" si="2"/>
        <v>0.788145325839991</v>
      </c>
      <c r="R65" s="71"/>
    </row>
    <row r="66" customFormat="1" spans="1:18">
      <c r="A66" s="20">
        <v>64</v>
      </c>
      <c r="B66" s="20">
        <v>549</v>
      </c>
      <c r="C66" s="74" t="s">
        <v>233</v>
      </c>
      <c r="D66" s="74" t="s">
        <v>147</v>
      </c>
      <c r="E66" s="20"/>
      <c r="F66" s="20" t="s">
        <v>42</v>
      </c>
      <c r="G66" s="22">
        <v>6272.01205714286</v>
      </c>
      <c r="H66" s="23">
        <v>0.236018773688399</v>
      </c>
      <c r="I66" s="22">
        <v>1480.31259428571</v>
      </c>
      <c r="J66" s="33">
        <v>7378.83771428572</v>
      </c>
      <c r="K66" s="34">
        <v>0.219552347617116</v>
      </c>
      <c r="L66" s="33">
        <v>1620.04114285714</v>
      </c>
      <c r="M66" s="35">
        <v>5024.34</v>
      </c>
      <c r="N66" s="35">
        <v>1561.87</v>
      </c>
      <c r="O66" s="79">
        <f t="shared" si="0"/>
        <v>0.801073077383206</v>
      </c>
      <c r="P66" s="79">
        <f t="shared" si="1"/>
        <v>0.680912115775724</v>
      </c>
      <c r="Q66" s="79">
        <f t="shared" si="2"/>
        <v>0.964092799054135</v>
      </c>
      <c r="R66" s="71"/>
    </row>
    <row r="67" customFormat="1" spans="1:18">
      <c r="A67" s="20">
        <v>65</v>
      </c>
      <c r="B67" s="20">
        <v>513</v>
      </c>
      <c r="C67" s="74" t="s">
        <v>234</v>
      </c>
      <c r="D67" s="74" t="s">
        <v>159</v>
      </c>
      <c r="E67" s="20"/>
      <c r="F67" s="20" t="s">
        <v>37</v>
      </c>
      <c r="G67" s="22">
        <v>10016.9886857143</v>
      </c>
      <c r="H67" s="23">
        <v>0.279234288043977</v>
      </c>
      <c r="I67" s="22">
        <v>2797.086704</v>
      </c>
      <c r="J67" s="33">
        <v>11784.6925714286</v>
      </c>
      <c r="K67" s="34">
        <v>0.25975282608742</v>
      </c>
      <c r="L67" s="33">
        <v>3061.1072</v>
      </c>
      <c r="M67" s="35">
        <v>7942.65</v>
      </c>
      <c r="N67" s="35">
        <v>2258.67</v>
      </c>
      <c r="O67" s="79">
        <f t="shared" ref="O67:O88" si="3">M67/G67</f>
        <v>0.792917936637723</v>
      </c>
      <c r="P67" s="79">
        <f t="shared" ref="P67:P88" si="4">M67/J67</f>
        <v>0.673980246142064</v>
      </c>
      <c r="Q67" s="79">
        <f t="shared" ref="Q67:Q88" si="5">N67/L67</f>
        <v>0.737860470877988</v>
      </c>
      <c r="R67" s="71"/>
    </row>
    <row r="68" customFormat="1" spans="1:18">
      <c r="A68" s="20">
        <v>66</v>
      </c>
      <c r="B68" s="20">
        <v>515</v>
      </c>
      <c r="C68" s="74" t="s">
        <v>235</v>
      </c>
      <c r="D68" s="74" t="s">
        <v>163</v>
      </c>
      <c r="E68" s="75" t="s">
        <v>34</v>
      </c>
      <c r="F68" s="20" t="s">
        <v>37</v>
      </c>
      <c r="G68" s="22">
        <v>9477.6904</v>
      </c>
      <c r="H68" s="23">
        <v>0.281320853925703</v>
      </c>
      <c r="I68" s="22">
        <v>2666.27195657143</v>
      </c>
      <c r="J68" s="33">
        <v>11150.224</v>
      </c>
      <c r="K68" s="34">
        <v>0.261693817605305</v>
      </c>
      <c r="L68" s="33">
        <v>2917.94468571429</v>
      </c>
      <c r="M68" s="35">
        <v>7312.15</v>
      </c>
      <c r="N68" s="35">
        <v>2214.11</v>
      </c>
      <c r="O68" s="79">
        <f t="shared" si="3"/>
        <v>0.771511802073636</v>
      </c>
      <c r="P68" s="79">
        <f t="shared" si="4"/>
        <v>0.655785031762591</v>
      </c>
      <c r="Q68" s="79">
        <f t="shared" si="5"/>
        <v>0.758790943104531</v>
      </c>
      <c r="R68" s="71"/>
    </row>
    <row r="69" customFormat="1" spans="1:18">
      <c r="A69" s="20">
        <v>67</v>
      </c>
      <c r="B69" s="20">
        <v>391</v>
      </c>
      <c r="C69" s="74" t="s">
        <v>236</v>
      </c>
      <c r="D69" s="74" t="s">
        <v>163</v>
      </c>
      <c r="E69" s="75"/>
      <c r="F69" s="20" t="s">
        <v>37</v>
      </c>
      <c r="G69" s="22">
        <v>9974.15062857143</v>
      </c>
      <c r="H69" s="23">
        <v>0.316790500674554</v>
      </c>
      <c r="I69" s="22">
        <v>3159.71617142857</v>
      </c>
      <c r="J69" s="33">
        <v>11734.2948571429</v>
      </c>
      <c r="K69" s="34">
        <v>0.294688837836795</v>
      </c>
      <c r="L69" s="33">
        <v>3457.96571428571</v>
      </c>
      <c r="M69" s="35">
        <v>7653.04</v>
      </c>
      <c r="N69" s="35">
        <v>2527.66</v>
      </c>
      <c r="O69" s="79">
        <f t="shared" si="3"/>
        <v>0.767287389672811</v>
      </c>
      <c r="P69" s="79">
        <f t="shared" si="4"/>
        <v>0.652194281221887</v>
      </c>
      <c r="Q69" s="79">
        <f t="shared" si="5"/>
        <v>0.730967340005025</v>
      </c>
      <c r="R69" s="71"/>
    </row>
    <row r="70" customFormat="1" spans="1:18">
      <c r="A70" s="20">
        <v>68</v>
      </c>
      <c r="B70" s="20">
        <v>349</v>
      </c>
      <c r="C70" s="74" t="s">
        <v>237</v>
      </c>
      <c r="D70" s="74" t="s">
        <v>163</v>
      </c>
      <c r="E70" s="75"/>
      <c r="F70" s="20" t="s">
        <v>37</v>
      </c>
      <c r="G70" s="22">
        <v>7579.64896071429</v>
      </c>
      <c r="H70" s="23">
        <v>0.324597589946151</v>
      </c>
      <c r="I70" s="22">
        <v>2460.33578528571</v>
      </c>
      <c r="J70" s="33">
        <v>8917.23407142858</v>
      </c>
      <c r="K70" s="34">
        <v>0.301951246461536</v>
      </c>
      <c r="L70" s="33">
        <v>2692.56994285714</v>
      </c>
      <c r="M70" s="35">
        <v>5704.4</v>
      </c>
      <c r="N70" s="35">
        <v>2000.74</v>
      </c>
      <c r="O70" s="79">
        <f t="shared" si="3"/>
        <v>0.752594220334767</v>
      </c>
      <c r="P70" s="79">
        <f t="shared" si="4"/>
        <v>0.639705087284552</v>
      </c>
      <c r="Q70" s="79">
        <f t="shared" si="5"/>
        <v>0.743059620533747</v>
      </c>
      <c r="R70" s="71"/>
    </row>
    <row r="71" customFormat="1" spans="1:18">
      <c r="A71" s="20">
        <v>69</v>
      </c>
      <c r="B71" s="20">
        <v>343</v>
      </c>
      <c r="C71" s="74" t="s">
        <v>160</v>
      </c>
      <c r="D71" s="74" t="s">
        <v>159</v>
      </c>
      <c r="E71" s="20" t="s">
        <v>34</v>
      </c>
      <c r="F71" s="20" t="s">
        <v>32</v>
      </c>
      <c r="G71" s="22">
        <v>22505.1466714286</v>
      </c>
      <c r="H71" s="23">
        <v>0.247669723905763</v>
      </c>
      <c r="I71" s="22">
        <v>5573.84346257143</v>
      </c>
      <c r="J71" s="33">
        <v>26476.6431428572</v>
      </c>
      <c r="K71" s="34">
        <v>0.230390440842571</v>
      </c>
      <c r="L71" s="33">
        <v>6099.96548571429</v>
      </c>
      <c r="M71" s="35">
        <v>16920.05</v>
      </c>
      <c r="N71" s="35">
        <v>4584.35</v>
      </c>
      <c r="O71" s="79">
        <f t="shared" si="3"/>
        <v>0.751830247855298</v>
      </c>
      <c r="P71" s="79">
        <f t="shared" si="4"/>
        <v>0.639055710677003</v>
      </c>
      <c r="Q71" s="79">
        <f t="shared" si="5"/>
        <v>0.751537039141654</v>
      </c>
      <c r="R71" s="71"/>
    </row>
    <row r="72" customFormat="1" spans="1:18">
      <c r="A72" s="20">
        <v>70</v>
      </c>
      <c r="B72" s="20">
        <v>733</v>
      </c>
      <c r="C72" s="74" t="s">
        <v>238</v>
      </c>
      <c r="D72" s="74" t="s">
        <v>168</v>
      </c>
      <c r="E72" s="20"/>
      <c r="F72" s="20" t="s">
        <v>42</v>
      </c>
      <c r="G72" s="22">
        <v>5574.15501428571</v>
      </c>
      <c r="H72" s="23">
        <v>0.26373067604294</v>
      </c>
      <c r="I72" s="22">
        <v>1470.07567028571</v>
      </c>
      <c r="J72" s="33">
        <v>6557.82942857143</v>
      </c>
      <c r="K72" s="34">
        <v>0.245330861435293</v>
      </c>
      <c r="L72" s="33">
        <v>1608.83794285714</v>
      </c>
      <c r="M72" s="35">
        <v>4122.61</v>
      </c>
      <c r="N72" s="35">
        <v>1049.97</v>
      </c>
      <c r="O72" s="79">
        <f t="shared" si="3"/>
        <v>0.73959371230875</v>
      </c>
      <c r="P72" s="79">
        <f t="shared" si="4"/>
        <v>0.628654655462437</v>
      </c>
      <c r="Q72" s="79">
        <f t="shared" si="5"/>
        <v>0.65262632862534</v>
      </c>
      <c r="R72" s="71"/>
    </row>
    <row r="73" customFormat="1" spans="1:18">
      <c r="A73" s="20">
        <v>71</v>
      </c>
      <c r="B73" s="20">
        <v>713</v>
      </c>
      <c r="C73" s="74" t="s">
        <v>178</v>
      </c>
      <c r="D73" s="74" t="s">
        <v>149</v>
      </c>
      <c r="E73" s="20"/>
      <c r="F73" s="20" t="s">
        <v>42</v>
      </c>
      <c r="G73" s="22">
        <v>3309.8184</v>
      </c>
      <c r="H73" s="23">
        <v>0.285046767606861</v>
      </c>
      <c r="I73" s="22">
        <v>943.453036285714</v>
      </c>
      <c r="J73" s="33">
        <v>3893.904</v>
      </c>
      <c r="K73" s="34">
        <v>0.265159783820336</v>
      </c>
      <c r="L73" s="33">
        <v>1032.50674285714</v>
      </c>
      <c r="M73" s="35">
        <v>2441.29</v>
      </c>
      <c r="N73" s="35">
        <v>621.53</v>
      </c>
      <c r="O73" s="79">
        <f t="shared" si="3"/>
        <v>0.737590316133356</v>
      </c>
      <c r="P73" s="79">
        <f t="shared" si="4"/>
        <v>0.626951768713353</v>
      </c>
      <c r="Q73" s="79">
        <f t="shared" si="5"/>
        <v>0.601962170513395</v>
      </c>
      <c r="R73" s="71"/>
    </row>
    <row r="74" customFormat="1" spans="1:18">
      <c r="A74" s="20">
        <v>72</v>
      </c>
      <c r="B74" s="20">
        <v>721</v>
      </c>
      <c r="C74" s="74" t="s">
        <v>239</v>
      </c>
      <c r="D74" s="74" t="s">
        <v>147</v>
      </c>
      <c r="E74" s="20" t="s">
        <v>34</v>
      </c>
      <c r="F74" s="20" t="s">
        <v>37</v>
      </c>
      <c r="G74" s="22">
        <v>8012.44843928571</v>
      </c>
      <c r="H74" s="23">
        <v>0.31767061098757</v>
      </c>
      <c r="I74" s="22">
        <v>2545.31939121429</v>
      </c>
      <c r="J74" s="33">
        <v>9426.40992857142</v>
      </c>
      <c r="K74" s="34">
        <v>0.295507545104716</v>
      </c>
      <c r="L74" s="33">
        <v>2785.57525714286</v>
      </c>
      <c r="M74" s="35">
        <v>5884.98</v>
      </c>
      <c r="N74" s="35">
        <v>1802.19</v>
      </c>
      <c r="O74" s="79">
        <f t="shared" si="3"/>
        <v>0.734479609396979</v>
      </c>
      <c r="P74" s="79">
        <f t="shared" si="4"/>
        <v>0.624307667987432</v>
      </c>
      <c r="Q74" s="79">
        <f t="shared" si="5"/>
        <v>0.646972288893925</v>
      </c>
      <c r="R74" s="71"/>
    </row>
    <row r="75" customFormat="1" spans="1:18">
      <c r="A75" s="20">
        <v>73</v>
      </c>
      <c r="B75" s="20">
        <v>377</v>
      </c>
      <c r="C75" s="74" t="s">
        <v>240</v>
      </c>
      <c r="D75" s="74" t="s">
        <v>168</v>
      </c>
      <c r="E75" s="20"/>
      <c r="F75" s="20" t="s">
        <v>37</v>
      </c>
      <c r="G75" s="22">
        <v>10188.5274285714</v>
      </c>
      <c r="H75" s="23">
        <v>0.296290871923563</v>
      </c>
      <c r="I75" s="22">
        <v>3018.76767542857</v>
      </c>
      <c r="J75" s="33">
        <v>11986.5028571429</v>
      </c>
      <c r="K75" s="34">
        <v>0.275619415742849</v>
      </c>
      <c r="L75" s="33">
        <v>3303.71291428571</v>
      </c>
      <c r="M75" s="35">
        <v>7035.55</v>
      </c>
      <c r="N75" s="35">
        <v>2207.15</v>
      </c>
      <c r="O75" s="79">
        <f t="shared" si="3"/>
        <v>0.690536493062816</v>
      </c>
      <c r="P75" s="79">
        <f t="shared" si="4"/>
        <v>0.586956019103389</v>
      </c>
      <c r="Q75" s="79">
        <f t="shared" si="5"/>
        <v>0.668081657596814</v>
      </c>
      <c r="R75" s="71"/>
    </row>
    <row r="76" customFormat="1" spans="1:18">
      <c r="A76" s="20">
        <v>74</v>
      </c>
      <c r="B76" s="20">
        <v>570</v>
      </c>
      <c r="C76" s="74" t="s">
        <v>241</v>
      </c>
      <c r="D76" s="74" t="s">
        <v>159</v>
      </c>
      <c r="E76" s="20"/>
      <c r="F76" s="20" t="s">
        <v>42</v>
      </c>
      <c r="G76" s="22">
        <v>6316.57221428571</v>
      </c>
      <c r="H76" s="23">
        <v>0.245559329189065</v>
      </c>
      <c r="I76" s="22">
        <v>1551.09323571429</v>
      </c>
      <c r="J76" s="33">
        <v>7431.26142857143</v>
      </c>
      <c r="K76" s="34">
        <v>0.228427282966572</v>
      </c>
      <c r="L76" s="33">
        <v>1697.50285714286</v>
      </c>
      <c r="M76" s="35">
        <v>4311.62</v>
      </c>
      <c r="N76" s="35">
        <v>1325.7</v>
      </c>
      <c r="O76" s="79">
        <f t="shared" si="3"/>
        <v>0.682588570783492</v>
      </c>
      <c r="P76" s="79">
        <f t="shared" si="4"/>
        <v>0.580200285165968</v>
      </c>
      <c r="Q76" s="79">
        <f t="shared" si="5"/>
        <v>0.780970703184172</v>
      </c>
      <c r="R76" s="71"/>
    </row>
    <row r="77" customFormat="1" spans="1:18">
      <c r="A77" s="20">
        <v>75</v>
      </c>
      <c r="B77" s="20">
        <v>732</v>
      </c>
      <c r="C77" s="74" t="s">
        <v>242</v>
      </c>
      <c r="D77" s="74" t="s">
        <v>147</v>
      </c>
      <c r="E77" s="20"/>
      <c r="F77" s="20" t="s">
        <v>42</v>
      </c>
      <c r="G77" s="22">
        <v>5512.15722857142</v>
      </c>
      <c r="H77" s="23">
        <v>0.267753774730342</v>
      </c>
      <c r="I77" s="22">
        <v>1475.90090485714</v>
      </c>
      <c r="J77" s="33">
        <v>6484.89085714285</v>
      </c>
      <c r="K77" s="34">
        <v>0.249073278818922</v>
      </c>
      <c r="L77" s="33">
        <v>1615.21302857142</v>
      </c>
      <c r="M77" s="35">
        <v>3737.01</v>
      </c>
      <c r="N77" s="35">
        <v>1258</v>
      </c>
      <c r="O77" s="79">
        <f t="shared" si="3"/>
        <v>0.677957802188548</v>
      </c>
      <c r="P77" s="79">
        <f t="shared" si="4"/>
        <v>0.576264131860266</v>
      </c>
      <c r="Q77" s="79">
        <f t="shared" si="5"/>
        <v>0.778844633956824</v>
      </c>
      <c r="R77" s="71"/>
    </row>
    <row r="78" customFormat="1" spans="1:18">
      <c r="A78" s="20">
        <v>76</v>
      </c>
      <c r="B78" s="20">
        <v>399</v>
      </c>
      <c r="C78" s="74" t="s">
        <v>167</v>
      </c>
      <c r="D78" s="74" t="s">
        <v>168</v>
      </c>
      <c r="E78" s="20"/>
      <c r="F78" s="20" t="s">
        <v>37</v>
      </c>
      <c r="G78" s="22">
        <v>11862.7948928571</v>
      </c>
      <c r="H78" s="23">
        <v>0.219377613918536</v>
      </c>
      <c r="I78" s="22">
        <v>2602.431638</v>
      </c>
      <c r="J78" s="33">
        <v>13956.2292857143</v>
      </c>
      <c r="K78" s="34">
        <v>0.204072198993987</v>
      </c>
      <c r="L78" s="33">
        <v>2848.0784</v>
      </c>
      <c r="M78" s="35">
        <v>8023.47</v>
      </c>
      <c r="N78" s="35">
        <v>2973.97</v>
      </c>
      <c r="O78" s="79">
        <f t="shared" si="3"/>
        <v>0.676355789041851</v>
      </c>
      <c r="P78" s="79">
        <f t="shared" si="4"/>
        <v>0.57490242068557</v>
      </c>
      <c r="Q78" s="79">
        <f t="shared" si="5"/>
        <v>1.04420229443122</v>
      </c>
      <c r="R78" s="71"/>
    </row>
    <row r="79" customFormat="1" spans="1:18">
      <c r="A79" s="20">
        <v>77</v>
      </c>
      <c r="B79" s="20">
        <v>308</v>
      </c>
      <c r="C79" s="74" t="s">
        <v>243</v>
      </c>
      <c r="D79" s="74" t="s">
        <v>163</v>
      </c>
      <c r="E79" s="75"/>
      <c r="F79" s="20" t="s">
        <v>32</v>
      </c>
      <c r="G79" s="22">
        <v>10834.2865142857</v>
      </c>
      <c r="H79" s="23">
        <v>0.291414362237336</v>
      </c>
      <c r="I79" s="22">
        <v>3157.26669485715</v>
      </c>
      <c r="J79" s="33">
        <v>12746.2194285714</v>
      </c>
      <c r="K79" s="34">
        <v>0.271083127662639</v>
      </c>
      <c r="L79" s="33">
        <v>3455.28502857143</v>
      </c>
      <c r="M79" s="35">
        <v>7130.79</v>
      </c>
      <c r="N79" s="35">
        <v>2534.93</v>
      </c>
      <c r="O79" s="79">
        <f t="shared" si="3"/>
        <v>0.658168859628882</v>
      </c>
      <c r="P79" s="79">
        <f t="shared" si="4"/>
        <v>0.559443530684551</v>
      </c>
      <c r="Q79" s="79">
        <f t="shared" si="5"/>
        <v>0.733638463698045</v>
      </c>
      <c r="R79" s="71"/>
    </row>
    <row r="80" customFormat="1" spans="1:18">
      <c r="A80" s="20">
        <v>78</v>
      </c>
      <c r="B80" s="20">
        <v>709</v>
      </c>
      <c r="C80" s="74" t="s">
        <v>244</v>
      </c>
      <c r="D80" s="74" t="s">
        <v>159</v>
      </c>
      <c r="E80" s="20"/>
      <c r="F80" s="20" t="s">
        <v>37</v>
      </c>
      <c r="G80" s="22">
        <v>9091.87977142857</v>
      </c>
      <c r="H80" s="23">
        <v>0.270455842367496</v>
      </c>
      <c r="I80" s="22">
        <v>2458.95200228571</v>
      </c>
      <c r="J80" s="33">
        <v>10696.3291428571</v>
      </c>
      <c r="K80" s="34">
        <v>0.251586830109299</v>
      </c>
      <c r="L80" s="33">
        <v>2691.05554285714</v>
      </c>
      <c r="M80" s="35">
        <v>5832.37</v>
      </c>
      <c r="N80" s="35">
        <v>1307.88</v>
      </c>
      <c r="O80" s="79">
        <f t="shared" si="3"/>
        <v>0.641492204761478</v>
      </c>
      <c r="P80" s="79">
        <f t="shared" si="4"/>
        <v>0.545268374047259</v>
      </c>
      <c r="Q80" s="79">
        <f t="shared" si="5"/>
        <v>0.48601003553104</v>
      </c>
      <c r="R80" s="71"/>
    </row>
    <row r="81" customFormat="1" spans="1:18">
      <c r="A81" s="20">
        <v>79</v>
      </c>
      <c r="B81" s="20">
        <v>717</v>
      </c>
      <c r="C81" s="74" t="s">
        <v>245</v>
      </c>
      <c r="D81" s="74" t="s">
        <v>147</v>
      </c>
      <c r="E81" s="20"/>
      <c r="F81" s="20" t="s">
        <v>42</v>
      </c>
      <c r="G81" s="22">
        <v>7842.22901785714</v>
      </c>
      <c r="H81" s="23">
        <v>0.301738523935746</v>
      </c>
      <c r="I81" s="22">
        <v>2366.30260821429</v>
      </c>
      <c r="J81" s="33">
        <v>9226.15178571428</v>
      </c>
      <c r="K81" s="34">
        <v>0.280686999009997</v>
      </c>
      <c r="L81" s="33">
        <v>2589.66085714286</v>
      </c>
      <c r="M81" s="35">
        <v>4839.91</v>
      </c>
      <c r="N81" s="35">
        <v>1251.87</v>
      </c>
      <c r="O81" s="79">
        <f t="shared" si="3"/>
        <v>0.617159992264863</v>
      </c>
      <c r="P81" s="79">
        <f t="shared" si="4"/>
        <v>0.524585993425134</v>
      </c>
      <c r="Q81" s="79">
        <f t="shared" si="5"/>
        <v>0.483410789697448</v>
      </c>
      <c r="R81" s="71"/>
    </row>
    <row r="82" customFormat="1" spans="1:18">
      <c r="A82" s="20">
        <v>80</v>
      </c>
      <c r="B82" s="20">
        <v>754</v>
      </c>
      <c r="C82" s="74" t="s">
        <v>246</v>
      </c>
      <c r="D82" s="74" t="s">
        <v>149</v>
      </c>
      <c r="E82" s="20"/>
      <c r="F82" s="20" t="s">
        <v>42</v>
      </c>
      <c r="G82" s="22">
        <v>7987.195425</v>
      </c>
      <c r="H82" s="23">
        <v>0.272703952535559</v>
      </c>
      <c r="I82" s="22">
        <v>2178.13976207143</v>
      </c>
      <c r="J82" s="33">
        <v>9396.7005</v>
      </c>
      <c r="K82" s="34">
        <v>0.253678095381915</v>
      </c>
      <c r="L82" s="33">
        <v>2383.73708571429</v>
      </c>
      <c r="M82" s="35">
        <v>4711.01</v>
      </c>
      <c r="N82" s="35">
        <v>1453.14</v>
      </c>
      <c r="O82" s="79">
        <f t="shared" si="3"/>
        <v>0.589820299783137</v>
      </c>
      <c r="P82" s="79">
        <f t="shared" si="4"/>
        <v>0.501347254815666</v>
      </c>
      <c r="Q82" s="79">
        <f t="shared" si="5"/>
        <v>0.60960581966386</v>
      </c>
      <c r="R82" s="71"/>
    </row>
    <row r="83" customFormat="1" spans="1:18">
      <c r="A83" s="20">
        <v>81</v>
      </c>
      <c r="B83" s="20">
        <v>339</v>
      </c>
      <c r="C83" s="74" t="s">
        <v>247</v>
      </c>
      <c r="D83" s="74" t="s">
        <v>159</v>
      </c>
      <c r="E83" s="20"/>
      <c r="F83" s="20" t="s">
        <v>37</v>
      </c>
      <c r="G83" s="22">
        <v>5697.90141428571</v>
      </c>
      <c r="H83" s="23">
        <v>0.301988021710219</v>
      </c>
      <c r="I83" s="22">
        <v>1720.697976</v>
      </c>
      <c r="J83" s="33">
        <v>6703.41342857143</v>
      </c>
      <c r="K83" s="34">
        <v>0.280919089962994</v>
      </c>
      <c r="L83" s="33">
        <v>1883.1168</v>
      </c>
      <c r="M83" s="35">
        <v>3202.65</v>
      </c>
      <c r="N83" s="35">
        <v>1058.03</v>
      </c>
      <c r="O83" s="79">
        <f t="shared" si="3"/>
        <v>0.562075361986846</v>
      </c>
      <c r="P83" s="79">
        <f t="shared" si="4"/>
        <v>0.477764057688818</v>
      </c>
      <c r="Q83" s="79">
        <f t="shared" si="5"/>
        <v>0.561850438592019</v>
      </c>
      <c r="R83" s="71"/>
    </row>
    <row r="84" customFormat="1" spans="1:18">
      <c r="A84" s="20">
        <v>82</v>
      </c>
      <c r="B84" s="20">
        <v>752</v>
      </c>
      <c r="C84" s="74" t="s">
        <v>248</v>
      </c>
      <c r="D84" s="74" t="s">
        <v>159</v>
      </c>
      <c r="E84" s="20" t="s">
        <v>34</v>
      </c>
      <c r="F84" s="20" t="s">
        <v>42</v>
      </c>
      <c r="G84" s="22">
        <v>4162.76717142858</v>
      </c>
      <c r="H84" s="23">
        <v>0.236361440646373</v>
      </c>
      <c r="I84" s="22">
        <v>983.917645714285</v>
      </c>
      <c r="J84" s="33">
        <v>4897.37314285715</v>
      </c>
      <c r="K84" s="34">
        <v>0.219871107578021</v>
      </c>
      <c r="L84" s="33">
        <v>1076.79085714286</v>
      </c>
      <c r="M84" s="35">
        <v>2277.8</v>
      </c>
      <c r="N84" s="35">
        <v>605.17</v>
      </c>
      <c r="O84" s="79">
        <f t="shared" si="3"/>
        <v>0.547184098028308</v>
      </c>
      <c r="P84" s="79">
        <f t="shared" si="4"/>
        <v>0.465106483324062</v>
      </c>
      <c r="Q84" s="79">
        <f t="shared" si="5"/>
        <v>0.562012572808938</v>
      </c>
      <c r="R84" s="71"/>
    </row>
    <row r="85" customFormat="1" spans="1:18">
      <c r="A85" s="20">
        <v>83</v>
      </c>
      <c r="B85" s="20">
        <v>748</v>
      </c>
      <c r="C85" s="74" t="s">
        <v>249</v>
      </c>
      <c r="D85" s="74" t="s">
        <v>147</v>
      </c>
      <c r="E85" s="20" t="s">
        <v>34</v>
      </c>
      <c r="F85" s="20" t="s">
        <v>42</v>
      </c>
      <c r="G85" s="22">
        <v>6147.48098571429</v>
      </c>
      <c r="H85" s="23">
        <v>0.2871132944816</v>
      </c>
      <c r="I85" s="22">
        <v>1765.02351857142</v>
      </c>
      <c r="J85" s="33">
        <v>7232.33057142857</v>
      </c>
      <c r="K85" s="34">
        <v>0.267082134401489</v>
      </c>
      <c r="L85" s="33">
        <v>1931.62628571428</v>
      </c>
      <c r="M85" s="35">
        <v>3163.41</v>
      </c>
      <c r="N85" s="35">
        <v>886.74</v>
      </c>
      <c r="O85" s="79">
        <f t="shared" si="3"/>
        <v>0.51458638218666</v>
      </c>
      <c r="P85" s="79">
        <f t="shared" si="4"/>
        <v>0.437398424858662</v>
      </c>
      <c r="Q85" s="79">
        <f t="shared" si="5"/>
        <v>0.45906395380828</v>
      </c>
      <c r="R85" s="71"/>
    </row>
    <row r="86" customFormat="1" spans="1:18">
      <c r="A86" s="20">
        <v>84</v>
      </c>
      <c r="B86" s="20">
        <v>371</v>
      </c>
      <c r="C86" s="74" t="s">
        <v>250</v>
      </c>
      <c r="D86" s="74" t="s">
        <v>147</v>
      </c>
      <c r="E86" s="20"/>
      <c r="F86" s="20" t="s">
        <v>42</v>
      </c>
      <c r="G86" s="22">
        <v>5914.56908571429</v>
      </c>
      <c r="H86" s="23">
        <v>0.282694984353359</v>
      </c>
      <c r="I86" s="22">
        <v>1672.01901514286</v>
      </c>
      <c r="J86" s="33">
        <v>6958.31657142857</v>
      </c>
      <c r="K86" s="34">
        <v>0.262972078468241</v>
      </c>
      <c r="L86" s="33">
        <v>1829.84297142858</v>
      </c>
      <c r="M86" s="35">
        <v>2998.84</v>
      </c>
      <c r="N86" s="35">
        <v>1019.8</v>
      </c>
      <c r="O86" s="79">
        <f t="shared" si="3"/>
        <v>0.507025948389584</v>
      </c>
      <c r="P86" s="79">
        <f t="shared" si="4"/>
        <v>0.430972056131146</v>
      </c>
      <c r="Q86" s="79">
        <f t="shared" si="5"/>
        <v>0.557315581677388</v>
      </c>
      <c r="R86" s="71"/>
    </row>
    <row r="87" s="68" customFormat="1" spans="1:18">
      <c r="A87" s="20">
        <v>85</v>
      </c>
      <c r="B87" s="20">
        <v>598</v>
      </c>
      <c r="C87" s="74" t="s">
        <v>251</v>
      </c>
      <c r="D87" s="74" t="s">
        <v>168</v>
      </c>
      <c r="E87" s="20"/>
      <c r="F87" s="20" t="s">
        <v>37</v>
      </c>
      <c r="G87" s="22">
        <v>9244.0696</v>
      </c>
      <c r="H87" s="23">
        <v>0.294688973906347</v>
      </c>
      <c r="I87" s="22">
        <v>2724.12538514286</v>
      </c>
      <c r="J87" s="33">
        <v>10875.376</v>
      </c>
      <c r="K87" s="34">
        <v>0.274129278052416</v>
      </c>
      <c r="L87" s="33">
        <v>2981.25897142857</v>
      </c>
      <c r="M87" s="35">
        <v>4406.31</v>
      </c>
      <c r="N87" s="35">
        <v>1271.14</v>
      </c>
      <c r="O87" s="79">
        <f t="shared" si="3"/>
        <v>0.476663438362688</v>
      </c>
      <c r="P87" s="79">
        <f t="shared" si="4"/>
        <v>0.405163922608285</v>
      </c>
      <c r="Q87" s="79">
        <f t="shared" si="5"/>
        <v>0.426376913975672</v>
      </c>
      <c r="R87" s="71"/>
    </row>
    <row r="88" customFormat="1" spans="1:18">
      <c r="A88" s="84" t="s">
        <v>126</v>
      </c>
      <c r="B88" s="85"/>
      <c r="C88" s="85"/>
      <c r="D88" s="85"/>
      <c r="E88" s="86"/>
      <c r="F88" s="86"/>
      <c r="G88" s="18">
        <f>SUM(G3:G87)</f>
        <v>856772.986271428</v>
      </c>
      <c r="H88" s="19">
        <v>0.273914697047476</v>
      </c>
      <c r="I88" s="18">
        <f>SUM(I3:I87)</f>
        <v>234682.712973</v>
      </c>
      <c r="J88" s="28">
        <f>SUM(J3:J87)</f>
        <v>1007968.21914286</v>
      </c>
      <c r="K88" s="29">
        <v>0.25480436934649</v>
      </c>
      <c r="L88" s="28">
        <f>SUM(L3:L87)</f>
        <v>256834.7064</v>
      </c>
      <c r="M88" s="30">
        <f>SUM(M3:M87)</f>
        <v>853212.47</v>
      </c>
      <c r="N88" s="30">
        <f>SUM(N3:N87)</f>
        <v>241489.13</v>
      </c>
      <c r="O88" s="78">
        <f t="shared" si="3"/>
        <v>0.995844271086414</v>
      </c>
      <c r="P88" s="78">
        <f t="shared" si="4"/>
        <v>0.846467630423452</v>
      </c>
      <c r="Q88" s="78">
        <f t="shared" si="5"/>
        <v>0.94025115758265</v>
      </c>
      <c r="R88" s="71"/>
    </row>
  </sheetData>
  <sortState ref="A3:Q88">
    <sortCondition ref="P3" descending="1"/>
  </sortState>
  <mergeCells count="2">
    <mergeCell ref="B1:L1"/>
    <mergeCell ref="M1:R1"/>
  </mergeCells>
  <pageMargins left="0.699305555555556" right="0.699305555555556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88"/>
  <sheetViews>
    <sheetView workbookViewId="0">
      <selection activeCell="A3" sqref="A3:R15"/>
    </sheetView>
  </sheetViews>
  <sheetFormatPr defaultColWidth="9" defaultRowHeight="13.5"/>
  <cols>
    <col min="1" max="1" width="3.875" style="3" customWidth="1"/>
    <col min="2" max="2" width="4.875" style="3" customWidth="1"/>
    <col min="3" max="3" width="26.375" style="4" customWidth="1"/>
    <col min="4" max="4" width="6.625" style="4" customWidth="1"/>
    <col min="5" max="5" width="6.375" style="5" hidden="1" customWidth="1"/>
    <col min="6" max="6" width="5.25" style="6" hidden="1" customWidth="1"/>
    <col min="7" max="7" width="9.125" style="7" hidden="1" customWidth="1"/>
    <col min="8" max="8" width="8.125" style="8" hidden="1" customWidth="1"/>
    <col min="9" max="9" width="9.875" style="7" hidden="1" customWidth="1"/>
    <col min="10" max="10" width="10.5" style="7" hidden="1" customWidth="1"/>
    <col min="11" max="11" width="9.375" style="8" hidden="1" customWidth="1"/>
    <col min="12" max="12" width="9.375" style="7" hidden="1" customWidth="1"/>
    <col min="13" max="14" width="9.25" style="9" hidden="1" customWidth="1"/>
    <col min="15" max="15" width="7.125" style="10" customWidth="1"/>
    <col min="16" max="16" width="7.125" style="11" customWidth="1"/>
    <col min="17" max="17" width="6.625" style="11" customWidth="1"/>
    <col min="18" max="18" width="8.25" style="12" customWidth="1"/>
    <col min="19" max="16384" width="9" style="1"/>
  </cols>
  <sheetData>
    <row r="1" s="1" customFormat="1" ht="19" customHeight="1" spans="1:18">
      <c r="A1" s="50" t="s">
        <v>0</v>
      </c>
      <c r="B1" s="50"/>
      <c r="C1" s="50"/>
      <c r="D1" s="50"/>
      <c r="E1" s="15"/>
      <c r="F1" s="15"/>
      <c r="G1" s="14"/>
      <c r="H1" s="14"/>
      <c r="I1" s="14"/>
      <c r="J1" s="14"/>
      <c r="K1" s="14"/>
      <c r="L1" s="25"/>
      <c r="M1" s="58">
        <v>43168</v>
      </c>
      <c r="N1" s="59"/>
      <c r="O1" s="59"/>
      <c r="P1" s="59"/>
      <c r="Q1" s="59"/>
      <c r="R1" s="62"/>
    </row>
    <row r="2" s="1" customFormat="1" ht="28" customHeight="1" spans="1:18">
      <c r="A2" s="51" t="s">
        <v>5</v>
      </c>
      <c r="B2" s="51" t="s">
        <v>6</v>
      </c>
      <c r="C2" s="52" t="s">
        <v>7</v>
      </c>
      <c r="D2" s="52" t="s">
        <v>155</v>
      </c>
      <c r="E2" s="53" t="s">
        <v>9</v>
      </c>
      <c r="F2" s="53" t="s">
        <v>10</v>
      </c>
      <c r="G2" s="18" t="s">
        <v>11</v>
      </c>
      <c r="H2" s="19" t="s">
        <v>13</v>
      </c>
      <c r="I2" s="18" t="s">
        <v>14</v>
      </c>
      <c r="J2" s="28" t="s">
        <v>16</v>
      </c>
      <c r="K2" s="29" t="s">
        <v>13</v>
      </c>
      <c r="L2" s="28" t="s">
        <v>14</v>
      </c>
      <c r="M2" s="30" t="s">
        <v>18</v>
      </c>
      <c r="N2" s="30" t="s">
        <v>19</v>
      </c>
      <c r="O2" s="31" t="s">
        <v>193</v>
      </c>
      <c r="P2" s="32" t="s">
        <v>194</v>
      </c>
      <c r="Q2" s="43" t="s">
        <v>195</v>
      </c>
      <c r="R2" s="44" t="s">
        <v>26</v>
      </c>
    </row>
    <row r="3" s="1" customFormat="1" spans="1:19">
      <c r="A3" s="20">
        <v>1</v>
      </c>
      <c r="B3" s="20">
        <v>511</v>
      </c>
      <c r="C3" s="21" t="s">
        <v>169</v>
      </c>
      <c r="D3" s="21" t="s">
        <v>163</v>
      </c>
      <c r="E3" s="24"/>
      <c r="F3" s="21" t="s">
        <v>37</v>
      </c>
      <c r="G3" s="22">
        <v>7544.98316785714</v>
      </c>
      <c r="H3" s="23">
        <v>0.28708055490422</v>
      </c>
      <c r="I3" s="22">
        <v>2166.01795457143</v>
      </c>
      <c r="J3" s="33">
        <v>8876.45078571428</v>
      </c>
      <c r="K3" s="34">
        <v>0.26705167898067</v>
      </c>
      <c r="L3" s="33">
        <v>2370.47108571429</v>
      </c>
      <c r="M3" s="35">
        <v>13013.7</v>
      </c>
      <c r="N3" s="35">
        <v>3148.52</v>
      </c>
      <c r="O3" s="36">
        <f t="shared" ref="O3:O66" si="0">M3/G3</f>
        <v>1.72481498109108</v>
      </c>
      <c r="P3" s="38">
        <f t="shared" ref="P3:P66" si="1">M3/J3</f>
        <v>1.46609273392742</v>
      </c>
      <c r="Q3" s="37">
        <f t="shared" ref="Q3:Q66" si="2">N3/L3</f>
        <v>1.3282254396498</v>
      </c>
      <c r="R3" s="44">
        <v>288</v>
      </c>
      <c r="S3" s="1" t="s">
        <v>196</v>
      </c>
    </row>
    <row r="4" s="1" customFormat="1" spans="1:19">
      <c r="A4" s="20">
        <v>2</v>
      </c>
      <c r="B4" s="20">
        <v>753</v>
      </c>
      <c r="C4" s="21" t="s">
        <v>187</v>
      </c>
      <c r="D4" s="21" t="s">
        <v>168</v>
      </c>
      <c r="E4" s="21" t="s">
        <v>34</v>
      </c>
      <c r="F4" s="21" t="s">
        <v>42</v>
      </c>
      <c r="G4" s="22">
        <v>2745.891</v>
      </c>
      <c r="H4" s="23">
        <v>0.24868251757158</v>
      </c>
      <c r="I4" s="22">
        <v>682.855086857142</v>
      </c>
      <c r="J4" s="33">
        <v>3230.46</v>
      </c>
      <c r="K4" s="34">
        <v>0.23133257448519</v>
      </c>
      <c r="L4" s="33">
        <v>747.310628571428</v>
      </c>
      <c r="M4" s="35">
        <v>4231.25</v>
      </c>
      <c r="N4" s="35">
        <v>987.52</v>
      </c>
      <c r="O4" s="36">
        <f t="shared" si="0"/>
        <v>1.54093880638379</v>
      </c>
      <c r="P4" s="38">
        <f t="shared" si="1"/>
        <v>1.30979798542622</v>
      </c>
      <c r="Q4" s="37">
        <f t="shared" si="2"/>
        <v>1.32143176109747</v>
      </c>
      <c r="R4" s="44">
        <v>288</v>
      </c>
      <c r="S4" s="1" t="s">
        <v>196</v>
      </c>
    </row>
    <row r="5" s="1" customFormat="1" spans="1:19">
      <c r="A5" s="20">
        <v>3</v>
      </c>
      <c r="B5" s="20">
        <v>720</v>
      </c>
      <c r="C5" s="21" t="s">
        <v>180</v>
      </c>
      <c r="D5" s="21" t="s">
        <v>147</v>
      </c>
      <c r="E5" s="21" t="s">
        <v>34</v>
      </c>
      <c r="F5" s="21" t="s">
        <v>42</v>
      </c>
      <c r="G5" s="22">
        <v>4872.55821428571</v>
      </c>
      <c r="H5" s="23">
        <v>0.281630494218973</v>
      </c>
      <c r="I5" s="22">
        <v>1372.260978</v>
      </c>
      <c r="J5" s="33">
        <v>5732.42142857143</v>
      </c>
      <c r="K5" s="34">
        <v>0.261981855087416</v>
      </c>
      <c r="L5" s="33">
        <v>1501.7904</v>
      </c>
      <c r="M5" s="35">
        <v>7471.2</v>
      </c>
      <c r="N5" s="35">
        <v>2240.06</v>
      </c>
      <c r="O5" s="36">
        <f t="shared" si="0"/>
        <v>1.53332185505663</v>
      </c>
      <c r="P5" s="38">
        <f t="shared" si="1"/>
        <v>1.30332357679814</v>
      </c>
      <c r="Q5" s="37">
        <f t="shared" si="2"/>
        <v>1.49159296796677</v>
      </c>
      <c r="R5" s="44">
        <v>288</v>
      </c>
      <c r="S5" s="1" t="s">
        <v>196</v>
      </c>
    </row>
    <row r="6" s="1" customFormat="1" spans="1:19">
      <c r="A6" s="20">
        <v>4</v>
      </c>
      <c r="B6" s="20">
        <v>357</v>
      </c>
      <c r="C6" s="21" t="s">
        <v>164</v>
      </c>
      <c r="D6" s="21" t="s">
        <v>159</v>
      </c>
      <c r="E6" s="21"/>
      <c r="F6" s="21" t="s">
        <v>37</v>
      </c>
      <c r="G6" s="22">
        <v>8506.86411428571</v>
      </c>
      <c r="H6" s="23">
        <v>0.244491138927125</v>
      </c>
      <c r="I6" s="22">
        <v>2079.852896</v>
      </c>
      <c r="J6" s="33">
        <v>10008.0754285714</v>
      </c>
      <c r="K6" s="34">
        <v>0.227433617606628</v>
      </c>
      <c r="L6" s="33">
        <v>2276.1728</v>
      </c>
      <c r="M6" s="35">
        <v>12467.14</v>
      </c>
      <c r="N6" s="35">
        <v>2326.16</v>
      </c>
      <c r="O6" s="36">
        <f t="shared" si="0"/>
        <v>1.46553886749686</v>
      </c>
      <c r="P6" s="38">
        <f t="shared" si="1"/>
        <v>1.24570803737234</v>
      </c>
      <c r="Q6" s="37">
        <f t="shared" si="2"/>
        <v>1.02196107430859</v>
      </c>
      <c r="R6" s="44">
        <v>288</v>
      </c>
      <c r="S6" s="1" t="s">
        <v>196</v>
      </c>
    </row>
    <row r="7" s="1" customFormat="1" spans="1:19">
      <c r="A7" s="20">
        <v>5</v>
      </c>
      <c r="B7" s="20">
        <v>742</v>
      </c>
      <c r="C7" s="21" t="s">
        <v>185</v>
      </c>
      <c r="D7" s="21" t="s">
        <v>163</v>
      </c>
      <c r="E7" s="24"/>
      <c r="F7" s="21" t="s">
        <v>32</v>
      </c>
      <c r="G7" s="22">
        <v>9856.28331428571</v>
      </c>
      <c r="H7" s="23">
        <v>0.268066879199983</v>
      </c>
      <c r="I7" s="22">
        <v>2642.14310857143</v>
      </c>
      <c r="J7" s="33">
        <v>11595.6274285714</v>
      </c>
      <c r="K7" s="34">
        <v>0.249364538790682</v>
      </c>
      <c r="L7" s="33">
        <v>2891.53828571429</v>
      </c>
      <c r="M7" s="35">
        <v>13256.21</v>
      </c>
      <c r="N7" s="35">
        <v>3764.63</v>
      </c>
      <c r="O7" s="36">
        <f t="shared" si="0"/>
        <v>1.34495017820626</v>
      </c>
      <c r="P7" s="38">
        <f t="shared" si="1"/>
        <v>1.14320765147533</v>
      </c>
      <c r="Q7" s="37">
        <f t="shared" si="2"/>
        <v>1.30194713955518</v>
      </c>
      <c r="R7" s="44">
        <v>188</v>
      </c>
      <c r="S7" s="1" t="s">
        <v>196</v>
      </c>
    </row>
    <row r="8" s="1" customFormat="1" spans="1:19">
      <c r="A8" s="20">
        <v>6</v>
      </c>
      <c r="B8" s="20">
        <v>359</v>
      </c>
      <c r="C8" s="21" t="s">
        <v>165</v>
      </c>
      <c r="D8" s="21" t="s">
        <v>159</v>
      </c>
      <c r="E8" s="21"/>
      <c r="F8" s="21" t="s">
        <v>37</v>
      </c>
      <c r="G8" s="22">
        <v>10346.5633142857</v>
      </c>
      <c r="H8" s="23">
        <v>0.305213581533309</v>
      </c>
      <c r="I8" s="22">
        <v>3157.91164571429</v>
      </c>
      <c r="J8" s="33">
        <v>12172.4274285714</v>
      </c>
      <c r="K8" s="34">
        <v>0.28391961072866</v>
      </c>
      <c r="L8" s="33">
        <v>3455.99085714286</v>
      </c>
      <c r="M8" s="35">
        <v>13764.39</v>
      </c>
      <c r="N8" s="35">
        <v>4395.36</v>
      </c>
      <c r="O8" s="36">
        <f t="shared" si="0"/>
        <v>1.33033448710406</v>
      </c>
      <c r="P8" s="38">
        <f t="shared" si="1"/>
        <v>1.13078431403846</v>
      </c>
      <c r="Q8" s="37">
        <f t="shared" si="2"/>
        <v>1.27180892012942</v>
      </c>
      <c r="R8" s="44">
        <v>188</v>
      </c>
      <c r="S8" s="1" t="s">
        <v>196</v>
      </c>
    </row>
    <row r="9" s="1" customFormat="1" spans="1:19">
      <c r="A9" s="20">
        <v>7</v>
      </c>
      <c r="B9" s="20">
        <v>571</v>
      </c>
      <c r="C9" s="21" t="s">
        <v>171</v>
      </c>
      <c r="D9" s="21" t="s">
        <v>168</v>
      </c>
      <c r="E9" s="21"/>
      <c r="F9" s="21" t="s">
        <v>32</v>
      </c>
      <c r="G9" s="22">
        <v>17076.5389785714</v>
      </c>
      <c r="H9" s="23">
        <v>0.269891245999503</v>
      </c>
      <c r="I9" s="22">
        <v>4608.80838228571</v>
      </c>
      <c r="J9" s="33">
        <v>20090.0458571428</v>
      </c>
      <c r="K9" s="34">
        <v>0.251061624185584</v>
      </c>
      <c r="L9" s="33">
        <v>5043.83954285714</v>
      </c>
      <c r="M9" s="35">
        <v>22716.8</v>
      </c>
      <c r="N9" s="35">
        <v>6546.33</v>
      </c>
      <c r="O9" s="36">
        <f t="shared" si="0"/>
        <v>1.33029298433988</v>
      </c>
      <c r="P9" s="38">
        <f t="shared" si="1"/>
        <v>1.1307490366889</v>
      </c>
      <c r="Q9" s="37">
        <f t="shared" si="2"/>
        <v>1.2978862520063</v>
      </c>
      <c r="R9" s="44">
        <v>188</v>
      </c>
      <c r="S9" s="1" t="s">
        <v>196</v>
      </c>
    </row>
    <row r="10" s="1" customFormat="1" spans="1:19">
      <c r="A10" s="20">
        <v>8</v>
      </c>
      <c r="B10" s="20">
        <v>591</v>
      </c>
      <c r="C10" s="21" t="s">
        <v>175</v>
      </c>
      <c r="D10" s="21" t="s">
        <v>147</v>
      </c>
      <c r="E10" s="21" t="s">
        <v>34</v>
      </c>
      <c r="F10" s="21" t="s">
        <v>37</v>
      </c>
      <c r="G10" s="22">
        <v>6577.98060714285</v>
      </c>
      <c r="H10" s="23">
        <v>0.290533461580103</v>
      </c>
      <c r="I10" s="22">
        <v>1911.123476</v>
      </c>
      <c r="J10" s="33">
        <v>7738.80071428571</v>
      </c>
      <c r="K10" s="34">
        <v>0.270263685190794</v>
      </c>
      <c r="L10" s="33">
        <v>2091.5168</v>
      </c>
      <c r="M10" s="35">
        <v>8750.11</v>
      </c>
      <c r="N10" s="35">
        <v>2929.73</v>
      </c>
      <c r="O10" s="36">
        <f t="shared" si="0"/>
        <v>1.33021219164108</v>
      </c>
      <c r="P10" s="38">
        <f t="shared" si="1"/>
        <v>1.13068036289492</v>
      </c>
      <c r="Q10" s="37">
        <f t="shared" si="2"/>
        <v>1.40076809328044</v>
      </c>
      <c r="R10" s="44">
        <v>188</v>
      </c>
      <c r="S10" s="1" t="s">
        <v>196</v>
      </c>
    </row>
    <row r="11" s="1" customFormat="1" spans="1:19">
      <c r="A11" s="20">
        <v>9</v>
      </c>
      <c r="B11" s="20">
        <v>347</v>
      </c>
      <c r="C11" s="21" t="s">
        <v>161</v>
      </c>
      <c r="D11" s="21" t="s">
        <v>159</v>
      </c>
      <c r="E11" s="21"/>
      <c r="F11" s="21" t="s">
        <v>37</v>
      </c>
      <c r="G11" s="22">
        <v>7229.41757142857</v>
      </c>
      <c r="H11" s="23">
        <v>0.288501767490735</v>
      </c>
      <c r="I11" s="22">
        <v>2085.69974728572</v>
      </c>
      <c r="J11" s="33">
        <v>8505.19714285714</v>
      </c>
      <c r="K11" s="34">
        <v>0.268373737200683</v>
      </c>
      <c r="L11" s="33">
        <v>2282.57154285714</v>
      </c>
      <c r="M11" s="35">
        <v>9388.16</v>
      </c>
      <c r="N11" s="35">
        <v>2716.21</v>
      </c>
      <c r="O11" s="36">
        <f t="shared" si="0"/>
        <v>1.29860530357286</v>
      </c>
      <c r="P11" s="38">
        <f t="shared" si="1"/>
        <v>1.10381450803694</v>
      </c>
      <c r="Q11" s="37">
        <f t="shared" si="2"/>
        <v>1.18997803529964</v>
      </c>
      <c r="R11" s="44">
        <v>88</v>
      </c>
      <c r="S11" s="1" t="s">
        <v>196</v>
      </c>
    </row>
    <row r="12" s="1" customFormat="1" spans="1:19">
      <c r="A12" s="20">
        <v>10</v>
      </c>
      <c r="B12" s="20">
        <v>738</v>
      </c>
      <c r="C12" s="21" t="s">
        <v>184</v>
      </c>
      <c r="D12" s="21" t="s">
        <v>149</v>
      </c>
      <c r="E12" s="21"/>
      <c r="F12" s="21" t="s">
        <v>42</v>
      </c>
      <c r="G12" s="22">
        <v>5277.01371428571</v>
      </c>
      <c r="H12" s="23">
        <v>0.241878740183572</v>
      </c>
      <c r="I12" s="22">
        <v>1276.39742914286</v>
      </c>
      <c r="J12" s="33">
        <v>6208.25142857143</v>
      </c>
      <c r="K12" s="34">
        <v>0.225003479240532</v>
      </c>
      <c r="L12" s="33">
        <v>1396.87817142857</v>
      </c>
      <c r="M12" s="35">
        <v>6732.52</v>
      </c>
      <c r="N12" s="35">
        <v>2483.95</v>
      </c>
      <c r="O12" s="36">
        <f t="shared" si="0"/>
        <v>1.27582006879649</v>
      </c>
      <c r="P12" s="38">
        <f t="shared" si="1"/>
        <v>1.08444705847701</v>
      </c>
      <c r="Q12" s="37">
        <f t="shared" si="2"/>
        <v>1.77821520216018</v>
      </c>
      <c r="R12" s="44">
        <v>288</v>
      </c>
      <c r="S12" s="1" t="s">
        <v>196</v>
      </c>
    </row>
    <row r="13" s="1" customFormat="1" spans="1:19">
      <c r="A13" s="20">
        <v>11</v>
      </c>
      <c r="B13" s="20">
        <v>704</v>
      </c>
      <c r="C13" s="21" t="s">
        <v>176</v>
      </c>
      <c r="D13" s="21" t="s">
        <v>149</v>
      </c>
      <c r="E13" s="21"/>
      <c r="F13" s="21" t="s">
        <v>37</v>
      </c>
      <c r="G13" s="22">
        <v>7088.15230714285</v>
      </c>
      <c r="H13" s="23">
        <v>0.260351777248322</v>
      </c>
      <c r="I13" s="22">
        <v>1845.41305057143</v>
      </c>
      <c r="J13" s="33">
        <v>8339.00271428571</v>
      </c>
      <c r="K13" s="34">
        <v>0.242187699765881</v>
      </c>
      <c r="L13" s="33">
        <v>2019.60388571429</v>
      </c>
      <c r="M13" s="35">
        <v>8601.55</v>
      </c>
      <c r="N13" s="35">
        <v>2468</v>
      </c>
      <c r="O13" s="36">
        <f t="shared" si="0"/>
        <v>1.21351088792661</v>
      </c>
      <c r="P13" s="38">
        <f t="shared" si="1"/>
        <v>1.03148425473762</v>
      </c>
      <c r="Q13" s="37">
        <f t="shared" si="2"/>
        <v>1.22202181202831</v>
      </c>
      <c r="R13" s="44">
        <v>188</v>
      </c>
      <c r="S13" s="1" t="s">
        <v>196</v>
      </c>
    </row>
    <row r="14" s="1" customFormat="1" spans="1:18">
      <c r="A14" s="20">
        <v>12</v>
      </c>
      <c r="B14" s="54">
        <v>582</v>
      </c>
      <c r="C14" s="55" t="s">
        <v>208</v>
      </c>
      <c r="D14" s="55" t="s">
        <v>159</v>
      </c>
      <c r="E14" s="55"/>
      <c r="F14" s="21" t="s">
        <v>32</v>
      </c>
      <c r="G14" s="22">
        <v>27145.0037857143</v>
      </c>
      <c r="H14" s="23">
        <v>0.232946671683358</v>
      </c>
      <c r="I14" s="22">
        <v>6323.33828471429</v>
      </c>
      <c r="J14" s="33">
        <v>31935.2985714286</v>
      </c>
      <c r="K14" s="34">
        <v>0.2166945783101</v>
      </c>
      <c r="L14" s="33">
        <v>6920.20605714286</v>
      </c>
      <c r="M14" s="35">
        <v>32740.81</v>
      </c>
      <c r="N14" s="35">
        <v>7603.21</v>
      </c>
      <c r="O14" s="36">
        <f t="shared" si="0"/>
        <v>1.2061449782236</v>
      </c>
      <c r="P14" s="39">
        <f t="shared" si="1"/>
        <v>1.02522323149006</v>
      </c>
      <c r="Q14" s="40">
        <f t="shared" si="2"/>
        <v>1.0986970528359</v>
      </c>
      <c r="R14" s="44"/>
    </row>
    <row r="15" s="1" customFormat="1" spans="1:19">
      <c r="A15" s="20">
        <v>13</v>
      </c>
      <c r="B15" s="20">
        <v>707</v>
      </c>
      <c r="C15" s="21" t="s">
        <v>177</v>
      </c>
      <c r="D15" s="21" t="s">
        <v>168</v>
      </c>
      <c r="E15" s="21" t="s">
        <v>34</v>
      </c>
      <c r="F15" s="21" t="s">
        <v>32</v>
      </c>
      <c r="G15" s="22">
        <v>12765.1997</v>
      </c>
      <c r="H15" s="23">
        <v>0.288187539551659</v>
      </c>
      <c r="I15" s="22">
        <v>3678.77149342857</v>
      </c>
      <c r="J15" s="33">
        <v>15017.882</v>
      </c>
      <c r="K15" s="34">
        <v>0.268081432141078</v>
      </c>
      <c r="L15" s="33">
        <v>4026.01531428572</v>
      </c>
      <c r="M15" s="35">
        <v>15309.32</v>
      </c>
      <c r="N15" s="35">
        <v>4232.56</v>
      </c>
      <c r="O15" s="36">
        <f t="shared" si="0"/>
        <v>1.19930125339128</v>
      </c>
      <c r="P15" s="38">
        <f t="shared" si="1"/>
        <v>1.01940606538259</v>
      </c>
      <c r="Q15" s="37">
        <f t="shared" si="2"/>
        <v>1.05130250870666</v>
      </c>
      <c r="R15" s="44">
        <v>88</v>
      </c>
      <c r="S15" s="1" t="s">
        <v>196</v>
      </c>
    </row>
    <row r="16" s="1" customFormat="1" spans="1:18">
      <c r="A16" s="20">
        <v>14</v>
      </c>
      <c r="B16" s="20">
        <v>341</v>
      </c>
      <c r="C16" s="21" t="s">
        <v>219</v>
      </c>
      <c r="D16" s="21" t="s">
        <v>147</v>
      </c>
      <c r="E16" s="21" t="s">
        <v>34</v>
      </c>
      <c r="F16" s="21" t="s">
        <v>32</v>
      </c>
      <c r="G16" s="22">
        <v>25220.7883571429</v>
      </c>
      <c r="H16" s="23">
        <v>0.31655573741454</v>
      </c>
      <c r="I16" s="22">
        <v>7983.78525657143</v>
      </c>
      <c r="J16" s="33">
        <v>29671.5157142858</v>
      </c>
      <c r="K16" s="34">
        <v>0.294470453408875</v>
      </c>
      <c r="L16" s="33">
        <v>8737.38468571429</v>
      </c>
      <c r="M16" s="35">
        <v>30115.76</v>
      </c>
      <c r="N16" s="35">
        <v>8734.57</v>
      </c>
      <c r="O16" s="36">
        <f t="shared" si="0"/>
        <v>1.1940847991562</v>
      </c>
      <c r="P16" s="39">
        <f t="shared" si="1"/>
        <v>1.01497207928277</v>
      </c>
      <c r="Q16" s="40">
        <f t="shared" si="2"/>
        <v>0.999677857183181</v>
      </c>
      <c r="R16" s="63"/>
    </row>
    <row r="17" s="1" customFormat="1" spans="1:18">
      <c r="A17" s="20">
        <v>15</v>
      </c>
      <c r="B17" s="20">
        <v>723</v>
      </c>
      <c r="C17" s="21" t="s">
        <v>181</v>
      </c>
      <c r="D17" s="21" t="s">
        <v>163</v>
      </c>
      <c r="E17" s="24" t="s">
        <v>34</v>
      </c>
      <c r="F17" s="21" t="s">
        <v>42</v>
      </c>
      <c r="G17" s="22">
        <v>4751.37565714286</v>
      </c>
      <c r="H17" s="23">
        <v>0.284817299588928</v>
      </c>
      <c r="I17" s="22">
        <v>1353.273984</v>
      </c>
      <c r="J17" s="33">
        <v>5589.85371428572</v>
      </c>
      <c r="K17" s="34">
        <v>0.264946325199003</v>
      </c>
      <c r="L17" s="33">
        <v>1481.0112</v>
      </c>
      <c r="M17" s="35">
        <v>5366.01</v>
      </c>
      <c r="N17" s="35">
        <v>1591.91</v>
      </c>
      <c r="O17" s="36">
        <f t="shared" si="0"/>
        <v>1.12935923976736</v>
      </c>
      <c r="P17" s="40">
        <f t="shared" si="1"/>
        <v>0.959955353802255</v>
      </c>
      <c r="Q17" s="40">
        <f t="shared" si="2"/>
        <v>1.07488046005324</v>
      </c>
      <c r="R17" s="12"/>
    </row>
    <row r="18" s="1" customFormat="1" spans="1:18">
      <c r="A18" s="20">
        <v>16</v>
      </c>
      <c r="B18" s="20">
        <v>745</v>
      </c>
      <c r="C18" s="21" t="s">
        <v>218</v>
      </c>
      <c r="D18" s="21" t="s">
        <v>159</v>
      </c>
      <c r="E18" s="21"/>
      <c r="F18" s="21" t="s">
        <v>37</v>
      </c>
      <c r="G18" s="22">
        <v>7760.20480714286</v>
      </c>
      <c r="H18" s="23">
        <v>0.267410075323003</v>
      </c>
      <c r="I18" s="22">
        <v>2075.156952</v>
      </c>
      <c r="J18" s="33">
        <v>9129.65271428572</v>
      </c>
      <c r="K18" s="34">
        <v>0.248753558440003</v>
      </c>
      <c r="L18" s="33">
        <v>2271.0336</v>
      </c>
      <c r="M18" s="35">
        <v>8664.93</v>
      </c>
      <c r="N18" s="35">
        <v>2169.32</v>
      </c>
      <c r="O18" s="36">
        <f t="shared" si="0"/>
        <v>1.11658522105298</v>
      </c>
      <c r="P18" s="40">
        <f t="shared" si="1"/>
        <v>0.949097437895032</v>
      </c>
      <c r="Q18" s="40">
        <f t="shared" si="2"/>
        <v>0.955212639742538</v>
      </c>
      <c r="R18" s="12"/>
    </row>
    <row r="19" s="1" customFormat="1" spans="1:18">
      <c r="A19" s="20">
        <v>17</v>
      </c>
      <c r="B19" s="20">
        <v>733</v>
      </c>
      <c r="C19" s="21" t="s">
        <v>238</v>
      </c>
      <c r="D19" s="21" t="s">
        <v>168</v>
      </c>
      <c r="E19" s="21"/>
      <c r="F19" s="21" t="s">
        <v>42</v>
      </c>
      <c r="G19" s="22">
        <v>5574.15501428571</v>
      </c>
      <c r="H19" s="23">
        <v>0.26373067604294</v>
      </c>
      <c r="I19" s="22">
        <v>1470.07567028571</v>
      </c>
      <c r="J19" s="33">
        <v>6557.82942857143</v>
      </c>
      <c r="K19" s="34">
        <v>0.245330861435293</v>
      </c>
      <c r="L19" s="33">
        <v>1608.83794285714</v>
      </c>
      <c r="M19" s="35">
        <v>6041.1</v>
      </c>
      <c r="N19" s="35">
        <v>1823.55</v>
      </c>
      <c r="O19" s="36">
        <f t="shared" si="0"/>
        <v>1.08376964481927</v>
      </c>
      <c r="P19" s="40">
        <f t="shared" si="1"/>
        <v>0.921204198096382</v>
      </c>
      <c r="Q19" s="40">
        <f t="shared" si="2"/>
        <v>1.13345785266697</v>
      </c>
      <c r="R19" s="12"/>
    </row>
    <row r="20" s="1" customFormat="1" spans="1:18">
      <c r="A20" s="20">
        <v>18</v>
      </c>
      <c r="B20" s="20">
        <v>329</v>
      </c>
      <c r="C20" s="21" t="s">
        <v>209</v>
      </c>
      <c r="D20" s="21" t="s">
        <v>149</v>
      </c>
      <c r="E20" s="21" t="s">
        <v>34</v>
      </c>
      <c r="F20" s="21" t="s">
        <v>37</v>
      </c>
      <c r="G20" s="22">
        <v>8357.00061428571</v>
      </c>
      <c r="H20" s="23">
        <v>0.286210040057041</v>
      </c>
      <c r="I20" s="22">
        <v>2391.85748057143</v>
      </c>
      <c r="J20" s="33">
        <v>9831.76542857142</v>
      </c>
      <c r="K20" s="34">
        <v>0.26624189772748</v>
      </c>
      <c r="L20" s="33">
        <v>2617.62788571429</v>
      </c>
      <c r="M20" s="35">
        <v>8966.32</v>
      </c>
      <c r="N20" s="35">
        <v>2844.13</v>
      </c>
      <c r="O20" s="36">
        <f t="shared" si="0"/>
        <v>1.07291125295273</v>
      </c>
      <c r="P20" s="40">
        <f t="shared" si="1"/>
        <v>0.911974565009819</v>
      </c>
      <c r="Q20" s="40">
        <f t="shared" si="2"/>
        <v>1.08652953138292</v>
      </c>
      <c r="R20" s="12"/>
    </row>
    <row r="21" s="1" customFormat="1" spans="1:18">
      <c r="A21" s="20">
        <v>19</v>
      </c>
      <c r="B21" s="20">
        <v>743</v>
      </c>
      <c r="C21" s="21" t="s">
        <v>199</v>
      </c>
      <c r="D21" s="21" t="s">
        <v>168</v>
      </c>
      <c r="E21" s="21"/>
      <c r="F21" s="21" t="s">
        <v>42</v>
      </c>
      <c r="G21" s="22">
        <v>5707.81581428571</v>
      </c>
      <c r="H21" s="23">
        <v>0.305526328789062</v>
      </c>
      <c r="I21" s="22">
        <v>1743.88801114286</v>
      </c>
      <c r="J21" s="33">
        <v>6715.07742857143</v>
      </c>
      <c r="K21" s="34">
        <v>0.28421053840843</v>
      </c>
      <c r="L21" s="33">
        <v>1908.49577142858</v>
      </c>
      <c r="M21" s="35">
        <v>6119.87</v>
      </c>
      <c r="N21" s="35">
        <v>1928.23</v>
      </c>
      <c r="O21" s="60">
        <f t="shared" si="0"/>
        <v>1.07219121974521</v>
      </c>
      <c r="P21" s="61">
        <f t="shared" si="1"/>
        <v>0.911362536783428</v>
      </c>
      <c r="Q21" s="61">
        <f t="shared" si="2"/>
        <v>1.01034020031213</v>
      </c>
      <c r="R21" s="12"/>
    </row>
    <row r="22" s="1" customFormat="1" spans="1:18">
      <c r="A22" s="20">
        <v>20</v>
      </c>
      <c r="B22" s="20">
        <v>308</v>
      </c>
      <c r="C22" s="21" t="s">
        <v>243</v>
      </c>
      <c r="D22" s="21" t="s">
        <v>163</v>
      </c>
      <c r="E22" s="24"/>
      <c r="F22" s="21" t="s">
        <v>32</v>
      </c>
      <c r="G22" s="22">
        <v>10834.2865142857</v>
      </c>
      <c r="H22" s="23">
        <v>0.291414362237336</v>
      </c>
      <c r="I22" s="22">
        <v>3157.26669485715</v>
      </c>
      <c r="J22" s="33">
        <v>12746.2194285714</v>
      </c>
      <c r="K22" s="34">
        <v>0.271083127662639</v>
      </c>
      <c r="L22" s="33">
        <v>3455.28502857143</v>
      </c>
      <c r="M22" s="35">
        <v>11504.49</v>
      </c>
      <c r="N22" s="35">
        <v>4109.96</v>
      </c>
      <c r="O22" s="36">
        <f t="shared" si="0"/>
        <v>1.06185949437746</v>
      </c>
      <c r="P22" s="40">
        <f t="shared" si="1"/>
        <v>0.902580570220846</v>
      </c>
      <c r="Q22" s="40">
        <f t="shared" si="2"/>
        <v>1.18947061270347</v>
      </c>
      <c r="R22" s="12"/>
    </row>
    <row r="23" s="1" customFormat="1" spans="1:18">
      <c r="A23" s="20">
        <v>21</v>
      </c>
      <c r="B23" s="20">
        <v>514</v>
      </c>
      <c r="C23" s="21" t="s">
        <v>232</v>
      </c>
      <c r="D23" s="21" t="s">
        <v>147</v>
      </c>
      <c r="E23" s="21" t="s">
        <v>34</v>
      </c>
      <c r="F23" s="21" t="s">
        <v>32</v>
      </c>
      <c r="G23" s="22">
        <v>12254.661225</v>
      </c>
      <c r="H23" s="23">
        <v>0.31761111807945</v>
      </c>
      <c r="I23" s="22">
        <v>3892.21665335714</v>
      </c>
      <c r="J23" s="33">
        <v>14417.2485</v>
      </c>
      <c r="K23" s="34">
        <v>0.295452202864605</v>
      </c>
      <c r="L23" s="33">
        <v>4259.60782857142</v>
      </c>
      <c r="M23" s="35">
        <v>12910.39</v>
      </c>
      <c r="N23" s="35">
        <v>4632.82</v>
      </c>
      <c r="O23" s="36">
        <f t="shared" si="0"/>
        <v>1.05350851916349</v>
      </c>
      <c r="P23" s="40">
        <f t="shared" si="1"/>
        <v>0.895482241288967</v>
      </c>
      <c r="Q23" s="40">
        <f t="shared" si="2"/>
        <v>1.0876165568401</v>
      </c>
      <c r="R23" s="63"/>
    </row>
    <row r="24" s="1" customFormat="1" spans="1:18">
      <c r="A24" s="20">
        <v>22</v>
      </c>
      <c r="B24" s="20">
        <v>740</v>
      </c>
      <c r="C24" s="21" t="s">
        <v>204</v>
      </c>
      <c r="D24" s="21" t="s">
        <v>168</v>
      </c>
      <c r="E24" s="21"/>
      <c r="F24" s="21" t="s">
        <v>42</v>
      </c>
      <c r="G24" s="22">
        <v>5364.09257142858</v>
      </c>
      <c r="H24" s="23">
        <v>0.296101052906085</v>
      </c>
      <c r="I24" s="22">
        <v>1588.31345828571</v>
      </c>
      <c r="J24" s="33">
        <v>6310.69714285715</v>
      </c>
      <c r="K24" s="34">
        <v>0.275442839912638</v>
      </c>
      <c r="L24" s="33">
        <v>1738.23634285714</v>
      </c>
      <c r="M24" s="35">
        <v>5623.15</v>
      </c>
      <c r="N24" s="35">
        <v>1468.93</v>
      </c>
      <c r="O24" s="36">
        <f t="shared" si="0"/>
        <v>1.04829473487301</v>
      </c>
      <c r="P24" s="40">
        <f t="shared" si="1"/>
        <v>0.891050524642058</v>
      </c>
      <c r="Q24" s="40">
        <f t="shared" si="2"/>
        <v>0.845069202491486</v>
      </c>
      <c r="R24" s="12"/>
    </row>
    <row r="25" s="1" customFormat="1" spans="1:18">
      <c r="A25" s="20">
        <v>23</v>
      </c>
      <c r="B25" s="20">
        <v>578</v>
      </c>
      <c r="C25" s="21" t="s">
        <v>172</v>
      </c>
      <c r="D25" s="21" t="s">
        <v>163</v>
      </c>
      <c r="E25" s="24" t="s">
        <v>34</v>
      </c>
      <c r="F25" s="21" t="s">
        <v>37</v>
      </c>
      <c r="G25" s="22">
        <v>8539.219425</v>
      </c>
      <c r="H25" s="23">
        <v>0.297349004539889</v>
      </c>
      <c r="I25" s="22">
        <v>2539.12839557143</v>
      </c>
      <c r="J25" s="33">
        <v>10046.1405</v>
      </c>
      <c r="K25" s="34">
        <v>0.276603725153385</v>
      </c>
      <c r="L25" s="33">
        <v>2778.79988571429</v>
      </c>
      <c r="M25" s="35">
        <v>8881.96</v>
      </c>
      <c r="N25" s="35">
        <v>3082.63</v>
      </c>
      <c r="O25" s="36">
        <f t="shared" si="0"/>
        <v>1.04013722542327</v>
      </c>
      <c r="P25" s="40">
        <f t="shared" si="1"/>
        <v>0.88411664160978</v>
      </c>
      <c r="Q25" s="40">
        <f t="shared" si="2"/>
        <v>1.10933860903323</v>
      </c>
      <c r="R25" s="12"/>
    </row>
    <row r="26" s="1" customFormat="1" spans="1:18">
      <c r="A26" s="20">
        <v>24</v>
      </c>
      <c r="B26" s="20">
        <v>581</v>
      </c>
      <c r="C26" s="21" t="s">
        <v>173</v>
      </c>
      <c r="D26" s="21" t="s">
        <v>159</v>
      </c>
      <c r="E26" s="21" t="s">
        <v>34</v>
      </c>
      <c r="F26" s="21" t="s">
        <v>32</v>
      </c>
      <c r="G26" s="22">
        <v>12723.3984</v>
      </c>
      <c r="H26" s="23">
        <v>0.290814213441592</v>
      </c>
      <c r="I26" s="22">
        <v>3700.145098</v>
      </c>
      <c r="J26" s="33">
        <v>14968.704</v>
      </c>
      <c r="K26" s="34">
        <v>0.270524849713109</v>
      </c>
      <c r="L26" s="33">
        <v>4049.4064</v>
      </c>
      <c r="M26" s="35">
        <v>13114.46</v>
      </c>
      <c r="N26" s="35">
        <v>3573.78</v>
      </c>
      <c r="O26" s="36">
        <f t="shared" si="0"/>
        <v>1.0307356248469</v>
      </c>
      <c r="P26" s="40">
        <f t="shared" si="1"/>
        <v>0.876125281119862</v>
      </c>
      <c r="Q26" s="40">
        <f t="shared" si="2"/>
        <v>0.882544167461186</v>
      </c>
      <c r="R26" s="12"/>
    </row>
    <row r="27" s="1" customFormat="1" spans="1:18">
      <c r="A27" s="20">
        <v>25</v>
      </c>
      <c r="B27" s="20">
        <v>712</v>
      </c>
      <c r="C27" s="21" t="s">
        <v>231</v>
      </c>
      <c r="D27" s="21" t="s">
        <v>168</v>
      </c>
      <c r="E27" s="21" t="s">
        <v>34</v>
      </c>
      <c r="F27" s="21" t="s">
        <v>32</v>
      </c>
      <c r="G27" s="22">
        <v>15474.1014321428</v>
      </c>
      <c r="H27" s="23">
        <v>0.297825984934222</v>
      </c>
      <c r="I27" s="22">
        <v>4608.5895</v>
      </c>
      <c r="J27" s="33">
        <v>18204.8252142857</v>
      </c>
      <c r="K27" s="34">
        <v>0.277047427845788</v>
      </c>
      <c r="L27" s="33">
        <v>5043.6</v>
      </c>
      <c r="M27" s="35">
        <v>15855.38</v>
      </c>
      <c r="N27" s="35">
        <v>5575.14</v>
      </c>
      <c r="O27" s="36">
        <f t="shared" si="0"/>
        <v>1.02463978729422</v>
      </c>
      <c r="P27" s="40">
        <f t="shared" si="1"/>
        <v>0.870943819200085</v>
      </c>
      <c r="Q27" s="40">
        <f t="shared" si="2"/>
        <v>1.10538900785153</v>
      </c>
      <c r="R27" s="12"/>
    </row>
    <row r="28" s="1" customFormat="1" spans="1:18">
      <c r="A28" s="20">
        <v>26</v>
      </c>
      <c r="B28" s="20">
        <v>587</v>
      </c>
      <c r="C28" s="21" t="s">
        <v>174</v>
      </c>
      <c r="D28" s="21" t="s">
        <v>149</v>
      </c>
      <c r="E28" s="21"/>
      <c r="F28" s="21" t="s">
        <v>37</v>
      </c>
      <c r="G28" s="22">
        <v>7275.903525</v>
      </c>
      <c r="H28" s="23">
        <v>0.264299595728118</v>
      </c>
      <c r="I28" s="22">
        <v>1923.01836021429</v>
      </c>
      <c r="J28" s="33">
        <v>8559.8865</v>
      </c>
      <c r="K28" s="34">
        <v>0.245860089049412</v>
      </c>
      <c r="L28" s="33">
        <v>2104.53445714286</v>
      </c>
      <c r="M28" s="35">
        <v>7409.12</v>
      </c>
      <c r="N28" s="35">
        <v>2019.78</v>
      </c>
      <c r="O28" s="36">
        <f t="shared" si="0"/>
        <v>1.01830926901962</v>
      </c>
      <c r="P28" s="40">
        <f t="shared" si="1"/>
        <v>0.865562878666674</v>
      </c>
      <c r="Q28" s="40">
        <f t="shared" si="2"/>
        <v>0.959727693288556</v>
      </c>
      <c r="R28" s="12"/>
    </row>
    <row r="29" s="1" customFormat="1" spans="1:18">
      <c r="A29" s="20">
        <v>27</v>
      </c>
      <c r="B29" s="20">
        <v>746</v>
      </c>
      <c r="C29" s="21" t="s">
        <v>210</v>
      </c>
      <c r="D29" s="21" t="s">
        <v>147</v>
      </c>
      <c r="E29" s="21" t="s">
        <v>34</v>
      </c>
      <c r="F29" s="21" t="s">
        <v>37</v>
      </c>
      <c r="G29" s="22">
        <v>10270.8404571429</v>
      </c>
      <c r="H29" s="23">
        <v>0.309152578794665</v>
      </c>
      <c r="I29" s="22">
        <v>3175.25681371429</v>
      </c>
      <c r="J29" s="33">
        <v>12083.3417142857</v>
      </c>
      <c r="K29" s="34">
        <v>0.287583794227595</v>
      </c>
      <c r="L29" s="33">
        <v>3474.97325714286</v>
      </c>
      <c r="M29" s="35">
        <v>10412</v>
      </c>
      <c r="N29" s="35">
        <v>2849.08</v>
      </c>
      <c r="O29" s="36">
        <f t="shared" si="0"/>
        <v>1.01374371877804</v>
      </c>
      <c r="P29" s="40">
        <f t="shared" si="1"/>
        <v>0.86168216096134</v>
      </c>
      <c r="Q29" s="40">
        <f t="shared" si="2"/>
        <v>0.819885446353774</v>
      </c>
      <c r="R29" s="63"/>
    </row>
    <row r="30" s="1" customFormat="1" spans="1:18">
      <c r="A30" s="20">
        <v>28</v>
      </c>
      <c r="B30" s="20">
        <v>546</v>
      </c>
      <c r="C30" s="21" t="s">
        <v>170</v>
      </c>
      <c r="D30" s="21" t="s">
        <v>168</v>
      </c>
      <c r="E30" s="21"/>
      <c r="F30" s="21" t="s">
        <v>32</v>
      </c>
      <c r="G30" s="22">
        <v>12071.6772321429</v>
      </c>
      <c r="H30" s="23">
        <v>0.313481093183102</v>
      </c>
      <c r="I30" s="22">
        <v>3784.24257528571</v>
      </c>
      <c r="J30" s="33">
        <v>14201.9732142857</v>
      </c>
      <c r="K30" s="34">
        <v>0.291610319240095</v>
      </c>
      <c r="L30" s="33">
        <v>4141.44194285714</v>
      </c>
      <c r="M30" s="35">
        <v>12229.18</v>
      </c>
      <c r="N30" s="35">
        <v>3839.48</v>
      </c>
      <c r="O30" s="36">
        <f t="shared" si="0"/>
        <v>1.01304729780529</v>
      </c>
      <c r="P30" s="40">
        <f t="shared" si="1"/>
        <v>0.8610902031345</v>
      </c>
      <c r="Q30" s="40">
        <f t="shared" si="2"/>
        <v>0.927087727650525</v>
      </c>
      <c r="R30" s="12"/>
    </row>
    <row r="31" s="1" customFormat="1" spans="1:18">
      <c r="A31" s="20">
        <v>29</v>
      </c>
      <c r="B31" s="20">
        <v>379</v>
      </c>
      <c r="C31" s="21" t="s">
        <v>198</v>
      </c>
      <c r="D31" s="21" t="s">
        <v>159</v>
      </c>
      <c r="E31" s="21"/>
      <c r="F31" s="21" t="s">
        <v>37</v>
      </c>
      <c r="G31" s="22">
        <v>8890.25394285715</v>
      </c>
      <c r="H31" s="23">
        <v>0.254182360235199</v>
      </c>
      <c r="I31" s="22">
        <v>2259.74573028571</v>
      </c>
      <c r="J31" s="33">
        <v>10459.1222857143</v>
      </c>
      <c r="K31" s="34">
        <v>0.236448707195534</v>
      </c>
      <c r="L31" s="33">
        <v>2473.04594285714</v>
      </c>
      <c r="M31" s="35">
        <v>8919.77</v>
      </c>
      <c r="N31" s="35">
        <v>2631.93</v>
      </c>
      <c r="O31" s="36">
        <f t="shared" si="0"/>
        <v>1.00332004657376</v>
      </c>
      <c r="P31" s="40">
        <f t="shared" si="1"/>
        <v>0.852822039587697</v>
      </c>
      <c r="Q31" s="40">
        <f t="shared" si="2"/>
        <v>1.06424630225806</v>
      </c>
      <c r="R31" s="63"/>
    </row>
    <row r="32" s="1" customFormat="1" spans="1:18">
      <c r="A32" s="20">
        <v>30</v>
      </c>
      <c r="B32" s="20">
        <v>710</v>
      </c>
      <c r="C32" s="21" t="s">
        <v>226</v>
      </c>
      <c r="D32" s="21" t="s">
        <v>149</v>
      </c>
      <c r="E32" s="21"/>
      <c r="F32" s="21" t="s">
        <v>42</v>
      </c>
      <c r="G32" s="22">
        <v>4187.49197142858</v>
      </c>
      <c r="H32" s="23">
        <v>0.27786517287924</v>
      </c>
      <c r="I32" s="22">
        <v>1163.55818057143</v>
      </c>
      <c r="J32" s="33">
        <v>4926.46114285715</v>
      </c>
      <c r="K32" s="34">
        <v>0.258479230585339</v>
      </c>
      <c r="L32" s="33">
        <v>1273.38788571429</v>
      </c>
      <c r="M32" s="35">
        <v>4194</v>
      </c>
      <c r="N32" s="35">
        <v>1113.61</v>
      </c>
      <c r="O32" s="36">
        <f t="shared" si="0"/>
        <v>1.0015541590565</v>
      </c>
      <c r="P32" s="40">
        <f t="shared" si="1"/>
        <v>0.851321035198026</v>
      </c>
      <c r="Q32" s="40">
        <f t="shared" si="2"/>
        <v>0.87452536064872</v>
      </c>
      <c r="R32" s="12"/>
    </row>
    <row r="33" s="1" customFormat="1" spans="1:18">
      <c r="A33" s="20">
        <v>31</v>
      </c>
      <c r="B33" s="20">
        <v>349</v>
      </c>
      <c r="C33" s="21" t="s">
        <v>237</v>
      </c>
      <c r="D33" s="21" t="s">
        <v>163</v>
      </c>
      <c r="E33" s="24"/>
      <c r="F33" s="21" t="s">
        <v>37</v>
      </c>
      <c r="G33" s="22">
        <v>7579.64896071429</v>
      </c>
      <c r="H33" s="23">
        <v>0.324597589946151</v>
      </c>
      <c r="I33" s="22">
        <v>2460.33578528571</v>
      </c>
      <c r="J33" s="33">
        <v>8917.23407142858</v>
      </c>
      <c r="K33" s="34">
        <v>0.301951246461536</v>
      </c>
      <c r="L33" s="33">
        <v>2692.56994285714</v>
      </c>
      <c r="M33" s="35">
        <v>7564.3</v>
      </c>
      <c r="N33" s="35">
        <v>2598.37</v>
      </c>
      <c r="O33" s="41">
        <f t="shared" si="0"/>
        <v>0.99797497736454</v>
      </c>
      <c r="P33" s="40">
        <f t="shared" si="1"/>
        <v>0.848278730759858</v>
      </c>
      <c r="Q33" s="40">
        <f t="shared" si="2"/>
        <v>0.965014857605822</v>
      </c>
      <c r="R33" s="12"/>
    </row>
    <row r="34" s="1" customFormat="1" spans="1:18">
      <c r="A34" s="20">
        <v>32</v>
      </c>
      <c r="B34" s="20">
        <v>387</v>
      </c>
      <c r="C34" s="21" t="s">
        <v>215</v>
      </c>
      <c r="D34" s="21" t="s">
        <v>168</v>
      </c>
      <c r="E34" s="21"/>
      <c r="F34" s="21" t="s">
        <v>32</v>
      </c>
      <c r="G34" s="22">
        <v>13042.78335</v>
      </c>
      <c r="H34" s="23">
        <v>0.261706038042212</v>
      </c>
      <c r="I34" s="22">
        <v>3413.37515557143</v>
      </c>
      <c r="J34" s="33">
        <v>15344.451</v>
      </c>
      <c r="K34" s="34">
        <v>0.243447477248569</v>
      </c>
      <c r="L34" s="33">
        <v>3735.56788571428</v>
      </c>
      <c r="M34" s="35">
        <v>12875.46</v>
      </c>
      <c r="N34" s="35">
        <v>3065.73</v>
      </c>
      <c r="O34" s="41">
        <f t="shared" si="0"/>
        <v>0.987171193026065</v>
      </c>
      <c r="P34" s="40">
        <f t="shared" si="1"/>
        <v>0.839095514072155</v>
      </c>
      <c r="Q34" s="40">
        <f t="shared" si="2"/>
        <v>0.820686464225184</v>
      </c>
      <c r="R34" s="12"/>
    </row>
    <row r="35" s="1" customFormat="1" spans="1:18">
      <c r="A35" s="20">
        <v>33</v>
      </c>
      <c r="B35" s="20">
        <v>355</v>
      </c>
      <c r="C35" s="21" t="s">
        <v>162</v>
      </c>
      <c r="D35" s="21" t="s">
        <v>163</v>
      </c>
      <c r="E35" s="24"/>
      <c r="F35" s="21" t="s">
        <v>37</v>
      </c>
      <c r="G35" s="22">
        <v>10375.6166785714</v>
      </c>
      <c r="H35" s="23">
        <v>0.269201208408725</v>
      </c>
      <c r="I35" s="22">
        <v>2793.12854785715</v>
      </c>
      <c r="J35" s="33">
        <v>12206.6078571429</v>
      </c>
      <c r="K35" s="34">
        <v>0.250419728752302</v>
      </c>
      <c r="L35" s="33">
        <v>3056.77542857143</v>
      </c>
      <c r="M35" s="35">
        <v>10072.73</v>
      </c>
      <c r="N35" s="35">
        <v>2435.41</v>
      </c>
      <c r="O35" s="41">
        <f t="shared" si="0"/>
        <v>0.970807838420154</v>
      </c>
      <c r="P35" s="40">
        <f t="shared" si="1"/>
        <v>0.825186662657126</v>
      </c>
      <c r="Q35" s="40">
        <f t="shared" si="2"/>
        <v>0.796725195196357</v>
      </c>
      <c r="R35" s="12"/>
    </row>
    <row r="36" s="1" customFormat="1" spans="1:18">
      <c r="A36" s="20">
        <v>34</v>
      </c>
      <c r="B36" s="20">
        <v>706</v>
      </c>
      <c r="C36" s="21" t="s">
        <v>223</v>
      </c>
      <c r="D36" s="21" t="s">
        <v>149</v>
      </c>
      <c r="E36" s="21"/>
      <c r="F36" s="21" t="s">
        <v>42</v>
      </c>
      <c r="G36" s="22">
        <v>4457.12824285714</v>
      </c>
      <c r="H36" s="23">
        <v>0.297950813281031</v>
      </c>
      <c r="I36" s="22">
        <v>1328.00498485714</v>
      </c>
      <c r="J36" s="33">
        <v>5243.68028571428</v>
      </c>
      <c r="K36" s="34">
        <v>0.277163547238169</v>
      </c>
      <c r="L36" s="33">
        <v>1453.35702857142</v>
      </c>
      <c r="M36" s="35">
        <v>4325.02</v>
      </c>
      <c r="N36" s="35">
        <v>1239.22</v>
      </c>
      <c r="O36" s="41">
        <f t="shared" si="0"/>
        <v>0.97036023294397</v>
      </c>
      <c r="P36" s="40">
        <f t="shared" si="1"/>
        <v>0.824806198002375</v>
      </c>
      <c r="Q36" s="40">
        <f t="shared" si="2"/>
        <v>0.852660410097644</v>
      </c>
      <c r="R36" s="63"/>
    </row>
    <row r="37" s="1" customFormat="1" spans="1:18">
      <c r="A37" s="20">
        <v>35</v>
      </c>
      <c r="B37" s="20">
        <v>517</v>
      </c>
      <c r="C37" s="21" t="s">
        <v>229</v>
      </c>
      <c r="D37" s="21" t="s">
        <v>163</v>
      </c>
      <c r="E37" s="24" t="s">
        <v>34</v>
      </c>
      <c r="F37" s="21" t="s">
        <v>32</v>
      </c>
      <c r="G37" s="22">
        <v>19580.2827071429</v>
      </c>
      <c r="H37" s="23">
        <v>0.244505692167375</v>
      </c>
      <c r="I37" s="22">
        <v>4787.49057614286</v>
      </c>
      <c r="J37" s="33">
        <v>23035.6267142858</v>
      </c>
      <c r="K37" s="34">
        <v>0.227447155504535</v>
      </c>
      <c r="L37" s="33">
        <v>5239.38777142857</v>
      </c>
      <c r="M37" s="35">
        <v>18941.18</v>
      </c>
      <c r="N37" s="35">
        <v>4348.39</v>
      </c>
      <c r="O37" s="41">
        <f t="shared" si="0"/>
        <v>0.967359883577689</v>
      </c>
      <c r="P37" s="40">
        <f t="shared" si="1"/>
        <v>0.822255901041035</v>
      </c>
      <c r="Q37" s="40">
        <f t="shared" si="2"/>
        <v>0.829942388252429</v>
      </c>
      <c r="R37" s="12"/>
    </row>
    <row r="38" s="1" customFormat="1" spans="1:18">
      <c r="A38" s="20">
        <v>36</v>
      </c>
      <c r="B38" s="20">
        <v>718</v>
      </c>
      <c r="C38" s="21" t="s">
        <v>222</v>
      </c>
      <c r="D38" s="21" t="s">
        <v>163</v>
      </c>
      <c r="E38" s="24"/>
      <c r="F38" s="21" t="s">
        <v>42</v>
      </c>
      <c r="G38" s="22">
        <v>3765.1311</v>
      </c>
      <c r="H38" s="23">
        <v>0.197123990412218</v>
      </c>
      <c r="I38" s="22">
        <v>742.197666857142</v>
      </c>
      <c r="J38" s="33">
        <v>4429.566</v>
      </c>
      <c r="K38" s="34">
        <v>0.18337115387183</v>
      </c>
      <c r="L38" s="33">
        <v>812.254628571428</v>
      </c>
      <c r="M38" s="35">
        <v>3640.2</v>
      </c>
      <c r="N38" s="35">
        <v>955.58</v>
      </c>
      <c r="O38" s="41">
        <f t="shared" si="0"/>
        <v>0.966818924313153</v>
      </c>
      <c r="P38" s="40">
        <f t="shared" si="1"/>
        <v>0.82179608566618</v>
      </c>
      <c r="Q38" s="40">
        <f t="shared" si="2"/>
        <v>1.17645374539835</v>
      </c>
      <c r="R38" s="12"/>
    </row>
    <row r="39" s="1" customFormat="1" spans="1:18">
      <c r="A39" s="20">
        <v>37</v>
      </c>
      <c r="B39" s="20">
        <v>727</v>
      </c>
      <c r="C39" s="21" t="s">
        <v>213</v>
      </c>
      <c r="D39" s="21" t="s">
        <v>159</v>
      </c>
      <c r="E39" s="21"/>
      <c r="F39" s="21" t="s">
        <v>42</v>
      </c>
      <c r="G39" s="22">
        <v>6296.04398571429</v>
      </c>
      <c r="H39" s="23">
        <v>0.263075760368791</v>
      </c>
      <c r="I39" s="22">
        <v>1656.33655885714</v>
      </c>
      <c r="J39" s="33">
        <v>7407.11057142857</v>
      </c>
      <c r="K39" s="34">
        <v>0.244721637552363</v>
      </c>
      <c r="L39" s="33">
        <v>1812.68022857142</v>
      </c>
      <c r="M39" s="35">
        <v>6081.26</v>
      </c>
      <c r="N39" s="35">
        <v>1698.64</v>
      </c>
      <c r="O39" s="41">
        <f t="shared" si="0"/>
        <v>0.965885882277564</v>
      </c>
      <c r="P39" s="40">
        <f t="shared" si="1"/>
        <v>0.82100299993593</v>
      </c>
      <c r="Q39" s="40">
        <f t="shared" si="2"/>
        <v>0.937087508996942</v>
      </c>
      <c r="R39" s="63"/>
    </row>
    <row r="40" s="1" customFormat="1" spans="1:18">
      <c r="A40" s="20">
        <v>38</v>
      </c>
      <c r="B40" s="20">
        <v>598</v>
      </c>
      <c r="C40" s="21" t="s">
        <v>251</v>
      </c>
      <c r="D40" s="21" t="s">
        <v>168</v>
      </c>
      <c r="E40" s="21"/>
      <c r="F40" s="21" t="s">
        <v>37</v>
      </c>
      <c r="G40" s="22">
        <v>9244.0696</v>
      </c>
      <c r="H40" s="23">
        <v>0.294688973906347</v>
      </c>
      <c r="I40" s="22">
        <v>2724.12538514286</v>
      </c>
      <c r="J40" s="33">
        <v>10875.376</v>
      </c>
      <c r="K40" s="34">
        <v>0.274129278052416</v>
      </c>
      <c r="L40" s="33">
        <v>2981.25897142857</v>
      </c>
      <c r="M40" s="35">
        <v>8882.35</v>
      </c>
      <c r="N40" s="35">
        <v>2720.57</v>
      </c>
      <c r="O40" s="41">
        <f t="shared" si="0"/>
        <v>0.960870091242065</v>
      </c>
      <c r="P40" s="40">
        <f t="shared" si="1"/>
        <v>0.816739577555755</v>
      </c>
      <c r="Q40" s="40">
        <f t="shared" si="2"/>
        <v>0.912557421570239</v>
      </c>
      <c r="R40" s="12"/>
    </row>
    <row r="41" s="1" customFormat="1" spans="1:18">
      <c r="A41" s="20">
        <v>39</v>
      </c>
      <c r="B41" s="20">
        <v>365</v>
      </c>
      <c r="C41" s="21" t="s">
        <v>220</v>
      </c>
      <c r="D41" s="21" t="s">
        <v>159</v>
      </c>
      <c r="E41" s="21" t="s">
        <v>34</v>
      </c>
      <c r="F41" s="21" t="s">
        <v>32</v>
      </c>
      <c r="G41" s="22">
        <v>11837.4460714286</v>
      </c>
      <c r="H41" s="23">
        <v>0.281211831376875</v>
      </c>
      <c r="I41" s="22">
        <v>3328.82988857143</v>
      </c>
      <c r="J41" s="33">
        <v>13926.4071428571</v>
      </c>
      <c r="K41" s="34">
        <v>0.261592401280814</v>
      </c>
      <c r="L41" s="33">
        <v>3643.04228571428</v>
      </c>
      <c r="M41" s="35">
        <v>11351.05</v>
      </c>
      <c r="N41" s="35">
        <v>2874.71</v>
      </c>
      <c r="O41" s="41">
        <f t="shared" si="0"/>
        <v>0.958910387553732</v>
      </c>
      <c r="P41" s="40">
        <f t="shared" si="1"/>
        <v>0.815073829420677</v>
      </c>
      <c r="Q41" s="40">
        <f t="shared" si="2"/>
        <v>0.789095973788941</v>
      </c>
      <c r="R41" s="63"/>
    </row>
    <row r="42" s="1" customFormat="1" spans="1:18">
      <c r="A42" s="20">
        <v>40</v>
      </c>
      <c r="B42" s="20">
        <v>385</v>
      </c>
      <c r="C42" s="21" t="s">
        <v>166</v>
      </c>
      <c r="D42" s="21" t="s">
        <v>147</v>
      </c>
      <c r="E42" s="21"/>
      <c r="F42" s="21" t="s">
        <v>32</v>
      </c>
      <c r="G42" s="22">
        <v>11037.2815714286</v>
      </c>
      <c r="H42" s="23">
        <v>0.225084664480855</v>
      </c>
      <c r="I42" s="22">
        <v>2484.32281928572</v>
      </c>
      <c r="J42" s="33">
        <v>12985.0371428571</v>
      </c>
      <c r="K42" s="34">
        <v>0.209381083238004</v>
      </c>
      <c r="L42" s="33">
        <v>2718.82114285715</v>
      </c>
      <c r="M42" s="35">
        <v>10581.79</v>
      </c>
      <c r="N42" s="35">
        <v>2540.56</v>
      </c>
      <c r="O42" s="41">
        <f t="shared" si="0"/>
        <v>0.958731543770008</v>
      </c>
      <c r="P42" s="40">
        <f t="shared" si="1"/>
        <v>0.814921812204512</v>
      </c>
      <c r="Q42" s="40">
        <f t="shared" si="2"/>
        <v>0.934434398774088</v>
      </c>
      <c r="R42" s="63"/>
    </row>
    <row r="43" s="1" customFormat="1" spans="1:18">
      <c r="A43" s="20">
        <v>41</v>
      </c>
      <c r="B43" s="20">
        <v>750</v>
      </c>
      <c r="C43" s="21" t="s">
        <v>78</v>
      </c>
      <c r="D43" s="21" t="s">
        <v>168</v>
      </c>
      <c r="E43" s="21"/>
      <c r="F43" s="21" t="s">
        <v>37</v>
      </c>
      <c r="G43" s="22">
        <v>14698.7487964285</v>
      </c>
      <c r="H43" s="23">
        <v>0.300982836555883</v>
      </c>
      <c r="I43" s="22">
        <v>4424.07110657143</v>
      </c>
      <c r="J43" s="33">
        <v>17292.6456428571</v>
      </c>
      <c r="K43" s="34">
        <v>0.279984034005473</v>
      </c>
      <c r="L43" s="33">
        <v>4841.66468571429</v>
      </c>
      <c r="M43" s="35">
        <v>13992.96</v>
      </c>
      <c r="N43" s="35">
        <v>3957.28</v>
      </c>
      <c r="O43" s="41">
        <f t="shared" si="0"/>
        <v>0.951983069701824</v>
      </c>
      <c r="P43" s="40">
        <f t="shared" si="1"/>
        <v>0.809185609246549</v>
      </c>
      <c r="Q43" s="40">
        <f t="shared" si="2"/>
        <v>0.81733871651134</v>
      </c>
      <c r="R43" s="12"/>
    </row>
    <row r="44" s="1" customFormat="1" spans="1:18">
      <c r="A44" s="20">
        <v>42</v>
      </c>
      <c r="B44" s="20">
        <v>737</v>
      </c>
      <c r="C44" s="21" t="s">
        <v>183</v>
      </c>
      <c r="D44" s="21" t="s">
        <v>168</v>
      </c>
      <c r="E44" s="21"/>
      <c r="F44" s="21" t="s">
        <v>37</v>
      </c>
      <c r="G44" s="22">
        <v>7387.07368928571</v>
      </c>
      <c r="H44" s="23">
        <v>0.29004202114863</v>
      </c>
      <c r="I44" s="22">
        <v>2142.56178321429</v>
      </c>
      <c r="J44" s="33">
        <v>8690.67492857142</v>
      </c>
      <c r="K44" s="34">
        <v>0.269806531301051</v>
      </c>
      <c r="L44" s="33">
        <v>2344.80085714286</v>
      </c>
      <c r="M44" s="35">
        <v>6958</v>
      </c>
      <c r="N44" s="35">
        <v>2614.76</v>
      </c>
      <c r="O44" s="41">
        <f t="shared" si="0"/>
        <v>0.941915607271112</v>
      </c>
      <c r="P44" s="40">
        <f t="shared" si="1"/>
        <v>0.800628266180445</v>
      </c>
      <c r="Q44" s="40">
        <f t="shared" si="2"/>
        <v>1.11513094684983</v>
      </c>
      <c r="R44" s="12"/>
    </row>
    <row r="45" s="1" customFormat="1" spans="1:18">
      <c r="A45" s="20">
        <v>43</v>
      </c>
      <c r="B45" s="20">
        <v>539</v>
      </c>
      <c r="C45" s="21" t="s">
        <v>206</v>
      </c>
      <c r="D45" s="21" t="s">
        <v>147</v>
      </c>
      <c r="E45" s="21"/>
      <c r="F45" s="21" t="s">
        <v>42</v>
      </c>
      <c r="G45" s="22">
        <v>6020.57404285714</v>
      </c>
      <c r="H45" s="23">
        <v>0.263956346516677</v>
      </c>
      <c r="I45" s="22">
        <v>1589.16872828571</v>
      </c>
      <c r="J45" s="33">
        <v>7083.02828571428</v>
      </c>
      <c r="K45" s="34">
        <v>0.245540787457374</v>
      </c>
      <c r="L45" s="33">
        <v>1739.17234285714</v>
      </c>
      <c r="M45" s="35">
        <v>5495.8</v>
      </c>
      <c r="N45" s="35">
        <v>1977.04</v>
      </c>
      <c r="O45" s="41">
        <f t="shared" si="0"/>
        <v>0.91283654363827</v>
      </c>
      <c r="P45" s="40">
        <f t="shared" si="1"/>
        <v>0.77591106209253</v>
      </c>
      <c r="Q45" s="40">
        <f t="shared" si="2"/>
        <v>1.13677060707629</v>
      </c>
      <c r="R45" s="63"/>
    </row>
    <row r="46" s="1" customFormat="1" spans="1:18">
      <c r="A46" s="20">
        <v>44</v>
      </c>
      <c r="B46" s="56">
        <v>584</v>
      </c>
      <c r="C46" s="57" t="s">
        <v>227</v>
      </c>
      <c r="D46" s="57" t="s">
        <v>168</v>
      </c>
      <c r="E46" s="57"/>
      <c r="F46" s="21" t="s">
        <v>42</v>
      </c>
      <c r="G46" s="22">
        <v>6540.80282142857</v>
      </c>
      <c r="H46" s="23">
        <v>0.268283043848063</v>
      </c>
      <c r="I46" s="22">
        <v>1754.78649014285</v>
      </c>
      <c r="J46" s="33">
        <v>7695.06214285714</v>
      </c>
      <c r="K46" s="34">
        <v>0.249565622184244</v>
      </c>
      <c r="L46" s="33">
        <v>1920.42297142857</v>
      </c>
      <c r="M46" s="35">
        <v>5970.22</v>
      </c>
      <c r="N46" s="35">
        <v>1808.96</v>
      </c>
      <c r="O46" s="41">
        <f t="shared" si="0"/>
        <v>0.912765628775834</v>
      </c>
      <c r="P46" s="40">
        <f t="shared" si="1"/>
        <v>0.775850784459459</v>
      </c>
      <c r="Q46" s="40">
        <f t="shared" si="2"/>
        <v>0.941959155307513</v>
      </c>
      <c r="R46" s="12"/>
    </row>
    <row r="47" s="1" customFormat="1" spans="1:18">
      <c r="A47" s="20">
        <v>45</v>
      </c>
      <c r="B47" s="20">
        <v>721</v>
      </c>
      <c r="C47" s="21" t="s">
        <v>239</v>
      </c>
      <c r="D47" s="21" t="s">
        <v>147</v>
      </c>
      <c r="E47" s="21" t="s">
        <v>34</v>
      </c>
      <c r="F47" s="21" t="s">
        <v>37</v>
      </c>
      <c r="G47" s="22">
        <v>8012.44843928571</v>
      </c>
      <c r="H47" s="23">
        <v>0.31767061098757</v>
      </c>
      <c r="I47" s="22">
        <v>2545.31939121429</v>
      </c>
      <c r="J47" s="33">
        <v>9426.40992857142</v>
      </c>
      <c r="K47" s="34">
        <v>0.295507545104716</v>
      </c>
      <c r="L47" s="33">
        <v>2785.57525714286</v>
      </c>
      <c r="M47" s="35">
        <v>7223.55</v>
      </c>
      <c r="N47" s="35">
        <v>2452.53</v>
      </c>
      <c r="O47" s="41">
        <f t="shared" si="0"/>
        <v>0.901540902850909</v>
      </c>
      <c r="P47" s="40">
        <f t="shared" si="1"/>
        <v>0.766309767423273</v>
      </c>
      <c r="Q47" s="40">
        <f t="shared" si="2"/>
        <v>0.880439325310327</v>
      </c>
      <c r="R47" s="12"/>
    </row>
    <row r="48" s="1" customFormat="1" spans="1:18">
      <c r="A48" s="20">
        <v>46</v>
      </c>
      <c r="B48" s="20">
        <v>724</v>
      </c>
      <c r="C48" s="21" t="s">
        <v>217</v>
      </c>
      <c r="D48" s="21" t="s">
        <v>168</v>
      </c>
      <c r="E48" s="21"/>
      <c r="F48" s="21" t="s">
        <v>37</v>
      </c>
      <c r="G48" s="22">
        <v>10306.0877714286</v>
      </c>
      <c r="H48" s="23">
        <v>0.259280579662497</v>
      </c>
      <c r="I48" s="22">
        <v>2672.16841142857</v>
      </c>
      <c r="J48" s="33">
        <v>12124.8091428571</v>
      </c>
      <c r="K48" s="34">
        <v>0.241191236895346</v>
      </c>
      <c r="L48" s="33">
        <v>2924.39771428571</v>
      </c>
      <c r="M48" s="35">
        <v>9289.96</v>
      </c>
      <c r="N48" s="35">
        <v>2802.04</v>
      </c>
      <c r="O48" s="41">
        <f t="shared" si="0"/>
        <v>0.901405092410954</v>
      </c>
      <c r="P48" s="40">
        <f t="shared" si="1"/>
        <v>0.766194328549316</v>
      </c>
      <c r="Q48" s="40">
        <f t="shared" si="2"/>
        <v>0.958159687484369</v>
      </c>
      <c r="R48" s="12"/>
    </row>
    <row r="49" s="1" customFormat="1" spans="1:18">
      <c r="A49" s="20">
        <v>47</v>
      </c>
      <c r="B49" s="20">
        <v>373</v>
      </c>
      <c r="C49" s="21" t="s">
        <v>225</v>
      </c>
      <c r="D49" s="21" t="s">
        <v>163</v>
      </c>
      <c r="E49" s="24"/>
      <c r="F49" s="21" t="s">
        <v>37</v>
      </c>
      <c r="G49" s="22">
        <v>10157.6437714286</v>
      </c>
      <c r="H49" s="23">
        <v>0.297143364282805</v>
      </c>
      <c r="I49" s="22">
        <v>3018.27644342857</v>
      </c>
      <c r="J49" s="33">
        <v>11950.1691428571</v>
      </c>
      <c r="K49" s="34">
        <v>0.276412431890982</v>
      </c>
      <c r="L49" s="33">
        <v>3303.17531428571</v>
      </c>
      <c r="M49" s="35">
        <v>9132.81</v>
      </c>
      <c r="N49" s="35">
        <v>3584.61</v>
      </c>
      <c r="O49" s="41">
        <f t="shared" si="0"/>
        <v>0.899107136016007</v>
      </c>
      <c r="P49" s="40">
        <f t="shared" si="1"/>
        <v>0.764241065613611</v>
      </c>
      <c r="Q49" s="40">
        <f t="shared" si="2"/>
        <v>1.08520125604509</v>
      </c>
      <c r="R49" s="63"/>
    </row>
    <row r="50" s="1" customFormat="1" spans="1:18">
      <c r="A50" s="20">
        <v>48</v>
      </c>
      <c r="B50" s="20">
        <v>337</v>
      </c>
      <c r="C50" s="21" t="s">
        <v>201</v>
      </c>
      <c r="D50" s="21" t="s">
        <v>163</v>
      </c>
      <c r="E50" s="24"/>
      <c r="F50" s="21" t="s">
        <v>32</v>
      </c>
      <c r="G50" s="22">
        <v>25263.5108142857</v>
      </c>
      <c r="H50" s="23">
        <v>0.256411217321833</v>
      </c>
      <c r="I50" s="22">
        <v>6477.84756171429</v>
      </c>
      <c r="J50" s="33">
        <v>29721.7774285714</v>
      </c>
      <c r="K50" s="34">
        <v>0.238522062624961</v>
      </c>
      <c r="L50" s="33">
        <v>7089.29965714286</v>
      </c>
      <c r="M50" s="35">
        <v>22594.14</v>
      </c>
      <c r="N50" s="35">
        <v>5571.02</v>
      </c>
      <c r="O50" s="41">
        <f t="shared" si="0"/>
        <v>0.894338881325383</v>
      </c>
      <c r="P50" s="40">
        <f t="shared" si="1"/>
        <v>0.760188049126576</v>
      </c>
      <c r="Q50" s="40">
        <f t="shared" si="2"/>
        <v>0.785835028765767</v>
      </c>
      <c r="R50" s="63"/>
    </row>
    <row r="51" s="1" customFormat="1" spans="1:18">
      <c r="A51" s="20">
        <v>49</v>
      </c>
      <c r="B51" s="20">
        <v>730</v>
      </c>
      <c r="C51" s="21" t="s">
        <v>182</v>
      </c>
      <c r="D51" s="21" t="s">
        <v>159</v>
      </c>
      <c r="E51" s="21" t="s">
        <v>34</v>
      </c>
      <c r="F51" s="21" t="s">
        <v>32</v>
      </c>
      <c r="G51" s="22">
        <v>12654.64445</v>
      </c>
      <c r="H51" s="23">
        <v>0.273713379105307</v>
      </c>
      <c r="I51" s="22">
        <v>3463.74549378571</v>
      </c>
      <c r="J51" s="33">
        <v>14887.817</v>
      </c>
      <c r="K51" s="34">
        <v>0.254617096842146</v>
      </c>
      <c r="L51" s="33">
        <v>3790.69274285714</v>
      </c>
      <c r="M51" s="35">
        <v>11317.09</v>
      </c>
      <c r="N51" s="35">
        <v>2526.68</v>
      </c>
      <c r="O51" s="41">
        <f t="shared" si="0"/>
        <v>0.894303276928496</v>
      </c>
      <c r="P51" s="40">
        <f t="shared" si="1"/>
        <v>0.760157785389221</v>
      </c>
      <c r="Q51" s="40">
        <f t="shared" si="2"/>
        <v>0.666548351818032</v>
      </c>
      <c r="R51" s="63"/>
    </row>
    <row r="52" s="1" customFormat="1" spans="1:18">
      <c r="A52" s="20">
        <v>50</v>
      </c>
      <c r="B52" s="20">
        <v>541</v>
      </c>
      <c r="C52" s="21" t="s">
        <v>212</v>
      </c>
      <c r="D52" s="21" t="s">
        <v>168</v>
      </c>
      <c r="E52" s="21"/>
      <c r="F52" s="21" t="s">
        <v>32</v>
      </c>
      <c r="G52" s="22">
        <v>12365.4101535714</v>
      </c>
      <c r="H52" s="23">
        <v>0.283382691976636</v>
      </c>
      <c r="I52" s="22">
        <v>3504.14321671429</v>
      </c>
      <c r="J52" s="33">
        <v>14547.5413571428</v>
      </c>
      <c r="K52" s="34">
        <v>0.263611806489894</v>
      </c>
      <c r="L52" s="33">
        <v>3834.90365714286</v>
      </c>
      <c r="M52" s="35">
        <v>10970.02</v>
      </c>
      <c r="N52" s="35">
        <v>3674.17</v>
      </c>
      <c r="O52" s="41">
        <f t="shared" si="0"/>
        <v>0.887153750968108</v>
      </c>
      <c r="P52" s="40">
        <f t="shared" si="1"/>
        <v>0.754080688322893</v>
      </c>
      <c r="Q52" s="40">
        <f t="shared" si="2"/>
        <v>0.958086650535932</v>
      </c>
      <c r="R52" s="12"/>
    </row>
    <row r="53" s="1" customFormat="1" spans="1:18">
      <c r="A53" s="20">
        <v>51</v>
      </c>
      <c r="B53" s="20">
        <v>752</v>
      </c>
      <c r="C53" s="21" t="s">
        <v>248</v>
      </c>
      <c r="D53" s="21" t="s">
        <v>159</v>
      </c>
      <c r="E53" s="21" t="s">
        <v>34</v>
      </c>
      <c r="F53" s="21" t="s">
        <v>42</v>
      </c>
      <c r="G53" s="22">
        <v>4162.76717142858</v>
      </c>
      <c r="H53" s="23">
        <v>0.236361440646373</v>
      </c>
      <c r="I53" s="22">
        <v>983.917645714285</v>
      </c>
      <c r="J53" s="33">
        <v>4897.37314285715</v>
      </c>
      <c r="K53" s="34">
        <v>0.219871107578021</v>
      </c>
      <c r="L53" s="33">
        <v>1076.79085714286</v>
      </c>
      <c r="M53" s="35">
        <v>3677.94</v>
      </c>
      <c r="N53" s="35">
        <v>1168.11</v>
      </c>
      <c r="O53" s="41">
        <f t="shared" si="0"/>
        <v>0.883532479367037</v>
      </c>
      <c r="P53" s="40">
        <f t="shared" si="1"/>
        <v>0.751002607461982</v>
      </c>
      <c r="Q53" s="40">
        <f t="shared" si="2"/>
        <v>1.08480675913189</v>
      </c>
      <c r="R53" s="63"/>
    </row>
    <row r="54" s="1" customFormat="1" spans="1:18">
      <c r="A54" s="20">
        <v>52</v>
      </c>
      <c r="B54" s="20">
        <v>351</v>
      </c>
      <c r="C54" s="21" t="s">
        <v>224</v>
      </c>
      <c r="D54" s="21" t="s">
        <v>149</v>
      </c>
      <c r="E54" s="21"/>
      <c r="F54" s="21" t="s">
        <v>37</v>
      </c>
      <c r="G54" s="22">
        <v>6865.47161428572</v>
      </c>
      <c r="H54" s="23">
        <v>0.242903686714369</v>
      </c>
      <c r="I54" s="22">
        <v>1667.64836614285</v>
      </c>
      <c r="J54" s="33">
        <v>8077.02542857143</v>
      </c>
      <c r="K54" s="34">
        <v>0.225956917873832</v>
      </c>
      <c r="L54" s="33">
        <v>1825.05977142857</v>
      </c>
      <c r="M54" s="35">
        <v>6061.69</v>
      </c>
      <c r="N54" s="35">
        <v>1854.46</v>
      </c>
      <c r="O54" s="41">
        <f t="shared" si="0"/>
        <v>0.88292404958558</v>
      </c>
      <c r="P54" s="40">
        <f t="shared" si="1"/>
        <v>0.750485442147744</v>
      </c>
      <c r="Q54" s="40">
        <f t="shared" si="2"/>
        <v>1.01610918668621</v>
      </c>
      <c r="R54" s="63"/>
    </row>
    <row r="55" s="1" customFormat="1" spans="1:18">
      <c r="A55" s="20">
        <v>53</v>
      </c>
      <c r="B55" s="20">
        <v>549</v>
      </c>
      <c r="C55" s="21" t="s">
        <v>233</v>
      </c>
      <c r="D55" s="21" t="s">
        <v>147</v>
      </c>
      <c r="E55" s="21"/>
      <c r="F55" s="21" t="s">
        <v>42</v>
      </c>
      <c r="G55" s="22">
        <v>6272.01205714286</v>
      </c>
      <c r="H55" s="23">
        <v>0.236018773688399</v>
      </c>
      <c r="I55" s="22">
        <v>1480.31259428571</v>
      </c>
      <c r="J55" s="33">
        <v>7378.83771428572</v>
      </c>
      <c r="K55" s="34">
        <v>0.219552347617116</v>
      </c>
      <c r="L55" s="33">
        <v>1620.04114285714</v>
      </c>
      <c r="M55" s="35">
        <v>5519.7</v>
      </c>
      <c r="N55" s="35">
        <v>1756.15</v>
      </c>
      <c r="O55" s="41">
        <f t="shared" si="0"/>
        <v>0.880052517391753</v>
      </c>
      <c r="P55" s="40">
        <f t="shared" si="1"/>
        <v>0.74804463978299</v>
      </c>
      <c r="Q55" s="40">
        <f t="shared" si="2"/>
        <v>1.08401567931961</v>
      </c>
      <c r="R55" s="12"/>
    </row>
    <row r="56" s="1" customFormat="1" spans="1:18">
      <c r="A56" s="20">
        <v>54</v>
      </c>
      <c r="B56" s="20">
        <v>747</v>
      </c>
      <c r="C56" s="21" t="s">
        <v>186</v>
      </c>
      <c r="D56" s="21" t="s">
        <v>163</v>
      </c>
      <c r="E56" s="24" t="s">
        <v>34</v>
      </c>
      <c r="F56" s="21" t="s">
        <v>42</v>
      </c>
      <c r="G56" s="22">
        <v>6689.14239285715</v>
      </c>
      <c r="H56" s="23">
        <v>0.257900608409726</v>
      </c>
      <c r="I56" s="22">
        <v>1725.13389285715</v>
      </c>
      <c r="J56" s="33">
        <v>7869.57928571429</v>
      </c>
      <c r="K56" s="34">
        <v>0.239907542706722</v>
      </c>
      <c r="L56" s="33">
        <v>1887.97142857143</v>
      </c>
      <c r="M56" s="35">
        <v>5849.36</v>
      </c>
      <c r="N56" s="35">
        <v>1822.82</v>
      </c>
      <c r="O56" s="41">
        <f t="shared" si="0"/>
        <v>0.874455895309705</v>
      </c>
      <c r="P56" s="40">
        <f t="shared" si="1"/>
        <v>0.743287511013249</v>
      </c>
      <c r="Q56" s="40">
        <f t="shared" si="2"/>
        <v>0.965491305861165</v>
      </c>
      <c r="R56" s="63"/>
    </row>
    <row r="57" s="1" customFormat="1" spans="1:18">
      <c r="A57" s="20">
        <v>55</v>
      </c>
      <c r="B57" s="20">
        <v>755</v>
      </c>
      <c r="C57" s="21" t="s">
        <v>74</v>
      </c>
      <c r="D57" s="21" t="s">
        <v>149</v>
      </c>
      <c r="E57" s="21" t="s">
        <v>34</v>
      </c>
      <c r="F57" s="21" t="s">
        <v>42</v>
      </c>
      <c r="G57" s="22">
        <v>3765.76277142858</v>
      </c>
      <c r="H57" s="23">
        <v>0.208248126122382</v>
      </c>
      <c r="I57" s="22">
        <v>784.213040571429</v>
      </c>
      <c r="J57" s="33">
        <v>4430.30914285715</v>
      </c>
      <c r="K57" s="34">
        <v>0.193719187090588</v>
      </c>
      <c r="L57" s="33">
        <v>858.235885714286</v>
      </c>
      <c r="M57" s="35">
        <v>3291.14</v>
      </c>
      <c r="N57" s="35">
        <v>874.86</v>
      </c>
      <c r="O57" s="41">
        <f t="shared" si="0"/>
        <v>0.87396370928365</v>
      </c>
      <c r="P57" s="40">
        <f t="shared" si="1"/>
        <v>0.742869152891103</v>
      </c>
      <c r="Q57" s="40">
        <f t="shared" si="2"/>
        <v>1.01937009924944</v>
      </c>
      <c r="R57" s="63"/>
    </row>
    <row r="58" s="1" customFormat="1" spans="1:18">
      <c r="A58" s="20">
        <v>56</v>
      </c>
      <c r="B58" s="20">
        <v>371</v>
      </c>
      <c r="C58" s="21" t="s">
        <v>250</v>
      </c>
      <c r="D58" s="21" t="s">
        <v>147</v>
      </c>
      <c r="E58" s="21"/>
      <c r="F58" s="21" t="s">
        <v>42</v>
      </c>
      <c r="G58" s="22">
        <v>5914.56908571429</v>
      </c>
      <c r="H58" s="23">
        <v>0.282694984353359</v>
      </c>
      <c r="I58" s="22">
        <v>1672.01901514286</v>
      </c>
      <c r="J58" s="33">
        <v>6958.31657142857</v>
      </c>
      <c r="K58" s="34">
        <v>0.262972078468241</v>
      </c>
      <c r="L58" s="33">
        <v>1829.84297142858</v>
      </c>
      <c r="M58" s="35">
        <v>5006</v>
      </c>
      <c r="N58" s="35">
        <v>1646.82</v>
      </c>
      <c r="O58" s="41">
        <f t="shared" si="0"/>
        <v>0.846384567912345</v>
      </c>
      <c r="P58" s="40">
        <f t="shared" si="1"/>
        <v>0.719426882725494</v>
      </c>
      <c r="Q58" s="40">
        <f t="shared" si="2"/>
        <v>0.899978864696957</v>
      </c>
      <c r="R58" s="12"/>
    </row>
    <row r="59" s="1" customFormat="1" spans="1:18">
      <c r="A59" s="20">
        <v>57</v>
      </c>
      <c r="B59" s="20">
        <v>367</v>
      </c>
      <c r="C59" s="21" t="s">
        <v>207</v>
      </c>
      <c r="D59" s="21" t="s">
        <v>149</v>
      </c>
      <c r="E59" s="21" t="s">
        <v>34</v>
      </c>
      <c r="F59" s="21" t="s">
        <v>37</v>
      </c>
      <c r="G59" s="22">
        <v>7506.04976785714</v>
      </c>
      <c r="H59" s="23">
        <v>0.274936880978343</v>
      </c>
      <c r="I59" s="22">
        <v>2063.68991164286</v>
      </c>
      <c r="J59" s="33">
        <v>8830.64678571428</v>
      </c>
      <c r="K59" s="34">
        <v>0.255755238119389</v>
      </c>
      <c r="L59" s="33">
        <v>2258.48417142858</v>
      </c>
      <c r="M59" s="35">
        <v>6310.32</v>
      </c>
      <c r="N59" s="35">
        <v>1365.99</v>
      </c>
      <c r="O59" s="41">
        <f t="shared" si="0"/>
        <v>0.840697863078717</v>
      </c>
      <c r="P59" s="40">
        <f t="shared" si="1"/>
        <v>0.71459318361691</v>
      </c>
      <c r="Q59" s="40">
        <f t="shared" si="2"/>
        <v>0.604826023259644</v>
      </c>
      <c r="R59" s="63"/>
    </row>
    <row r="60" s="1" customFormat="1" spans="1:18">
      <c r="A60" s="20">
        <v>58</v>
      </c>
      <c r="B60" s="20">
        <v>748</v>
      </c>
      <c r="C60" s="21" t="s">
        <v>249</v>
      </c>
      <c r="D60" s="21" t="s">
        <v>147</v>
      </c>
      <c r="E60" s="21" t="s">
        <v>34</v>
      </c>
      <c r="F60" s="21" t="s">
        <v>42</v>
      </c>
      <c r="G60" s="22">
        <v>6147.48098571429</v>
      </c>
      <c r="H60" s="23">
        <v>0.2871132944816</v>
      </c>
      <c r="I60" s="22">
        <v>1765.02351857142</v>
      </c>
      <c r="J60" s="33">
        <v>7232.33057142857</v>
      </c>
      <c r="K60" s="34">
        <v>0.267082134401489</v>
      </c>
      <c r="L60" s="33">
        <v>1931.62628571428</v>
      </c>
      <c r="M60" s="35">
        <v>5106.08</v>
      </c>
      <c r="N60" s="35">
        <v>1367.43</v>
      </c>
      <c r="O60" s="41">
        <f t="shared" si="0"/>
        <v>0.830597119676445</v>
      </c>
      <c r="P60" s="40">
        <f t="shared" si="1"/>
        <v>0.706007551724979</v>
      </c>
      <c r="Q60" s="40">
        <f t="shared" si="2"/>
        <v>0.707916438139767</v>
      </c>
      <c r="R60" s="12"/>
    </row>
    <row r="61" s="1" customFormat="1" spans="1:18">
      <c r="A61" s="20">
        <v>59</v>
      </c>
      <c r="B61" s="20">
        <v>594</v>
      </c>
      <c r="C61" s="21" t="s">
        <v>200</v>
      </c>
      <c r="D61" s="21" t="s">
        <v>147</v>
      </c>
      <c r="E61" s="21"/>
      <c r="F61" s="21" t="s">
        <v>42</v>
      </c>
      <c r="G61" s="22">
        <v>6095.86752857142</v>
      </c>
      <c r="H61" s="23">
        <v>0.288259031416382</v>
      </c>
      <c r="I61" s="22">
        <v>1757.18886942858</v>
      </c>
      <c r="J61" s="33">
        <v>7171.60885714285</v>
      </c>
      <c r="K61" s="34">
        <v>0.268147936201286</v>
      </c>
      <c r="L61" s="33">
        <v>1923.05211428572</v>
      </c>
      <c r="M61" s="35">
        <v>5043.1</v>
      </c>
      <c r="N61" s="35">
        <v>1416.58</v>
      </c>
      <c r="O61" s="41">
        <f t="shared" si="0"/>
        <v>0.827298161641951</v>
      </c>
      <c r="P61" s="40">
        <f t="shared" si="1"/>
        <v>0.703203437395658</v>
      </c>
      <c r="Q61" s="40">
        <f t="shared" si="2"/>
        <v>0.736631102962158</v>
      </c>
      <c r="R61" s="12"/>
    </row>
    <row r="62" s="1" customFormat="1" spans="1:18">
      <c r="A62" s="20">
        <v>60</v>
      </c>
      <c r="B62" s="20">
        <v>572</v>
      </c>
      <c r="C62" s="21" t="s">
        <v>228</v>
      </c>
      <c r="D62" s="21" t="s">
        <v>163</v>
      </c>
      <c r="E62" s="24" t="s">
        <v>34</v>
      </c>
      <c r="F62" s="21" t="s">
        <v>37</v>
      </c>
      <c r="G62" s="22">
        <v>7446.503625</v>
      </c>
      <c r="H62" s="23">
        <v>0.275151453674917</v>
      </c>
      <c r="I62" s="22">
        <v>2048.91629721429</v>
      </c>
      <c r="J62" s="33">
        <v>8760.5925</v>
      </c>
      <c r="K62" s="34">
        <v>0.25595484062783</v>
      </c>
      <c r="L62" s="33">
        <v>2242.31605714286</v>
      </c>
      <c r="M62" s="35">
        <v>6043.46</v>
      </c>
      <c r="N62" s="35">
        <v>2119.35</v>
      </c>
      <c r="O62" s="41">
        <f t="shared" si="0"/>
        <v>0.811583570537777</v>
      </c>
      <c r="P62" s="40">
        <f t="shared" si="1"/>
        <v>0.68984603495711</v>
      </c>
      <c r="Q62" s="40">
        <f t="shared" si="2"/>
        <v>0.945161139639011</v>
      </c>
      <c r="R62" s="12"/>
    </row>
    <row r="63" s="1" customFormat="1" spans="1:18">
      <c r="A63" s="20">
        <v>61</v>
      </c>
      <c r="B63" s="20">
        <v>343</v>
      </c>
      <c r="C63" s="21" t="s">
        <v>160</v>
      </c>
      <c r="D63" s="21" t="s">
        <v>159</v>
      </c>
      <c r="E63" s="21" t="s">
        <v>34</v>
      </c>
      <c r="F63" s="21" t="s">
        <v>32</v>
      </c>
      <c r="G63" s="22">
        <v>22505.1466714286</v>
      </c>
      <c r="H63" s="23">
        <v>0.247669723905763</v>
      </c>
      <c r="I63" s="22">
        <v>5573.84346257143</v>
      </c>
      <c r="J63" s="33">
        <v>26476.6431428572</v>
      </c>
      <c r="K63" s="34">
        <v>0.230390440842571</v>
      </c>
      <c r="L63" s="33">
        <v>6099.96548571429</v>
      </c>
      <c r="M63" s="35">
        <v>18234.34</v>
      </c>
      <c r="N63" s="35">
        <v>3575.88</v>
      </c>
      <c r="O63" s="41">
        <f t="shared" si="0"/>
        <v>0.810229778379956</v>
      </c>
      <c r="P63" s="40">
        <f t="shared" si="1"/>
        <v>0.688695311622962</v>
      </c>
      <c r="Q63" s="40">
        <f t="shared" si="2"/>
        <v>0.58621315290627</v>
      </c>
      <c r="R63" s="63"/>
    </row>
    <row r="64" s="1" customFormat="1" spans="1:18">
      <c r="A64" s="20">
        <v>62</v>
      </c>
      <c r="B64" s="20">
        <v>339</v>
      </c>
      <c r="C64" s="21" t="s">
        <v>247</v>
      </c>
      <c r="D64" s="21" t="s">
        <v>159</v>
      </c>
      <c r="E64" s="21"/>
      <c r="F64" s="21" t="s">
        <v>37</v>
      </c>
      <c r="G64" s="22">
        <v>5697.90141428571</v>
      </c>
      <c r="H64" s="23">
        <v>0.301988021710219</v>
      </c>
      <c r="I64" s="22">
        <v>1720.697976</v>
      </c>
      <c r="J64" s="33">
        <v>6703.41342857143</v>
      </c>
      <c r="K64" s="34">
        <v>0.280919089962994</v>
      </c>
      <c r="L64" s="33">
        <v>1883.1168</v>
      </c>
      <c r="M64" s="35">
        <v>4575.23</v>
      </c>
      <c r="N64" s="35">
        <v>1424.96</v>
      </c>
      <c r="O64" s="41">
        <f t="shared" si="0"/>
        <v>0.802967560745968</v>
      </c>
      <c r="P64" s="40">
        <f t="shared" si="1"/>
        <v>0.682522426634072</v>
      </c>
      <c r="Q64" s="40">
        <f t="shared" si="2"/>
        <v>0.756702929951026</v>
      </c>
      <c r="R64" s="63"/>
    </row>
    <row r="65" s="1" customFormat="1" spans="1:18">
      <c r="A65" s="20">
        <v>63</v>
      </c>
      <c r="B65" s="20">
        <v>744</v>
      </c>
      <c r="C65" s="21" t="s">
        <v>211</v>
      </c>
      <c r="D65" s="21" t="s">
        <v>163</v>
      </c>
      <c r="E65" s="24" t="s">
        <v>34</v>
      </c>
      <c r="F65" s="21" t="s">
        <v>37</v>
      </c>
      <c r="G65" s="22">
        <v>9304.22045714286</v>
      </c>
      <c r="H65" s="23">
        <v>0.229428894136632</v>
      </c>
      <c r="I65" s="22">
        <v>2134.65701028571</v>
      </c>
      <c r="J65" s="33">
        <v>10946.1417142857</v>
      </c>
      <c r="K65" s="34">
        <v>0.213422227103843</v>
      </c>
      <c r="L65" s="33">
        <v>2336.14994285714</v>
      </c>
      <c r="M65" s="35">
        <v>7434.95</v>
      </c>
      <c r="N65" s="35">
        <v>1825.81</v>
      </c>
      <c r="O65" s="41">
        <f t="shared" si="0"/>
        <v>0.799094350165809</v>
      </c>
      <c r="P65" s="40">
        <f t="shared" si="1"/>
        <v>0.679230197640939</v>
      </c>
      <c r="Q65" s="40">
        <f t="shared" si="2"/>
        <v>0.781546580767419</v>
      </c>
      <c r="R65" s="12"/>
    </row>
    <row r="66" s="1" customFormat="1" spans="1:18">
      <c r="A66" s="20">
        <v>64</v>
      </c>
      <c r="B66" s="20">
        <v>713</v>
      </c>
      <c r="C66" s="21" t="s">
        <v>178</v>
      </c>
      <c r="D66" s="21" t="s">
        <v>149</v>
      </c>
      <c r="E66" s="21"/>
      <c r="F66" s="21" t="s">
        <v>42</v>
      </c>
      <c r="G66" s="22">
        <v>3309.8184</v>
      </c>
      <c r="H66" s="23">
        <v>0.285046767606861</v>
      </c>
      <c r="I66" s="22">
        <v>943.453036285714</v>
      </c>
      <c r="J66" s="33">
        <v>3893.904</v>
      </c>
      <c r="K66" s="34">
        <v>0.265159783820336</v>
      </c>
      <c r="L66" s="33">
        <v>1032.50674285714</v>
      </c>
      <c r="M66" s="35">
        <v>2594.8</v>
      </c>
      <c r="N66" s="35">
        <v>971.47</v>
      </c>
      <c r="O66" s="41">
        <f t="shared" si="0"/>
        <v>0.783970504242771</v>
      </c>
      <c r="P66" s="40">
        <f t="shared" si="1"/>
        <v>0.666374928606355</v>
      </c>
      <c r="Q66" s="40">
        <f t="shared" si="2"/>
        <v>0.940884896607803</v>
      </c>
      <c r="R66" s="63"/>
    </row>
    <row r="67" s="1" customFormat="1" spans="1:18">
      <c r="A67" s="20">
        <v>65</v>
      </c>
      <c r="B67" s="20">
        <v>377</v>
      </c>
      <c r="C67" s="21" t="s">
        <v>240</v>
      </c>
      <c r="D67" s="21" t="s">
        <v>168</v>
      </c>
      <c r="E67" s="21"/>
      <c r="F67" s="21" t="s">
        <v>37</v>
      </c>
      <c r="G67" s="22">
        <v>10188.5274285714</v>
      </c>
      <c r="H67" s="23">
        <v>0.296290871923563</v>
      </c>
      <c r="I67" s="22">
        <v>3018.76767542857</v>
      </c>
      <c r="J67" s="33">
        <v>11986.5028571429</v>
      </c>
      <c r="K67" s="34">
        <v>0.275619415742849</v>
      </c>
      <c r="L67" s="33">
        <v>3303.71291428571</v>
      </c>
      <c r="M67" s="35">
        <v>7647.28</v>
      </c>
      <c r="N67" s="35">
        <v>2281.75</v>
      </c>
      <c r="O67" s="41">
        <f t="shared" ref="O67:O88" si="3">M67/G67</f>
        <v>0.750577554373064</v>
      </c>
      <c r="P67" s="40">
        <f t="shared" ref="P67:P88" si="4">M67/J67</f>
        <v>0.6379909212171</v>
      </c>
      <c r="Q67" s="40">
        <f t="shared" ref="Q67:Q88" si="5">N67/L67</f>
        <v>0.690662312131723</v>
      </c>
      <c r="R67" s="12"/>
    </row>
    <row r="68" s="1" customFormat="1" spans="1:18">
      <c r="A68" s="20">
        <v>66</v>
      </c>
      <c r="B68" s="20">
        <v>515</v>
      </c>
      <c r="C68" s="21" t="s">
        <v>235</v>
      </c>
      <c r="D68" s="21" t="s">
        <v>163</v>
      </c>
      <c r="E68" s="24" t="s">
        <v>34</v>
      </c>
      <c r="F68" s="21" t="s">
        <v>37</v>
      </c>
      <c r="G68" s="22">
        <v>9477.6904</v>
      </c>
      <c r="H68" s="23">
        <v>0.281320853925703</v>
      </c>
      <c r="I68" s="22">
        <v>2666.27195657143</v>
      </c>
      <c r="J68" s="33">
        <v>11150.224</v>
      </c>
      <c r="K68" s="34">
        <v>0.261693817605305</v>
      </c>
      <c r="L68" s="33">
        <v>2917.94468571429</v>
      </c>
      <c r="M68" s="35">
        <v>7040.69</v>
      </c>
      <c r="N68" s="35">
        <v>2104.69</v>
      </c>
      <c r="O68" s="41">
        <f t="shared" si="3"/>
        <v>0.742869802963811</v>
      </c>
      <c r="P68" s="40">
        <f t="shared" si="4"/>
        <v>0.631439332519239</v>
      </c>
      <c r="Q68" s="40">
        <f t="shared" si="5"/>
        <v>0.721291945767227</v>
      </c>
      <c r="R68" s="12"/>
    </row>
    <row r="69" s="1" customFormat="1" spans="1:18">
      <c r="A69" s="20">
        <v>67</v>
      </c>
      <c r="B69" s="20">
        <v>545</v>
      </c>
      <c r="C69" s="21" t="s">
        <v>230</v>
      </c>
      <c r="D69" s="21" t="s">
        <v>168</v>
      </c>
      <c r="E69" s="21"/>
      <c r="F69" s="21" t="s">
        <v>42</v>
      </c>
      <c r="G69" s="22">
        <v>4277.80131428571</v>
      </c>
      <c r="H69" s="23">
        <v>0.273483887911284</v>
      </c>
      <c r="I69" s="22">
        <v>1169.90973514286</v>
      </c>
      <c r="J69" s="33">
        <v>5032.70742857143</v>
      </c>
      <c r="K69" s="34">
        <v>0.25440361666166</v>
      </c>
      <c r="L69" s="33">
        <v>1280.33897142857</v>
      </c>
      <c r="M69" s="35">
        <v>3148.81</v>
      </c>
      <c r="N69" s="35">
        <v>774.17</v>
      </c>
      <c r="O69" s="41">
        <f t="shared" si="3"/>
        <v>0.736081404595523</v>
      </c>
      <c r="P69" s="40">
        <f t="shared" si="4"/>
        <v>0.625669193906194</v>
      </c>
      <c r="Q69" s="40">
        <f t="shared" si="5"/>
        <v>0.604660185525869</v>
      </c>
      <c r="R69" s="12"/>
    </row>
    <row r="70" s="1" customFormat="1" spans="1:18">
      <c r="A70" s="20">
        <v>68</v>
      </c>
      <c r="B70" s="20">
        <v>754</v>
      </c>
      <c r="C70" s="21" t="s">
        <v>246</v>
      </c>
      <c r="D70" s="21" t="s">
        <v>149</v>
      </c>
      <c r="E70" s="21"/>
      <c r="F70" s="21" t="s">
        <v>42</v>
      </c>
      <c r="G70" s="22">
        <v>7987.195425</v>
      </c>
      <c r="H70" s="23">
        <v>0.272703952535559</v>
      </c>
      <c r="I70" s="22">
        <v>2178.13976207143</v>
      </c>
      <c r="J70" s="33">
        <v>9396.7005</v>
      </c>
      <c r="K70" s="34">
        <v>0.253678095381915</v>
      </c>
      <c r="L70" s="33">
        <v>2383.73708571429</v>
      </c>
      <c r="M70" s="35">
        <v>5805.14</v>
      </c>
      <c r="N70" s="35">
        <v>2038.79</v>
      </c>
      <c r="O70" s="41">
        <f t="shared" si="3"/>
        <v>0.726805804929958</v>
      </c>
      <c r="P70" s="40">
        <f t="shared" si="4"/>
        <v>0.617784934190464</v>
      </c>
      <c r="Q70" s="40">
        <f t="shared" si="5"/>
        <v>0.855291471621785</v>
      </c>
      <c r="R70" s="63"/>
    </row>
    <row r="71" s="1" customFormat="1" spans="1:18">
      <c r="A71" s="20">
        <v>69</v>
      </c>
      <c r="B71" s="20">
        <v>52</v>
      </c>
      <c r="C71" s="21" t="s">
        <v>157</v>
      </c>
      <c r="D71" s="21" t="s">
        <v>149</v>
      </c>
      <c r="E71" s="21" t="s">
        <v>34</v>
      </c>
      <c r="F71" s="21" t="s">
        <v>37</v>
      </c>
      <c r="G71" s="22">
        <v>8625.94377142856</v>
      </c>
      <c r="H71" s="23">
        <v>0.289216486959843</v>
      </c>
      <c r="I71" s="22">
        <v>2494.76515428571</v>
      </c>
      <c r="J71" s="33">
        <v>10148.1691428571</v>
      </c>
      <c r="K71" s="34">
        <v>0.269038592520784</v>
      </c>
      <c r="L71" s="33">
        <v>2730.24914285714</v>
      </c>
      <c r="M71" s="35">
        <v>6128.56</v>
      </c>
      <c r="N71" s="35">
        <v>1530.78</v>
      </c>
      <c r="O71" s="41">
        <f t="shared" si="3"/>
        <v>0.71047993847345</v>
      </c>
      <c r="P71" s="40">
        <f t="shared" si="4"/>
        <v>0.603907947702434</v>
      </c>
      <c r="Q71" s="40">
        <f t="shared" si="5"/>
        <v>0.560674106978411</v>
      </c>
      <c r="R71" s="63"/>
    </row>
    <row r="72" s="1" customFormat="1" spans="1:18">
      <c r="A72" s="20">
        <v>70</v>
      </c>
      <c r="B72" s="20">
        <v>732</v>
      </c>
      <c r="C72" s="21" t="s">
        <v>242</v>
      </c>
      <c r="D72" s="21" t="s">
        <v>147</v>
      </c>
      <c r="E72" s="21"/>
      <c r="F72" s="21" t="s">
        <v>42</v>
      </c>
      <c r="G72" s="22">
        <v>5512.15722857142</v>
      </c>
      <c r="H72" s="23">
        <v>0.267753774730342</v>
      </c>
      <c r="I72" s="22">
        <v>1475.90090485714</v>
      </c>
      <c r="J72" s="33">
        <v>6484.89085714285</v>
      </c>
      <c r="K72" s="34">
        <v>0.249073278818922</v>
      </c>
      <c r="L72" s="33">
        <v>1615.21302857142</v>
      </c>
      <c r="M72" s="35">
        <v>3901.6</v>
      </c>
      <c r="N72" s="35">
        <v>1411.79</v>
      </c>
      <c r="O72" s="41">
        <f t="shared" si="3"/>
        <v>0.707817255243856</v>
      </c>
      <c r="P72" s="40">
        <f t="shared" si="4"/>
        <v>0.601644666957277</v>
      </c>
      <c r="Q72" s="40">
        <f t="shared" si="5"/>
        <v>0.874058080901355</v>
      </c>
      <c r="R72" s="12"/>
    </row>
    <row r="73" s="1" customFormat="1" spans="1:18">
      <c r="A73" s="20">
        <v>71</v>
      </c>
      <c r="B73" s="20">
        <v>709</v>
      </c>
      <c r="C73" s="21" t="s">
        <v>244</v>
      </c>
      <c r="D73" s="21" t="s">
        <v>159</v>
      </c>
      <c r="E73" s="21"/>
      <c r="F73" s="21" t="s">
        <v>37</v>
      </c>
      <c r="G73" s="22">
        <v>9091.87977142857</v>
      </c>
      <c r="H73" s="23">
        <v>0.270455842367496</v>
      </c>
      <c r="I73" s="22">
        <v>2458.95200228571</v>
      </c>
      <c r="J73" s="33">
        <v>10696.3291428571</v>
      </c>
      <c r="K73" s="34">
        <v>0.251586830109299</v>
      </c>
      <c r="L73" s="33">
        <v>2691.05554285714</v>
      </c>
      <c r="M73" s="35">
        <v>6425.02</v>
      </c>
      <c r="N73" s="35">
        <v>1816.4</v>
      </c>
      <c r="O73" s="41">
        <f t="shared" si="3"/>
        <v>0.70667674469154</v>
      </c>
      <c r="P73" s="40">
        <f t="shared" si="4"/>
        <v>0.600675232987811</v>
      </c>
      <c r="Q73" s="40">
        <f t="shared" si="5"/>
        <v>0.674976778097823</v>
      </c>
      <c r="R73" s="63"/>
    </row>
    <row r="74" s="1" customFormat="1" spans="1:18">
      <c r="A74" s="20">
        <v>72</v>
      </c>
      <c r="B74" s="20">
        <v>307</v>
      </c>
      <c r="C74" s="21" t="s">
        <v>205</v>
      </c>
      <c r="D74" s="21" t="s">
        <v>151</v>
      </c>
      <c r="E74" s="21" t="s">
        <v>34</v>
      </c>
      <c r="F74" s="21" t="s">
        <v>125</v>
      </c>
      <c r="G74" s="22">
        <v>86514.531275</v>
      </c>
      <c r="H74" s="23">
        <v>0.259692601011222</v>
      </c>
      <c r="I74" s="22">
        <v>22467.1836520715</v>
      </c>
      <c r="J74" s="33">
        <v>101781.8015</v>
      </c>
      <c r="K74" s="34">
        <v>0.241574512568579</v>
      </c>
      <c r="L74" s="33">
        <v>24587.8890857143</v>
      </c>
      <c r="M74" s="35">
        <v>61023.65</v>
      </c>
      <c r="N74" s="35">
        <v>15357.58</v>
      </c>
      <c r="O74" s="41">
        <f t="shared" si="3"/>
        <v>0.705357228440928</v>
      </c>
      <c r="P74" s="40">
        <f t="shared" si="4"/>
        <v>0.599553644174789</v>
      </c>
      <c r="Q74" s="40">
        <f t="shared" si="5"/>
        <v>0.624599368675485</v>
      </c>
      <c r="R74" s="12"/>
    </row>
    <row r="75" s="1" customFormat="1" spans="1:18">
      <c r="A75" s="20">
        <v>73</v>
      </c>
      <c r="B75" s="20">
        <v>391</v>
      </c>
      <c r="C75" s="21" t="s">
        <v>236</v>
      </c>
      <c r="D75" s="21" t="s">
        <v>163</v>
      </c>
      <c r="E75" s="24"/>
      <c r="F75" s="21" t="s">
        <v>37</v>
      </c>
      <c r="G75" s="22">
        <v>9974.15062857143</v>
      </c>
      <c r="H75" s="23">
        <v>0.316790500674554</v>
      </c>
      <c r="I75" s="22">
        <v>3159.71617142857</v>
      </c>
      <c r="J75" s="33">
        <v>11734.2948571429</v>
      </c>
      <c r="K75" s="34">
        <v>0.294688837836795</v>
      </c>
      <c r="L75" s="33">
        <v>3457.96571428571</v>
      </c>
      <c r="M75" s="35">
        <v>7026.94</v>
      </c>
      <c r="N75" s="35">
        <v>2168.8</v>
      </c>
      <c r="O75" s="41">
        <f t="shared" si="3"/>
        <v>0.704515127320315</v>
      </c>
      <c r="P75" s="40">
        <f t="shared" si="4"/>
        <v>0.598837858222266</v>
      </c>
      <c r="Q75" s="40">
        <f t="shared" si="5"/>
        <v>0.627189561492803</v>
      </c>
      <c r="R75" s="12"/>
    </row>
    <row r="76" s="1" customFormat="1" spans="1:18">
      <c r="A76" s="20">
        <v>74</v>
      </c>
      <c r="B76" s="20">
        <v>741</v>
      </c>
      <c r="C76" s="21" t="s">
        <v>202</v>
      </c>
      <c r="D76" s="21" t="s">
        <v>159</v>
      </c>
      <c r="E76" s="21"/>
      <c r="F76" s="21" t="s">
        <v>42</v>
      </c>
      <c r="G76" s="22">
        <v>4365.70418571429</v>
      </c>
      <c r="H76" s="23">
        <v>0.280358619612382</v>
      </c>
      <c r="I76" s="22">
        <v>1223.96279914286</v>
      </c>
      <c r="J76" s="33">
        <v>5136.12257142857</v>
      </c>
      <c r="K76" s="34">
        <v>0.260798715918495</v>
      </c>
      <c r="L76" s="33">
        <v>1339.49417142857</v>
      </c>
      <c r="M76" s="35">
        <v>3022.74</v>
      </c>
      <c r="N76" s="35">
        <v>621.99</v>
      </c>
      <c r="O76" s="41">
        <f t="shared" si="3"/>
        <v>0.692383146318338</v>
      </c>
      <c r="P76" s="40">
        <f t="shared" si="4"/>
        <v>0.588525674370588</v>
      </c>
      <c r="Q76" s="40">
        <f t="shared" si="5"/>
        <v>0.464346925329767</v>
      </c>
      <c r="R76" s="63"/>
    </row>
    <row r="77" s="1" customFormat="1" spans="1:18">
      <c r="A77" s="20">
        <v>75</v>
      </c>
      <c r="B77" s="20">
        <v>573</v>
      </c>
      <c r="C77" s="21" t="s">
        <v>197</v>
      </c>
      <c r="D77" s="21" t="s">
        <v>168</v>
      </c>
      <c r="E77" s="21" t="s">
        <v>34</v>
      </c>
      <c r="F77" s="21" t="s">
        <v>42</v>
      </c>
      <c r="G77" s="22">
        <v>5538.97157142858</v>
      </c>
      <c r="H77" s="23">
        <v>0.294633406598611</v>
      </c>
      <c r="I77" s="22">
        <v>1631.96606314286</v>
      </c>
      <c r="J77" s="33">
        <v>6516.43714285715</v>
      </c>
      <c r="K77" s="34">
        <v>0.274077587533592</v>
      </c>
      <c r="L77" s="33">
        <v>1786.00937142858</v>
      </c>
      <c r="M77" s="35">
        <v>3778.76</v>
      </c>
      <c r="N77" s="35">
        <v>1246.66</v>
      </c>
      <c r="O77" s="41">
        <f t="shared" si="3"/>
        <v>0.682213286576844</v>
      </c>
      <c r="P77" s="40">
        <f t="shared" si="4"/>
        <v>0.579881293590318</v>
      </c>
      <c r="Q77" s="40">
        <f t="shared" si="5"/>
        <v>0.698014254540462</v>
      </c>
      <c r="R77" s="67"/>
    </row>
    <row r="78" s="1" customFormat="1" spans="1:18">
      <c r="A78" s="20">
        <v>76</v>
      </c>
      <c r="B78" s="20">
        <v>311</v>
      </c>
      <c r="C78" s="21" t="s">
        <v>158</v>
      </c>
      <c r="D78" s="21" t="s">
        <v>159</v>
      </c>
      <c r="E78" s="21"/>
      <c r="F78" s="21" t="s">
        <v>32</v>
      </c>
      <c r="G78" s="22">
        <v>6506.07582857142</v>
      </c>
      <c r="H78" s="23">
        <v>0.20517394132168</v>
      </c>
      <c r="I78" s="22">
        <v>1334.87722028571</v>
      </c>
      <c r="J78" s="33">
        <v>7654.20685714285</v>
      </c>
      <c r="K78" s="34">
        <v>0.190859480299237</v>
      </c>
      <c r="L78" s="33">
        <v>1460.87794285714</v>
      </c>
      <c r="M78" s="35">
        <v>4432.84</v>
      </c>
      <c r="N78" s="35">
        <v>1264.65</v>
      </c>
      <c r="O78" s="41">
        <f t="shared" si="3"/>
        <v>0.681338508311445</v>
      </c>
      <c r="P78" s="40">
        <f t="shared" si="4"/>
        <v>0.579137732064728</v>
      </c>
      <c r="Q78" s="40">
        <f t="shared" si="5"/>
        <v>0.865678071315552</v>
      </c>
      <c r="R78" s="63"/>
    </row>
    <row r="79" s="1" customFormat="1" spans="1:18">
      <c r="A79" s="20">
        <v>77</v>
      </c>
      <c r="B79" s="20">
        <v>570</v>
      </c>
      <c r="C79" s="21" t="s">
        <v>241</v>
      </c>
      <c r="D79" s="21" t="s">
        <v>159</v>
      </c>
      <c r="E79" s="21"/>
      <c r="F79" s="21" t="s">
        <v>42</v>
      </c>
      <c r="G79" s="22">
        <v>6316.57221428571</v>
      </c>
      <c r="H79" s="23">
        <v>0.245559329189065</v>
      </c>
      <c r="I79" s="22">
        <v>1551.09323571429</v>
      </c>
      <c r="J79" s="33">
        <v>7431.26142857143</v>
      </c>
      <c r="K79" s="34">
        <v>0.228427282966572</v>
      </c>
      <c r="L79" s="33">
        <v>1697.50285714286</v>
      </c>
      <c r="M79" s="35">
        <v>4282.5</v>
      </c>
      <c r="N79" s="35">
        <v>1231.25</v>
      </c>
      <c r="O79" s="41">
        <f t="shared" si="3"/>
        <v>0.677978475464049</v>
      </c>
      <c r="P79" s="40">
        <f t="shared" si="4"/>
        <v>0.576281704144441</v>
      </c>
      <c r="Q79" s="40">
        <f t="shared" si="5"/>
        <v>0.725330148823649</v>
      </c>
      <c r="R79" s="63"/>
    </row>
    <row r="80" s="1" customFormat="1" spans="1:18">
      <c r="A80" s="20">
        <v>78</v>
      </c>
      <c r="B80" s="20">
        <v>513</v>
      </c>
      <c r="C80" s="21" t="s">
        <v>234</v>
      </c>
      <c r="D80" s="21" t="s">
        <v>159</v>
      </c>
      <c r="E80" s="21"/>
      <c r="F80" s="21" t="s">
        <v>37</v>
      </c>
      <c r="G80" s="22">
        <v>10016.9886857143</v>
      </c>
      <c r="H80" s="23">
        <v>0.279234288043977</v>
      </c>
      <c r="I80" s="22">
        <v>2797.086704</v>
      </c>
      <c r="J80" s="33">
        <v>11784.6925714286</v>
      </c>
      <c r="K80" s="34">
        <v>0.25975282608742</v>
      </c>
      <c r="L80" s="33">
        <v>3061.1072</v>
      </c>
      <c r="M80" s="35">
        <v>6702.57</v>
      </c>
      <c r="N80" s="35">
        <v>2130.24</v>
      </c>
      <c r="O80" s="41">
        <f t="shared" si="3"/>
        <v>0.669120252632296</v>
      </c>
      <c r="P80" s="40">
        <f t="shared" si="4"/>
        <v>0.568752214737451</v>
      </c>
      <c r="Q80" s="40">
        <f t="shared" si="5"/>
        <v>0.695905063370535</v>
      </c>
      <c r="R80" s="12"/>
    </row>
    <row r="81" s="1" customFormat="1" spans="1:18">
      <c r="A81" s="20">
        <v>79</v>
      </c>
      <c r="B81" s="20">
        <v>726</v>
      </c>
      <c r="C81" s="21" t="s">
        <v>221</v>
      </c>
      <c r="D81" s="21" t="s">
        <v>159</v>
      </c>
      <c r="E81" s="21"/>
      <c r="F81" s="21" t="s">
        <v>32</v>
      </c>
      <c r="G81" s="22">
        <v>11307.1990714286</v>
      </c>
      <c r="H81" s="23">
        <v>0.27154483161224</v>
      </c>
      <c r="I81" s="22">
        <v>3070.41146785715</v>
      </c>
      <c r="J81" s="33">
        <v>13302.5871428571</v>
      </c>
      <c r="K81" s="34">
        <v>0.252599843360223</v>
      </c>
      <c r="L81" s="33">
        <v>3360.23142857143</v>
      </c>
      <c r="M81" s="35">
        <v>7528.95</v>
      </c>
      <c r="N81" s="35">
        <v>2269.99</v>
      </c>
      <c r="O81" s="41">
        <f t="shared" si="3"/>
        <v>0.665854554469143</v>
      </c>
      <c r="P81" s="40">
        <f t="shared" si="4"/>
        <v>0.565976371298775</v>
      </c>
      <c r="Q81" s="40">
        <f t="shared" si="5"/>
        <v>0.675545731969141</v>
      </c>
      <c r="R81" s="12"/>
    </row>
    <row r="82" s="1" customFormat="1" spans="1:18">
      <c r="A82" s="20">
        <v>80</v>
      </c>
      <c r="B82" s="20">
        <v>56</v>
      </c>
      <c r="C82" s="21" t="s">
        <v>216</v>
      </c>
      <c r="D82" s="21" t="s">
        <v>149</v>
      </c>
      <c r="E82" s="21" t="s">
        <v>34</v>
      </c>
      <c r="F82" s="21" t="s">
        <v>42</v>
      </c>
      <c r="G82" s="22">
        <v>6322.89111428571</v>
      </c>
      <c r="H82" s="23">
        <v>0.294362737337123</v>
      </c>
      <c r="I82" s="22">
        <v>1861.22353628571</v>
      </c>
      <c r="J82" s="33">
        <v>7438.69542857143</v>
      </c>
      <c r="K82" s="34">
        <v>0.273825802174068</v>
      </c>
      <c r="L82" s="33">
        <v>2036.90674285714</v>
      </c>
      <c r="M82" s="35">
        <v>4149.93</v>
      </c>
      <c r="N82" s="35">
        <v>962.64</v>
      </c>
      <c r="O82" s="41">
        <f t="shared" si="3"/>
        <v>0.656334250422848</v>
      </c>
      <c r="P82" s="40">
        <f t="shared" si="4"/>
        <v>0.557884112859421</v>
      </c>
      <c r="Q82" s="40">
        <f t="shared" si="5"/>
        <v>0.472598955929479</v>
      </c>
      <c r="R82" s="12"/>
    </row>
    <row r="83" s="1" customFormat="1" spans="1:18">
      <c r="A83" s="20">
        <v>81</v>
      </c>
      <c r="B83" s="20">
        <v>717</v>
      </c>
      <c r="C83" s="21" t="s">
        <v>245</v>
      </c>
      <c r="D83" s="21" t="s">
        <v>147</v>
      </c>
      <c r="E83" s="21"/>
      <c r="F83" s="21" t="s">
        <v>42</v>
      </c>
      <c r="G83" s="22">
        <v>7842.22901785714</v>
      </c>
      <c r="H83" s="23">
        <v>0.301738523935746</v>
      </c>
      <c r="I83" s="22">
        <v>2366.30260821429</v>
      </c>
      <c r="J83" s="33">
        <v>9226.15178571428</v>
      </c>
      <c r="K83" s="34">
        <v>0.280686999009997</v>
      </c>
      <c r="L83" s="33">
        <v>2589.66085714286</v>
      </c>
      <c r="M83" s="35">
        <v>5112.6</v>
      </c>
      <c r="N83" s="35">
        <v>1283.41</v>
      </c>
      <c r="O83" s="41">
        <f t="shared" si="3"/>
        <v>0.651931993870411</v>
      </c>
      <c r="P83" s="40">
        <f t="shared" si="4"/>
        <v>0.554142194789849</v>
      </c>
      <c r="Q83" s="40">
        <f t="shared" si="5"/>
        <v>0.495589990658456</v>
      </c>
      <c r="R83" s="12"/>
    </row>
    <row r="84" s="1" customFormat="1" spans="1:18">
      <c r="A84" s="20">
        <v>82</v>
      </c>
      <c r="B84" s="20">
        <v>54</v>
      </c>
      <c r="C84" s="21" t="s">
        <v>214</v>
      </c>
      <c r="D84" s="21" t="s">
        <v>149</v>
      </c>
      <c r="E84" s="21" t="s">
        <v>34</v>
      </c>
      <c r="F84" s="21" t="s">
        <v>37</v>
      </c>
      <c r="G84" s="22">
        <v>9460.39702857143</v>
      </c>
      <c r="H84" s="23">
        <v>0.335709152116044</v>
      </c>
      <c r="I84" s="22">
        <v>3175.94186514286</v>
      </c>
      <c r="J84" s="33">
        <v>11129.8788571429</v>
      </c>
      <c r="K84" s="34">
        <v>0.312287583363762</v>
      </c>
      <c r="L84" s="33">
        <v>3475.72297142857</v>
      </c>
      <c r="M84" s="35">
        <v>5930.55</v>
      </c>
      <c r="N84" s="35">
        <v>2112.86</v>
      </c>
      <c r="O84" s="41">
        <f t="shared" si="3"/>
        <v>0.626881724106197</v>
      </c>
      <c r="P84" s="40">
        <f t="shared" si="4"/>
        <v>0.532849465490265</v>
      </c>
      <c r="Q84" s="40">
        <f t="shared" si="5"/>
        <v>0.607890794913262</v>
      </c>
      <c r="R84" s="12"/>
    </row>
    <row r="85" s="1" customFormat="1" spans="1:18">
      <c r="A85" s="20">
        <v>83</v>
      </c>
      <c r="B85" s="20">
        <v>399</v>
      </c>
      <c r="C85" s="21" t="s">
        <v>167</v>
      </c>
      <c r="D85" s="21" t="s">
        <v>168</v>
      </c>
      <c r="E85" s="21"/>
      <c r="F85" s="21" t="s">
        <v>37</v>
      </c>
      <c r="G85" s="22">
        <v>11862.7948928571</v>
      </c>
      <c r="H85" s="23">
        <v>0.219377613918536</v>
      </c>
      <c r="I85" s="22">
        <v>2602.431638</v>
      </c>
      <c r="J85" s="33">
        <v>13956.2292857143</v>
      </c>
      <c r="K85" s="34">
        <v>0.204072198993987</v>
      </c>
      <c r="L85" s="33">
        <v>2848.0784</v>
      </c>
      <c r="M85" s="35">
        <v>6364.66</v>
      </c>
      <c r="N85" s="35">
        <v>1687.1</v>
      </c>
      <c r="O85" s="41">
        <f t="shared" si="3"/>
        <v>0.536522805754007</v>
      </c>
      <c r="P85" s="40">
        <f t="shared" si="4"/>
        <v>0.456044384890904</v>
      </c>
      <c r="Q85" s="40">
        <f t="shared" si="5"/>
        <v>0.59236431131952</v>
      </c>
      <c r="R85" s="12"/>
    </row>
    <row r="86" s="2" customFormat="1" spans="1:18">
      <c r="A86" s="20">
        <v>84</v>
      </c>
      <c r="B86" s="20">
        <v>585</v>
      </c>
      <c r="C86" s="21" t="s">
        <v>203</v>
      </c>
      <c r="D86" s="21" t="s">
        <v>159</v>
      </c>
      <c r="E86" s="21"/>
      <c r="F86" s="21" t="s">
        <v>32</v>
      </c>
      <c r="G86" s="22">
        <v>14832.0637071428</v>
      </c>
      <c r="H86" s="23">
        <v>0.261634459865856</v>
      </c>
      <c r="I86" s="22">
        <v>3880.57897671428</v>
      </c>
      <c r="J86" s="33">
        <v>17449.4867142857</v>
      </c>
      <c r="K86" s="34">
        <v>0.243380892898471</v>
      </c>
      <c r="L86" s="33">
        <v>4246.87165714286</v>
      </c>
      <c r="M86" s="35">
        <v>7533.68</v>
      </c>
      <c r="N86" s="35">
        <v>2413.09</v>
      </c>
      <c r="O86" s="41">
        <f t="shared" si="3"/>
        <v>0.507932014637447</v>
      </c>
      <c r="P86" s="40">
        <f t="shared" si="4"/>
        <v>0.431742212441828</v>
      </c>
      <c r="Q86" s="40">
        <f t="shared" si="5"/>
        <v>0.568204126428308</v>
      </c>
      <c r="R86" s="12"/>
    </row>
    <row r="87" s="1" customFormat="1" spans="1:18">
      <c r="A87" s="56">
        <v>85</v>
      </c>
      <c r="B87" s="56">
        <v>716</v>
      </c>
      <c r="C87" s="57" t="s">
        <v>179</v>
      </c>
      <c r="D87" s="57" t="s">
        <v>147</v>
      </c>
      <c r="E87" s="21" t="s">
        <v>34</v>
      </c>
      <c r="F87" s="21" t="s">
        <v>42</v>
      </c>
      <c r="G87" s="22">
        <v>6156.414</v>
      </c>
      <c r="H87" s="23">
        <v>0.296628339948733</v>
      </c>
      <c r="I87" s="22">
        <v>1826.16686485714</v>
      </c>
      <c r="J87" s="33">
        <v>7242.84</v>
      </c>
      <c r="K87" s="34">
        <v>0.275933339487193</v>
      </c>
      <c r="L87" s="33">
        <v>1998.54102857142</v>
      </c>
      <c r="M87" s="35">
        <v>2499.59</v>
      </c>
      <c r="N87" s="35">
        <v>853.54</v>
      </c>
      <c r="O87" s="41">
        <f t="shared" si="3"/>
        <v>0.406013955526708</v>
      </c>
      <c r="P87" s="40">
        <f t="shared" si="4"/>
        <v>0.345111862197701</v>
      </c>
      <c r="Q87" s="40">
        <f t="shared" si="5"/>
        <v>0.427081549889481</v>
      </c>
      <c r="R87" s="12"/>
    </row>
    <row r="88" s="1" customFormat="1" spans="1:18">
      <c r="A88" s="64" t="s">
        <v>126</v>
      </c>
      <c r="B88" s="65"/>
      <c r="C88" s="65"/>
      <c r="D88" s="65"/>
      <c r="E88" s="66"/>
      <c r="F88" s="66"/>
      <c r="G88" s="18">
        <f>SUM(G3:G87)</f>
        <v>856772.986271428</v>
      </c>
      <c r="H88" s="19">
        <v>0.273914697047476</v>
      </c>
      <c r="I88" s="18">
        <f>SUM(I3:I87)</f>
        <v>234682.712973</v>
      </c>
      <c r="J88" s="28">
        <f>SUM(J3:J87)</f>
        <v>1007968.21914286</v>
      </c>
      <c r="K88" s="29">
        <v>0.25480436934649</v>
      </c>
      <c r="L88" s="28">
        <f>SUM(L3:L87)</f>
        <v>256834.7064</v>
      </c>
      <c r="M88" s="30">
        <f>SUM(M3:M87)</f>
        <v>796266.11</v>
      </c>
      <c r="N88" s="30">
        <f>SUM(N3:N87)</f>
        <v>226030.22</v>
      </c>
      <c r="O88" s="47">
        <f t="shared" si="3"/>
        <v>0.929378169899185</v>
      </c>
      <c r="P88" s="43">
        <f t="shared" si="4"/>
        <v>0.789971444414307</v>
      </c>
      <c r="Q88" s="43">
        <f t="shared" si="5"/>
        <v>0.880061044584743</v>
      </c>
      <c r="R88" s="12"/>
    </row>
  </sheetData>
  <sortState ref="A3:R88">
    <sortCondition ref="P3" descending="1"/>
  </sortState>
  <mergeCells count="3">
    <mergeCell ref="A1:D1"/>
    <mergeCell ref="M1:R1"/>
    <mergeCell ref="A88:D88"/>
  </mergeCells>
  <pageMargins left="0.699305555555556" right="0.699305555555556" top="0.75" bottom="0.75" header="0.3" footer="0.3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88"/>
  <sheetViews>
    <sheetView workbookViewId="0">
      <selection activeCell="A3" sqref="A3:R12"/>
    </sheetView>
  </sheetViews>
  <sheetFormatPr defaultColWidth="9" defaultRowHeight="13.5"/>
  <cols>
    <col min="1" max="1" width="3.875" style="3" customWidth="1"/>
    <col min="2" max="2" width="4.875" style="3" customWidth="1"/>
    <col min="3" max="3" width="26.375" style="4" customWidth="1"/>
    <col min="4" max="4" width="6.625" style="4" customWidth="1"/>
    <col min="5" max="5" width="6.375" style="5" hidden="1" customWidth="1"/>
    <col min="6" max="6" width="4.125" style="6" hidden="1" customWidth="1"/>
    <col min="7" max="7" width="9.125" style="7" hidden="1" customWidth="1"/>
    <col min="8" max="8" width="8.125" style="8" hidden="1" customWidth="1"/>
    <col min="9" max="9" width="9.875" style="7" hidden="1" customWidth="1"/>
    <col min="10" max="10" width="10.5" style="7" hidden="1" customWidth="1"/>
    <col min="11" max="11" width="9.375" style="8" hidden="1" customWidth="1"/>
    <col min="12" max="12" width="9.375" style="7" hidden="1" customWidth="1"/>
    <col min="13" max="14" width="9.25" style="9" hidden="1" customWidth="1"/>
    <col min="15" max="15" width="7.125" style="10" customWidth="1"/>
    <col min="16" max="16" width="7.125" style="11" customWidth="1"/>
    <col min="17" max="17" width="6.625" style="11" customWidth="1"/>
    <col min="18" max="18" width="8.25" style="12" customWidth="1"/>
    <col min="19" max="16384" width="9" style="1"/>
  </cols>
  <sheetData>
    <row r="1" s="1" customFormat="1" ht="28" customHeight="1" spans="1:18">
      <c r="A1" s="13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25"/>
      <c r="M1" s="26">
        <v>43169</v>
      </c>
      <c r="N1" s="27"/>
      <c r="O1" s="27"/>
      <c r="P1" s="27"/>
      <c r="Q1" s="27"/>
      <c r="R1" s="42"/>
    </row>
    <row r="2" s="1" customFormat="1" ht="28" customHeight="1" spans="1:18">
      <c r="A2" s="16" t="s">
        <v>5</v>
      </c>
      <c r="B2" s="16" t="s">
        <v>6</v>
      </c>
      <c r="C2" s="17" t="s">
        <v>7</v>
      </c>
      <c r="D2" s="17" t="s">
        <v>155</v>
      </c>
      <c r="E2" s="17" t="s">
        <v>9</v>
      </c>
      <c r="F2" s="17" t="s">
        <v>10</v>
      </c>
      <c r="G2" s="18" t="s">
        <v>11</v>
      </c>
      <c r="H2" s="19" t="s">
        <v>13</v>
      </c>
      <c r="I2" s="18" t="s">
        <v>14</v>
      </c>
      <c r="J2" s="28" t="s">
        <v>16</v>
      </c>
      <c r="K2" s="29" t="s">
        <v>13</v>
      </c>
      <c r="L2" s="28" t="s">
        <v>14</v>
      </c>
      <c r="M2" s="30" t="s">
        <v>18</v>
      </c>
      <c r="N2" s="30" t="s">
        <v>19</v>
      </c>
      <c r="O2" s="31" t="s">
        <v>193</v>
      </c>
      <c r="P2" s="32" t="s">
        <v>194</v>
      </c>
      <c r="Q2" s="43" t="s">
        <v>195</v>
      </c>
      <c r="R2" s="44" t="s">
        <v>26</v>
      </c>
    </row>
    <row r="3" s="1" customFormat="1" spans="1:19">
      <c r="A3" s="20">
        <v>1</v>
      </c>
      <c r="B3" s="20">
        <v>737</v>
      </c>
      <c r="C3" s="21" t="s">
        <v>183</v>
      </c>
      <c r="D3" s="21" t="s">
        <v>168</v>
      </c>
      <c r="E3" s="21"/>
      <c r="F3" s="21" t="s">
        <v>37</v>
      </c>
      <c r="G3" s="22">
        <v>7387.07368928571</v>
      </c>
      <c r="H3" s="23">
        <v>0.29004202114863</v>
      </c>
      <c r="I3" s="22">
        <v>2142.56178321429</v>
      </c>
      <c r="J3" s="33">
        <v>8690.67492857142</v>
      </c>
      <c r="K3" s="34">
        <v>0.269806531301051</v>
      </c>
      <c r="L3" s="33">
        <v>2344.80085714286</v>
      </c>
      <c r="M3" s="35">
        <v>11404.19</v>
      </c>
      <c r="N3" s="35">
        <v>3935.91</v>
      </c>
      <c r="O3" s="36">
        <f t="shared" ref="O3:O66" si="0">M3/G3</f>
        <v>1.54380347072221</v>
      </c>
      <c r="P3" s="48">
        <f t="shared" ref="P3:P66" si="1">M3/J3</f>
        <v>1.31223295011388</v>
      </c>
      <c r="Q3" s="37">
        <f t="shared" ref="Q3:Q66" si="2">N3/L3</f>
        <v>1.67856898721707</v>
      </c>
      <c r="R3" s="44">
        <v>288</v>
      </c>
      <c r="S3" s="1" t="s">
        <v>196</v>
      </c>
    </row>
    <row r="4" s="1" customFormat="1" spans="1:19">
      <c r="A4" s="20">
        <v>2</v>
      </c>
      <c r="B4" s="20">
        <v>720</v>
      </c>
      <c r="C4" s="21" t="s">
        <v>180</v>
      </c>
      <c r="D4" s="21" t="s">
        <v>147</v>
      </c>
      <c r="E4" s="21" t="s">
        <v>34</v>
      </c>
      <c r="F4" s="21" t="s">
        <v>42</v>
      </c>
      <c r="G4" s="22">
        <v>4872.55821428571</v>
      </c>
      <c r="H4" s="23">
        <v>0.281630494218973</v>
      </c>
      <c r="I4" s="22">
        <v>1372.260978</v>
      </c>
      <c r="J4" s="33">
        <v>5732.42142857143</v>
      </c>
      <c r="K4" s="34">
        <v>0.261981855087416</v>
      </c>
      <c r="L4" s="33">
        <v>1501.7904</v>
      </c>
      <c r="M4" s="35">
        <v>7411.08</v>
      </c>
      <c r="N4" s="35">
        <v>2574.9</v>
      </c>
      <c r="O4" s="36">
        <f t="shared" si="0"/>
        <v>1.52098336727341</v>
      </c>
      <c r="P4" s="48">
        <f t="shared" si="1"/>
        <v>1.2928358621824</v>
      </c>
      <c r="Q4" s="37">
        <f t="shared" si="2"/>
        <v>1.71455350893174</v>
      </c>
      <c r="R4" s="44">
        <v>288</v>
      </c>
      <c r="S4" s="1" t="s">
        <v>196</v>
      </c>
    </row>
    <row r="5" s="1" customFormat="1" spans="1:19">
      <c r="A5" s="20">
        <v>3</v>
      </c>
      <c r="B5" s="20">
        <v>747</v>
      </c>
      <c r="C5" s="21" t="s">
        <v>186</v>
      </c>
      <c r="D5" s="21" t="s">
        <v>163</v>
      </c>
      <c r="E5" s="24" t="s">
        <v>34</v>
      </c>
      <c r="F5" s="21" t="s">
        <v>42</v>
      </c>
      <c r="G5" s="22">
        <v>6689.14239285715</v>
      </c>
      <c r="H5" s="23">
        <v>0.257900608409726</v>
      </c>
      <c r="I5" s="22">
        <v>1725.13389285715</v>
      </c>
      <c r="J5" s="33">
        <v>7869.57928571429</v>
      </c>
      <c r="K5" s="34">
        <v>0.239907542706722</v>
      </c>
      <c r="L5" s="33">
        <v>1887.97142857143</v>
      </c>
      <c r="M5" s="35">
        <v>10050.69</v>
      </c>
      <c r="N5" s="35">
        <v>3145.42</v>
      </c>
      <c r="O5" s="36">
        <f t="shared" si="0"/>
        <v>1.50253790541705</v>
      </c>
      <c r="P5" s="48">
        <f t="shared" si="1"/>
        <v>1.2771572196045</v>
      </c>
      <c r="Q5" s="37">
        <f t="shared" si="2"/>
        <v>1.66603156827434</v>
      </c>
      <c r="R5" s="44">
        <v>288</v>
      </c>
      <c r="S5" s="1" t="s">
        <v>196</v>
      </c>
    </row>
    <row r="6" s="1" customFormat="1" spans="1:19">
      <c r="A6" s="20">
        <v>4</v>
      </c>
      <c r="B6" s="20">
        <v>399</v>
      </c>
      <c r="C6" s="21" t="s">
        <v>167</v>
      </c>
      <c r="D6" s="21" t="s">
        <v>168</v>
      </c>
      <c r="E6" s="21"/>
      <c r="F6" s="21" t="s">
        <v>37</v>
      </c>
      <c r="G6" s="22">
        <v>11862.7948928571</v>
      </c>
      <c r="H6" s="23">
        <v>0.219377613918536</v>
      </c>
      <c r="I6" s="22">
        <v>2602.431638</v>
      </c>
      <c r="J6" s="33">
        <v>13956.2292857143</v>
      </c>
      <c r="K6" s="34">
        <v>0.204072198993987</v>
      </c>
      <c r="L6" s="33">
        <v>2848.0784</v>
      </c>
      <c r="M6" s="35">
        <v>17478.09</v>
      </c>
      <c r="N6" s="35">
        <v>3361.32</v>
      </c>
      <c r="O6" s="36">
        <f t="shared" si="0"/>
        <v>1.47335346837397</v>
      </c>
      <c r="P6" s="48">
        <f t="shared" si="1"/>
        <v>1.25235044811787</v>
      </c>
      <c r="Q6" s="37">
        <f t="shared" si="2"/>
        <v>1.18020627522051</v>
      </c>
      <c r="R6" s="44">
        <v>188</v>
      </c>
      <c r="S6" s="1" t="s">
        <v>196</v>
      </c>
    </row>
    <row r="7" s="1" customFormat="1" spans="1:19">
      <c r="A7" s="20">
        <v>5</v>
      </c>
      <c r="B7" s="20">
        <v>730</v>
      </c>
      <c r="C7" s="21" t="s">
        <v>182</v>
      </c>
      <c r="D7" s="21" t="s">
        <v>159</v>
      </c>
      <c r="E7" s="21" t="s">
        <v>34</v>
      </c>
      <c r="F7" s="21" t="s">
        <v>32</v>
      </c>
      <c r="G7" s="22">
        <v>12654.64445</v>
      </c>
      <c r="H7" s="23">
        <v>0.273713379105307</v>
      </c>
      <c r="I7" s="22">
        <v>3463.74549378571</v>
      </c>
      <c r="J7" s="33">
        <v>14887.817</v>
      </c>
      <c r="K7" s="34">
        <v>0.254617096842146</v>
      </c>
      <c r="L7" s="33">
        <v>3790.69274285714</v>
      </c>
      <c r="M7" s="35">
        <v>17996.85</v>
      </c>
      <c r="N7" s="35">
        <v>5338.45</v>
      </c>
      <c r="O7" s="36">
        <f t="shared" si="0"/>
        <v>1.42215374529942</v>
      </c>
      <c r="P7" s="48">
        <f t="shared" si="1"/>
        <v>1.20883068350451</v>
      </c>
      <c r="Q7" s="37">
        <f t="shared" si="2"/>
        <v>1.40830459288987</v>
      </c>
      <c r="R7" s="44">
        <v>288</v>
      </c>
      <c r="S7" s="1" t="s">
        <v>196</v>
      </c>
    </row>
    <row r="8" s="1" customFormat="1" spans="1:19">
      <c r="A8" s="20">
        <v>6</v>
      </c>
      <c r="B8" s="20">
        <v>753</v>
      </c>
      <c r="C8" s="21" t="s">
        <v>187</v>
      </c>
      <c r="D8" s="21" t="s">
        <v>168</v>
      </c>
      <c r="E8" s="21" t="s">
        <v>34</v>
      </c>
      <c r="F8" s="21" t="s">
        <v>42</v>
      </c>
      <c r="G8" s="22">
        <v>2745.891</v>
      </c>
      <c r="H8" s="23">
        <v>0.24868251757158</v>
      </c>
      <c r="I8" s="22">
        <v>682.855086857142</v>
      </c>
      <c r="J8" s="33">
        <v>3230.46</v>
      </c>
      <c r="K8" s="34">
        <v>0.23133257448519</v>
      </c>
      <c r="L8" s="33">
        <v>747.310628571428</v>
      </c>
      <c r="M8" s="35">
        <v>3756.46</v>
      </c>
      <c r="N8" s="35">
        <v>985.34</v>
      </c>
      <c r="O8" s="36">
        <f t="shared" si="0"/>
        <v>1.36802953940998</v>
      </c>
      <c r="P8" s="48">
        <f t="shared" si="1"/>
        <v>1.16282510849848</v>
      </c>
      <c r="Q8" s="37">
        <f t="shared" si="2"/>
        <v>1.31851463411352</v>
      </c>
      <c r="R8" s="44">
        <v>88</v>
      </c>
      <c r="S8" s="1" t="s">
        <v>196</v>
      </c>
    </row>
    <row r="9" s="1" customFormat="1" spans="1:18">
      <c r="A9" s="20">
        <v>7</v>
      </c>
      <c r="B9" s="20">
        <v>571</v>
      </c>
      <c r="C9" s="21" t="s">
        <v>171</v>
      </c>
      <c r="D9" s="21" t="s">
        <v>168</v>
      </c>
      <c r="E9" s="21"/>
      <c r="F9" s="21" t="s">
        <v>32</v>
      </c>
      <c r="G9" s="22">
        <v>17076.5389785714</v>
      </c>
      <c r="H9" s="23">
        <v>0.269891245999503</v>
      </c>
      <c r="I9" s="22">
        <v>4608.80838228571</v>
      </c>
      <c r="J9" s="33">
        <v>20090.0458571428</v>
      </c>
      <c r="K9" s="34">
        <v>0.251061624185584</v>
      </c>
      <c r="L9" s="33">
        <v>5043.83954285714</v>
      </c>
      <c r="M9" s="35">
        <v>22766.68</v>
      </c>
      <c r="N9" s="35">
        <v>6137.88</v>
      </c>
      <c r="O9" s="36">
        <f t="shared" si="0"/>
        <v>1.33321395093988</v>
      </c>
      <c r="P9" s="49">
        <f t="shared" si="1"/>
        <v>1.1332318582989</v>
      </c>
      <c r="Q9" s="40">
        <f t="shared" si="2"/>
        <v>1.21690627702306</v>
      </c>
      <c r="R9" s="44"/>
    </row>
    <row r="10" s="1" customFormat="1" spans="1:19">
      <c r="A10" s="20">
        <v>8</v>
      </c>
      <c r="B10" s="20">
        <v>347</v>
      </c>
      <c r="C10" s="21" t="s">
        <v>161</v>
      </c>
      <c r="D10" s="21" t="s">
        <v>159</v>
      </c>
      <c r="E10" s="21"/>
      <c r="F10" s="21" t="s">
        <v>37</v>
      </c>
      <c r="G10" s="22">
        <v>7229.41757142857</v>
      </c>
      <c r="H10" s="23">
        <v>0.288501767490735</v>
      </c>
      <c r="I10" s="22">
        <v>2085.69974728572</v>
      </c>
      <c r="J10" s="33">
        <v>8505.19714285714</v>
      </c>
      <c r="K10" s="34">
        <v>0.268373737200683</v>
      </c>
      <c r="L10" s="33">
        <v>2282.57154285714</v>
      </c>
      <c r="M10" s="35">
        <v>9221.7</v>
      </c>
      <c r="N10" s="35">
        <v>2492.18</v>
      </c>
      <c r="O10" s="36">
        <f t="shared" si="0"/>
        <v>1.27557993557394</v>
      </c>
      <c r="P10" s="48">
        <f t="shared" si="1"/>
        <v>1.08424294523785</v>
      </c>
      <c r="Q10" s="37">
        <f t="shared" si="2"/>
        <v>1.09182996160571</v>
      </c>
      <c r="R10" s="44">
        <v>188</v>
      </c>
      <c r="S10" s="1" t="s">
        <v>196</v>
      </c>
    </row>
    <row r="11" s="1" customFormat="1" spans="1:19">
      <c r="A11" s="20">
        <v>9</v>
      </c>
      <c r="B11" s="20">
        <v>591</v>
      </c>
      <c r="C11" s="21" t="s">
        <v>175</v>
      </c>
      <c r="D11" s="21" t="s">
        <v>147</v>
      </c>
      <c r="E11" s="21" t="s">
        <v>34</v>
      </c>
      <c r="F11" s="21" t="s">
        <v>37</v>
      </c>
      <c r="G11" s="22">
        <v>6577.98060714285</v>
      </c>
      <c r="H11" s="23">
        <v>0.290533461580103</v>
      </c>
      <c r="I11" s="22">
        <v>1911.123476</v>
      </c>
      <c r="J11" s="33">
        <v>7738.80071428571</v>
      </c>
      <c r="K11" s="34">
        <v>0.270263685190794</v>
      </c>
      <c r="L11" s="33">
        <v>2091.5168</v>
      </c>
      <c r="M11" s="35">
        <v>8003.67</v>
      </c>
      <c r="N11" s="35">
        <v>2271.4</v>
      </c>
      <c r="O11" s="36">
        <f t="shared" si="0"/>
        <v>1.21673663666765</v>
      </c>
      <c r="P11" s="48">
        <f t="shared" si="1"/>
        <v>1.0342261411675</v>
      </c>
      <c r="Q11" s="37">
        <f t="shared" si="2"/>
        <v>1.08600609854054</v>
      </c>
      <c r="R11" s="44">
        <v>188</v>
      </c>
      <c r="S11" s="1" t="s">
        <v>196</v>
      </c>
    </row>
    <row r="12" s="1" customFormat="1" spans="1:19">
      <c r="A12" s="20">
        <v>10</v>
      </c>
      <c r="B12" s="20">
        <v>343</v>
      </c>
      <c r="C12" s="21" t="s">
        <v>160</v>
      </c>
      <c r="D12" s="21" t="s">
        <v>159</v>
      </c>
      <c r="E12" s="21" t="s">
        <v>34</v>
      </c>
      <c r="F12" s="21" t="s">
        <v>32</v>
      </c>
      <c r="G12" s="22">
        <v>22505.1466714286</v>
      </c>
      <c r="H12" s="23">
        <v>0.247669723905763</v>
      </c>
      <c r="I12" s="22">
        <v>5573.84346257143</v>
      </c>
      <c r="J12" s="33">
        <v>26476.6431428572</v>
      </c>
      <c r="K12" s="34">
        <v>0.230390440842571</v>
      </c>
      <c r="L12" s="33">
        <v>6099.96548571429</v>
      </c>
      <c r="M12" s="35">
        <v>26706.98</v>
      </c>
      <c r="N12" s="35">
        <v>7168.75</v>
      </c>
      <c r="O12" s="36">
        <f t="shared" si="0"/>
        <v>1.18670544075617</v>
      </c>
      <c r="P12" s="48">
        <f t="shared" si="1"/>
        <v>1.00869962464275</v>
      </c>
      <c r="Q12" s="37">
        <f t="shared" si="2"/>
        <v>1.17521156747341</v>
      </c>
      <c r="R12" s="44">
        <v>88</v>
      </c>
      <c r="S12" s="1" t="s">
        <v>196</v>
      </c>
    </row>
    <row r="13" s="1" customFormat="1" spans="1:18">
      <c r="A13" s="20">
        <v>11</v>
      </c>
      <c r="B13" s="20">
        <v>707</v>
      </c>
      <c r="C13" s="21" t="s">
        <v>177</v>
      </c>
      <c r="D13" s="21" t="s">
        <v>168</v>
      </c>
      <c r="E13" s="21" t="s">
        <v>34</v>
      </c>
      <c r="F13" s="21" t="s">
        <v>32</v>
      </c>
      <c r="G13" s="22">
        <v>12765.1997</v>
      </c>
      <c r="H13" s="23">
        <v>0.288187539551659</v>
      </c>
      <c r="I13" s="22">
        <v>3678.77149342857</v>
      </c>
      <c r="J13" s="33">
        <v>15017.882</v>
      </c>
      <c r="K13" s="34">
        <v>0.268081432141078</v>
      </c>
      <c r="L13" s="33">
        <v>4026.01531428572</v>
      </c>
      <c r="M13" s="35">
        <v>15145.21</v>
      </c>
      <c r="N13" s="35">
        <v>4402.07</v>
      </c>
      <c r="O13" s="36">
        <f t="shared" si="0"/>
        <v>1.18644520696374</v>
      </c>
      <c r="P13" s="49">
        <f t="shared" si="1"/>
        <v>1.00847842591918</v>
      </c>
      <c r="Q13" s="40">
        <f t="shared" si="2"/>
        <v>1.09340617368739</v>
      </c>
      <c r="R13" s="44"/>
    </row>
    <row r="14" s="1" customFormat="1" spans="1:18">
      <c r="A14" s="20">
        <v>12</v>
      </c>
      <c r="B14" s="20">
        <v>724</v>
      </c>
      <c r="C14" s="21" t="s">
        <v>217</v>
      </c>
      <c r="D14" s="21" t="s">
        <v>168</v>
      </c>
      <c r="E14" s="21"/>
      <c r="F14" s="21" t="s">
        <v>37</v>
      </c>
      <c r="G14" s="22">
        <v>10306.0877714286</v>
      </c>
      <c r="H14" s="23">
        <v>0.259280579662497</v>
      </c>
      <c r="I14" s="22">
        <v>2672.16841142857</v>
      </c>
      <c r="J14" s="33">
        <v>12124.8091428571</v>
      </c>
      <c r="K14" s="34">
        <v>0.241191236895346</v>
      </c>
      <c r="L14" s="33">
        <v>2924.39771428571</v>
      </c>
      <c r="M14" s="35">
        <v>11875.4</v>
      </c>
      <c r="N14" s="35">
        <v>3424.2</v>
      </c>
      <c r="O14" s="36">
        <f t="shared" si="0"/>
        <v>1.15227041175818</v>
      </c>
      <c r="P14" s="40">
        <f t="shared" si="1"/>
        <v>0.979429849994461</v>
      </c>
      <c r="Q14" s="40">
        <f t="shared" si="2"/>
        <v>1.17090776787054</v>
      </c>
      <c r="R14" s="44"/>
    </row>
    <row r="15" s="1" customFormat="1" spans="1:18">
      <c r="A15" s="20">
        <v>13</v>
      </c>
      <c r="B15" s="20">
        <v>572</v>
      </c>
      <c r="C15" s="21" t="s">
        <v>228</v>
      </c>
      <c r="D15" s="21" t="s">
        <v>163</v>
      </c>
      <c r="E15" s="24" t="s">
        <v>34</v>
      </c>
      <c r="F15" s="21" t="s">
        <v>37</v>
      </c>
      <c r="G15" s="22">
        <v>7446.503625</v>
      </c>
      <c r="H15" s="23">
        <v>0.275151453674917</v>
      </c>
      <c r="I15" s="22">
        <v>2048.91629721429</v>
      </c>
      <c r="J15" s="33">
        <v>8760.5925</v>
      </c>
      <c r="K15" s="34">
        <v>0.25595484062783</v>
      </c>
      <c r="L15" s="33">
        <v>2242.31605714286</v>
      </c>
      <c r="M15" s="35">
        <v>8571.17</v>
      </c>
      <c r="N15" s="35">
        <v>2873.51</v>
      </c>
      <c r="O15" s="36">
        <f t="shared" si="0"/>
        <v>1.15103281105299</v>
      </c>
      <c r="P15" s="40">
        <f t="shared" si="1"/>
        <v>0.978377889395038</v>
      </c>
      <c r="Q15" s="40">
        <f t="shared" si="2"/>
        <v>1.28149196044263</v>
      </c>
      <c r="R15" s="44"/>
    </row>
    <row r="16" s="1" customFormat="1" spans="1:18">
      <c r="A16" s="20">
        <v>14</v>
      </c>
      <c r="B16" s="20">
        <v>744</v>
      </c>
      <c r="C16" s="21" t="s">
        <v>211</v>
      </c>
      <c r="D16" s="21" t="s">
        <v>163</v>
      </c>
      <c r="E16" s="24" t="s">
        <v>34</v>
      </c>
      <c r="F16" s="21" t="s">
        <v>37</v>
      </c>
      <c r="G16" s="22">
        <v>9304.22045714286</v>
      </c>
      <c r="H16" s="23">
        <v>0.229428894136632</v>
      </c>
      <c r="I16" s="22">
        <v>2134.65701028571</v>
      </c>
      <c r="J16" s="33">
        <v>10946.1417142857</v>
      </c>
      <c r="K16" s="34">
        <v>0.213422227103843</v>
      </c>
      <c r="L16" s="33">
        <v>2336.14994285714</v>
      </c>
      <c r="M16" s="35">
        <v>10660.95</v>
      </c>
      <c r="N16" s="35">
        <v>2275.89</v>
      </c>
      <c r="O16" s="36">
        <f t="shared" si="0"/>
        <v>1.14581872270831</v>
      </c>
      <c r="P16" s="40">
        <f t="shared" si="1"/>
        <v>0.973945914302069</v>
      </c>
      <c r="Q16" s="40">
        <f t="shared" si="2"/>
        <v>0.974205447282446</v>
      </c>
      <c r="R16" s="44"/>
    </row>
    <row r="17" s="1" customFormat="1" spans="1:18">
      <c r="A17" s="20">
        <v>15</v>
      </c>
      <c r="B17" s="20">
        <v>377</v>
      </c>
      <c r="C17" s="21" t="s">
        <v>240</v>
      </c>
      <c r="D17" s="21" t="s">
        <v>168</v>
      </c>
      <c r="E17" s="21"/>
      <c r="F17" s="21" t="s">
        <v>37</v>
      </c>
      <c r="G17" s="22">
        <v>10188.5274285714</v>
      </c>
      <c r="H17" s="23">
        <v>0.296290871923563</v>
      </c>
      <c r="I17" s="22">
        <v>3018.76767542857</v>
      </c>
      <c r="J17" s="33">
        <v>11986.5028571429</v>
      </c>
      <c r="K17" s="34">
        <v>0.275619415742849</v>
      </c>
      <c r="L17" s="33">
        <v>3303.71291428571</v>
      </c>
      <c r="M17" s="35">
        <v>11409.3</v>
      </c>
      <c r="N17" s="35">
        <v>3371.2</v>
      </c>
      <c r="O17" s="36">
        <f t="shared" si="0"/>
        <v>1.11981835255262</v>
      </c>
      <c r="P17" s="40">
        <f t="shared" si="1"/>
        <v>0.95184559966972</v>
      </c>
      <c r="Q17" s="40">
        <f t="shared" si="2"/>
        <v>1.02042764836571</v>
      </c>
      <c r="R17" s="44"/>
    </row>
    <row r="18" s="1" customFormat="1" spans="1:18">
      <c r="A18" s="20">
        <v>16</v>
      </c>
      <c r="B18" s="20">
        <v>587</v>
      </c>
      <c r="C18" s="21" t="s">
        <v>174</v>
      </c>
      <c r="D18" s="21" t="s">
        <v>149</v>
      </c>
      <c r="E18" s="21"/>
      <c r="F18" s="21" t="s">
        <v>37</v>
      </c>
      <c r="G18" s="22">
        <v>7275.903525</v>
      </c>
      <c r="H18" s="23">
        <v>0.264299595728118</v>
      </c>
      <c r="I18" s="22">
        <v>1923.01836021429</v>
      </c>
      <c r="J18" s="33">
        <v>8559.8865</v>
      </c>
      <c r="K18" s="34">
        <v>0.245860089049412</v>
      </c>
      <c r="L18" s="33">
        <v>2104.53445714286</v>
      </c>
      <c r="M18" s="35">
        <v>8142</v>
      </c>
      <c r="N18" s="35">
        <v>2287.42</v>
      </c>
      <c r="O18" s="36">
        <f t="shared" si="0"/>
        <v>1.11903627804081</v>
      </c>
      <c r="P18" s="40">
        <f t="shared" si="1"/>
        <v>0.951180836334687</v>
      </c>
      <c r="Q18" s="40">
        <f t="shared" si="2"/>
        <v>1.08690071204889</v>
      </c>
      <c r="R18" s="44"/>
    </row>
    <row r="19" s="1" customFormat="1" spans="1:18">
      <c r="A19" s="20">
        <v>17</v>
      </c>
      <c r="B19" s="20">
        <v>514</v>
      </c>
      <c r="C19" s="21" t="s">
        <v>232</v>
      </c>
      <c r="D19" s="21" t="s">
        <v>147</v>
      </c>
      <c r="E19" s="21" t="s">
        <v>34</v>
      </c>
      <c r="F19" s="21" t="s">
        <v>32</v>
      </c>
      <c r="G19" s="22">
        <v>12254.661225</v>
      </c>
      <c r="H19" s="23">
        <v>0.31761111807945</v>
      </c>
      <c r="I19" s="22">
        <v>3892.21665335714</v>
      </c>
      <c r="J19" s="33">
        <v>14417.2485</v>
      </c>
      <c r="K19" s="34">
        <v>0.295452202864605</v>
      </c>
      <c r="L19" s="33">
        <v>4259.60782857142</v>
      </c>
      <c r="M19" s="35">
        <v>13349.26</v>
      </c>
      <c r="N19" s="35">
        <v>4562.71</v>
      </c>
      <c r="O19" s="36">
        <f t="shared" si="0"/>
        <v>1.08932101466558</v>
      </c>
      <c r="P19" s="40">
        <f t="shared" si="1"/>
        <v>0.925922862465747</v>
      </c>
      <c r="Q19" s="40">
        <f t="shared" si="2"/>
        <v>1.07115729513772</v>
      </c>
      <c r="R19" s="44"/>
    </row>
    <row r="20" s="1" customFormat="1" spans="1:18">
      <c r="A20" s="20">
        <v>18</v>
      </c>
      <c r="B20" s="20">
        <v>387</v>
      </c>
      <c r="C20" s="21" t="s">
        <v>215</v>
      </c>
      <c r="D20" s="21" t="s">
        <v>168</v>
      </c>
      <c r="E20" s="21"/>
      <c r="F20" s="21" t="s">
        <v>32</v>
      </c>
      <c r="G20" s="22">
        <v>13042.78335</v>
      </c>
      <c r="H20" s="23">
        <v>0.261706038042212</v>
      </c>
      <c r="I20" s="22">
        <v>3413.37515557143</v>
      </c>
      <c r="J20" s="33">
        <v>15344.451</v>
      </c>
      <c r="K20" s="34">
        <v>0.243447477248569</v>
      </c>
      <c r="L20" s="33">
        <v>3735.56788571428</v>
      </c>
      <c r="M20" s="35">
        <v>13964.11</v>
      </c>
      <c r="N20" s="35">
        <v>3436.46</v>
      </c>
      <c r="O20" s="36">
        <f t="shared" si="0"/>
        <v>1.07063880655504</v>
      </c>
      <c r="P20" s="40">
        <f t="shared" si="1"/>
        <v>0.910042985571788</v>
      </c>
      <c r="Q20" s="40">
        <f t="shared" si="2"/>
        <v>0.919929741644332</v>
      </c>
      <c r="R20" s="44"/>
    </row>
    <row r="21" s="1" customFormat="1" spans="1:18">
      <c r="A21" s="20">
        <v>19</v>
      </c>
      <c r="B21" s="20">
        <v>582</v>
      </c>
      <c r="C21" s="21" t="s">
        <v>208</v>
      </c>
      <c r="D21" s="21" t="s">
        <v>159</v>
      </c>
      <c r="E21" s="21"/>
      <c r="F21" s="21" t="s">
        <v>32</v>
      </c>
      <c r="G21" s="22">
        <v>27145.0037857143</v>
      </c>
      <c r="H21" s="23">
        <v>0.232946671683358</v>
      </c>
      <c r="I21" s="22">
        <v>6323.33828471429</v>
      </c>
      <c r="J21" s="33">
        <v>31935.2985714286</v>
      </c>
      <c r="K21" s="34">
        <v>0.2166945783101</v>
      </c>
      <c r="L21" s="33">
        <v>6920.20605714286</v>
      </c>
      <c r="M21" s="35">
        <v>28993.21</v>
      </c>
      <c r="N21" s="35">
        <v>7274.54</v>
      </c>
      <c r="O21" s="36">
        <f t="shared" si="0"/>
        <v>1.06808642315454</v>
      </c>
      <c r="P21" s="39">
        <f t="shared" si="1"/>
        <v>0.907873459681358</v>
      </c>
      <c r="Q21" s="40">
        <f t="shared" si="2"/>
        <v>1.05120280233439</v>
      </c>
      <c r="R21" s="44"/>
    </row>
    <row r="22" s="1" customFormat="1" spans="1:18">
      <c r="A22" s="20">
        <v>20</v>
      </c>
      <c r="B22" s="20">
        <v>56</v>
      </c>
      <c r="C22" s="21" t="s">
        <v>216</v>
      </c>
      <c r="D22" s="21" t="s">
        <v>149</v>
      </c>
      <c r="E22" s="21" t="s">
        <v>34</v>
      </c>
      <c r="F22" s="21" t="s">
        <v>42</v>
      </c>
      <c r="G22" s="22">
        <v>6322.89111428571</v>
      </c>
      <c r="H22" s="23">
        <v>0.294362737337123</v>
      </c>
      <c r="I22" s="22">
        <v>1861.22353628571</v>
      </c>
      <c r="J22" s="33">
        <v>7438.69542857143</v>
      </c>
      <c r="K22" s="34">
        <v>0.273825802174068</v>
      </c>
      <c r="L22" s="33">
        <v>2036.90674285714</v>
      </c>
      <c r="M22" s="35">
        <v>6710.08</v>
      </c>
      <c r="N22" s="35">
        <v>2052.27</v>
      </c>
      <c r="O22" s="36">
        <f t="shared" si="0"/>
        <v>1.06123605147011</v>
      </c>
      <c r="P22" s="40">
        <f t="shared" si="1"/>
        <v>0.902050643749591</v>
      </c>
      <c r="Q22" s="40">
        <f t="shared" si="2"/>
        <v>1.00754244503178</v>
      </c>
      <c r="R22" s="44"/>
    </row>
    <row r="23" s="1" customFormat="1" spans="1:18">
      <c r="A23" s="20">
        <v>21</v>
      </c>
      <c r="B23" s="20">
        <v>373</v>
      </c>
      <c r="C23" s="21" t="s">
        <v>225</v>
      </c>
      <c r="D23" s="21" t="s">
        <v>163</v>
      </c>
      <c r="E23" s="24"/>
      <c r="F23" s="21" t="s">
        <v>37</v>
      </c>
      <c r="G23" s="22">
        <v>10157.6437714286</v>
      </c>
      <c r="H23" s="23">
        <v>0.297143364282805</v>
      </c>
      <c r="I23" s="22">
        <v>3018.27644342857</v>
      </c>
      <c r="J23" s="33">
        <v>11950.1691428571</v>
      </c>
      <c r="K23" s="34">
        <v>0.276412431890982</v>
      </c>
      <c r="L23" s="33">
        <v>3303.17531428571</v>
      </c>
      <c r="M23" s="35">
        <v>10544.18</v>
      </c>
      <c r="N23" s="35">
        <v>3012.17</v>
      </c>
      <c r="O23" s="36">
        <f t="shared" si="0"/>
        <v>1.0380537295134</v>
      </c>
      <c r="P23" s="40">
        <f t="shared" si="1"/>
        <v>0.882345670086394</v>
      </c>
      <c r="Q23" s="40">
        <f t="shared" si="2"/>
        <v>0.911901341407113</v>
      </c>
      <c r="R23" s="44"/>
    </row>
    <row r="24" s="1" customFormat="1" spans="1:18">
      <c r="A24" s="20">
        <v>22</v>
      </c>
      <c r="B24" s="20">
        <v>355</v>
      </c>
      <c r="C24" s="21" t="s">
        <v>162</v>
      </c>
      <c r="D24" s="21" t="s">
        <v>163</v>
      </c>
      <c r="E24" s="24"/>
      <c r="F24" s="21" t="s">
        <v>37</v>
      </c>
      <c r="G24" s="22">
        <v>10375.6166785714</v>
      </c>
      <c r="H24" s="23">
        <v>0.269201208408725</v>
      </c>
      <c r="I24" s="22">
        <v>2793.12854785715</v>
      </c>
      <c r="J24" s="33">
        <v>12206.6078571429</v>
      </c>
      <c r="K24" s="34">
        <v>0.250419728752302</v>
      </c>
      <c r="L24" s="33">
        <v>3056.77542857143</v>
      </c>
      <c r="M24" s="35">
        <v>10667.45</v>
      </c>
      <c r="N24" s="35">
        <v>2939.74</v>
      </c>
      <c r="O24" s="36">
        <f t="shared" si="0"/>
        <v>1.02812684108033</v>
      </c>
      <c r="P24" s="40">
        <f t="shared" si="1"/>
        <v>0.873907814918275</v>
      </c>
      <c r="Q24" s="40">
        <f t="shared" si="2"/>
        <v>0.961712781554867</v>
      </c>
      <c r="R24" s="44"/>
    </row>
    <row r="25" s="1" customFormat="1" spans="1:18">
      <c r="A25" s="20">
        <v>23</v>
      </c>
      <c r="B25" s="20">
        <v>578</v>
      </c>
      <c r="C25" s="21" t="s">
        <v>172</v>
      </c>
      <c r="D25" s="21" t="s">
        <v>163</v>
      </c>
      <c r="E25" s="24" t="s">
        <v>34</v>
      </c>
      <c r="F25" s="21" t="s">
        <v>37</v>
      </c>
      <c r="G25" s="22">
        <v>8539.219425</v>
      </c>
      <c r="H25" s="23">
        <v>0.297349004539889</v>
      </c>
      <c r="I25" s="22">
        <v>2539.12839557143</v>
      </c>
      <c r="J25" s="33">
        <v>10046.1405</v>
      </c>
      <c r="K25" s="34">
        <v>0.276603725153385</v>
      </c>
      <c r="L25" s="33">
        <v>2778.79988571429</v>
      </c>
      <c r="M25" s="35">
        <v>8410.36</v>
      </c>
      <c r="N25" s="35">
        <v>2841.96</v>
      </c>
      <c r="O25" s="41">
        <f t="shared" si="0"/>
        <v>0.984909695068528</v>
      </c>
      <c r="P25" s="40">
        <f t="shared" si="1"/>
        <v>0.837173240808249</v>
      </c>
      <c r="Q25" s="40">
        <f t="shared" si="2"/>
        <v>1.02272927770381</v>
      </c>
      <c r="R25" s="44"/>
    </row>
    <row r="26" s="1" customFormat="1" spans="1:18">
      <c r="A26" s="20">
        <v>24</v>
      </c>
      <c r="B26" s="20">
        <v>712</v>
      </c>
      <c r="C26" s="21" t="s">
        <v>231</v>
      </c>
      <c r="D26" s="21" t="s">
        <v>168</v>
      </c>
      <c r="E26" s="21" t="s">
        <v>34</v>
      </c>
      <c r="F26" s="21" t="s">
        <v>32</v>
      </c>
      <c r="G26" s="22">
        <v>15474.1014321428</v>
      </c>
      <c r="H26" s="23">
        <v>0.297825984934222</v>
      </c>
      <c r="I26" s="22">
        <v>4608.5895</v>
      </c>
      <c r="J26" s="33">
        <v>18204.8252142857</v>
      </c>
      <c r="K26" s="34">
        <v>0.277047427845788</v>
      </c>
      <c r="L26" s="33">
        <v>5043.6</v>
      </c>
      <c r="M26" s="35">
        <v>15233.57</v>
      </c>
      <c r="N26" s="35">
        <v>4450.66</v>
      </c>
      <c r="O26" s="41">
        <f t="shared" si="0"/>
        <v>0.984455870785287</v>
      </c>
      <c r="P26" s="40">
        <f t="shared" si="1"/>
        <v>0.836787490167492</v>
      </c>
      <c r="Q26" s="40">
        <f t="shared" si="2"/>
        <v>0.88243714806884</v>
      </c>
      <c r="R26" s="44"/>
    </row>
    <row r="27" s="1" customFormat="1" spans="1:18">
      <c r="A27" s="20">
        <v>25</v>
      </c>
      <c r="B27" s="20">
        <v>513</v>
      </c>
      <c r="C27" s="21" t="s">
        <v>234</v>
      </c>
      <c r="D27" s="21" t="s">
        <v>159</v>
      </c>
      <c r="E27" s="21"/>
      <c r="F27" s="21" t="s">
        <v>37</v>
      </c>
      <c r="G27" s="22">
        <v>10016.9886857143</v>
      </c>
      <c r="H27" s="23">
        <v>0.279234288043977</v>
      </c>
      <c r="I27" s="22">
        <v>2797.086704</v>
      </c>
      <c r="J27" s="33">
        <v>11784.6925714286</v>
      </c>
      <c r="K27" s="34">
        <v>0.25975282608742</v>
      </c>
      <c r="L27" s="33">
        <v>3061.1072</v>
      </c>
      <c r="M27" s="35">
        <v>9828.05</v>
      </c>
      <c r="N27" s="35">
        <v>2925.55</v>
      </c>
      <c r="O27" s="41">
        <f t="shared" si="0"/>
        <v>0.98113817518994</v>
      </c>
      <c r="P27" s="40">
        <f t="shared" si="1"/>
        <v>0.833967448911448</v>
      </c>
      <c r="Q27" s="40">
        <f t="shared" si="2"/>
        <v>0.95571628461754</v>
      </c>
      <c r="R27" s="44"/>
    </row>
    <row r="28" s="1" customFormat="1" spans="1:18">
      <c r="A28" s="20">
        <v>26</v>
      </c>
      <c r="B28" s="20">
        <v>742</v>
      </c>
      <c r="C28" s="21" t="s">
        <v>185</v>
      </c>
      <c r="D28" s="21" t="s">
        <v>163</v>
      </c>
      <c r="E28" s="24"/>
      <c r="F28" s="21" t="s">
        <v>32</v>
      </c>
      <c r="G28" s="22">
        <v>9856.28331428571</v>
      </c>
      <c r="H28" s="23">
        <v>0.268066879199983</v>
      </c>
      <c r="I28" s="22">
        <v>2642.14310857143</v>
      </c>
      <c r="J28" s="33">
        <v>11595.6274285714</v>
      </c>
      <c r="K28" s="34">
        <v>0.249364538790682</v>
      </c>
      <c r="L28" s="33">
        <v>2891.53828571429</v>
      </c>
      <c r="M28" s="35">
        <v>9645.06</v>
      </c>
      <c r="N28" s="35">
        <v>3022.61</v>
      </c>
      <c r="O28" s="41">
        <f t="shared" si="0"/>
        <v>0.978569679102105</v>
      </c>
      <c r="P28" s="39">
        <f t="shared" si="1"/>
        <v>0.831784227236791</v>
      </c>
      <c r="Q28" s="40">
        <f t="shared" si="2"/>
        <v>1.04532940647311</v>
      </c>
      <c r="R28" s="44"/>
    </row>
    <row r="29" s="1" customFormat="1" spans="1:18">
      <c r="A29" s="20">
        <v>27</v>
      </c>
      <c r="B29" s="20">
        <v>743</v>
      </c>
      <c r="C29" s="21" t="s">
        <v>199</v>
      </c>
      <c r="D29" s="21" t="s">
        <v>168</v>
      </c>
      <c r="E29" s="21"/>
      <c r="F29" s="21" t="s">
        <v>42</v>
      </c>
      <c r="G29" s="22">
        <v>5707.81581428571</v>
      </c>
      <c r="H29" s="23">
        <v>0.305526328789062</v>
      </c>
      <c r="I29" s="22">
        <v>1743.88801114286</v>
      </c>
      <c r="J29" s="33">
        <v>6715.07742857143</v>
      </c>
      <c r="K29" s="34">
        <v>0.28421053840843</v>
      </c>
      <c r="L29" s="33">
        <v>1908.49577142858</v>
      </c>
      <c r="M29" s="35">
        <v>5574.86</v>
      </c>
      <c r="N29" s="35">
        <v>1530.77</v>
      </c>
      <c r="O29" s="41">
        <f t="shared" si="0"/>
        <v>0.976706358682257</v>
      </c>
      <c r="P29" s="40">
        <f t="shared" si="1"/>
        <v>0.830200404879918</v>
      </c>
      <c r="Q29" s="40">
        <f t="shared" si="2"/>
        <v>0.802081944805234</v>
      </c>
      <c r="R29" s="44"/>
    </row>
    <row r="30" s="1" customFormat="1" spans="1:18">
      <c r="A30" s="20">
        <v>28</v>
      </c>
      <c r="B30" s="20">
        <v>584</v>
      </c>
      <c r="C30" s="21" t="s">
        <v>227</v>
      </c>
      <c r="D30" s="21" t="s">
        <v>168</v>
      </c>
      <c r="E30" s="21"/>
      <c r="F30" s="21" t="s">
        <v>42</v>
      </c>
      <c r="G30" s="22">
        <v>6540.80282142857</v>
      </c>
      <c r="H30" s="23">
        <v>0.268283043848063</v>
      </c>
      <c r="I30" s="22">
        <v>1754.78649014285</v>
      </c>
      <c r="J30" s="33">
        <v>7695.06214285714</v>
      </c>
      <c r="K30" s="34">
        <v>0.249565622184244</v>
      </c>
      <c r="L30" s="33">
        <v>1920.42297142857</v>
      </c>
      <c r="M30" s="35">
        <v>6319.81</v>
      </c>
      <c r="N30" s="35">
        <v>1627.48</v>
      </c>
      <c r="O30" s="41">
        <f t="shared" si="0"/>
        <v>0.966213196229587</v>
      </c>
      <c r="P30" s="40">
        <f t="shared" si="1"/>
        <v>0.821281216795149</v>
      </c>
      <c r="Q30" s="40">
        <f t="shared" si="2"/>
        <v>0.847459140102529</v>
      </c>
      <c r="R30" s="44"/>
    </row>
    <row r="31" s="1" customFormat="1" spans="1:18">
      <c r="A31" s="20">
        <v>29</v>
      </c>
      <c r="B31" s="20">
        <v>351</v>
      </c>
      <c r="C31" s="21" t="s">
        <v>224</v>
      </c>
      <c r="D31" s="21" t="s">
        <v>149</v>
      </c>
      <c r="E31" s="21"/>
      <c r="F31" s="21" t="s">
        <v>37</v>
      </c>
      <c r="G31" s="22">
        <v>6865.47161428572</v>
      </c>
      <c r="H31" s="23">
        <v>0.242903686714369</v>
      </c>
      <c r="I31" s="22">
        <v>1667.64836614285</v>
      </c>
      <c r="J31" s="33">
        <v>8077.02542857143</v>
      </c>
      <c r="K31" s="34">
        <v>0.225956917873832</v>
      </c>
      <c r="L31" s="33">
        <v>1825.05977142857</v>
      </c>
      <c r="M31" s="35">
        <v>6554.41</v>
      </c>
      <c r="N31" s="35">
        <v>1780.41</v>
      </c>
      <c r="O31" s="41">
        <f t="shared" si="0"/>
        <v>0.954691879631625</v>
      </c>
      <c r="P31" s="40">
        <f t="shared" si="1"/>
        <v>0.811488097686882</v>
      </c>
      <c r="Q31" s="40">
        <f t="shared" si="2"/>
        <v>0.975535173078951</v>
      </c>
      <c r="R31" s="44"/>
    </row>
    <row r="32" s="1" customFormat="1" spans="1:18">
      <c r="A32" s="20">
        <v>30</v>
      </c>
      <c r="B32" s="20">
        <v>337</v>
      </c>
      <c r="C32" s="21" t="s">
        <v>201</v>
      </c>
      <c r="D32" s="21" t="s">
        <v>163</v>
      </c>
      <c r="E32" s="24"/>
      <c r="F32" s="21" t="s">
        <v>32</v>
      </c>
      <c r="G32" s="22">
        <v>25263.5108142857</v>
      </c>
      <c r="H32" s="23">
        <v>0.256411217321833</v>
      </c>
      <c r="I32" s="22">
        <v>6477.84756171429</v>
      </c>
      <c r="J32" s="33">
        <v>29721.7774285714</v>
      </c>
      <c r="K32" s="34">
        <v>0.238522062624961</v>
      </c>
      <c r="L32" s="33">
        <v>7089.29965714286</v>
      </c>
      <c r="M32" s="35">
        <v>24048.37</v>
      </c>
      <c r="N32" s="35">
        <v>7554.21</v>
      </c>
      <c r="O32" s="41">
        <f t="shared" si="0"/>
        <v>0.951901348026476</v>
      </c>
      <c r="P32" s="40">
        <f t="shared" si="1"/>
        <v>0.809116145822504</v>
      </c>
      <c r="Q32" s="40">
        <f t="shared" si="2"/>
        <v>1.06557916371735</v>
      </c>
      <c r="R32" s="44"/>
    </row>
    <row r="33" s="1" customFormat="1" spans="1:18">
      <c r="A33" s="20">
        <v>31</v>
      </c>
      <c r="B33" s="20">
        <v>515</v>
      </c>
      <c r="C33" s="21" t="s">
        <v>235</v>
      </c>
      <c r="D33" s="21" t="s">
        <v>163</v>
      </c>
      <c r="E33" s="24" t="s">
        <v>34</v>
      </c>
      <c r="F33" s="21" t="s">
        <v>37</v>
      </c>
      <c r="G33" s="22">
        <v>9477.6904</v>
      </c>
      <c r="H33" s="23">
        <v>0.281320853925703</v>
      </c>
      <c r="I33" s="22">
        <v>2666.27195657143</v>
      </c>
      <c r="J33" s="33">
        <v>11150.224</v>
      </c>
      <c r="K33" s="34">
        <v>0.261693817605305</v>
      </c>
      <c r="L33" s="33">
        <v>2917.94468571429</v>
      </c>
      <c r="M33" s="35">
        <v>8959.27</v>
      </c>
      <c r="N33" s="35">
        <v>2651.34</v>
      </c>
      <c r="O33" s="41">
        <f t="shared" si="0"/>
        <v>0.945300977546175</v>
      </c>
      <c r="P33" s="40">
        <f t="shared" si="1"/>
        <v>0.803505830914249</v>
      </c>
      <c r="Q33" s="40">
        <f t="shared" si="2"/>
        <v>0.90863271431445</v>
      </c>
      <c r="R33" s="44"/>
    </row>
    <row r="34" s="1" customFormat="1" spans="1:18">
      <c r="A34" s="20">
        <v>32</v>
      </c>
      <c r="B34" s="20">
        <v>754</v>
      </c>
      <c r="C34" s="21" t="s">
        <v>246</v>
      </c>
      <c r="D34" s="21" t="s">
        <v>149</v>
      </c>
      <c r="E34" s="21"/>
      <c r="F34" s="21" t="s">
        <v>42</v>
      </c>
      <c r="G34" s="22">
        <v>7987.195425</v>
      </c>
      <c r="H34" s="23">
        <v>0.272703952535559</v>
      </c>
      <c r="I34" s="22">
        <v>2178.13976207143</v>
      </c>
      <c r="J34" s="33">
        <v>9396.7005</v>
      </c>
      <c r="K34" s="34">
        <v>0.253678095381915</v>
      </c>
      <c r="L34" s="33">
        <v>2383.73708571429</v>
      </c>
      <c r="M34" s="35">
        <v>7513.69</v>
      </c>
      <c r="N34" s="35">
        <v>2181.98</v>
      </c>
      <c r="O34" s="41">
        <f t="shared" si="0"/>
        <v>0.940716935068607</v>
      </c>
      <c r="P34" s="40">
        <f t="shared" si="1"/>
        <v>0.799609394808316</v>
      </c>
      <c r="Q34" s="40">
        <f t="shared" si="2"/>
        <v>0.915361015724671</v>
      </c>
      <c r="R34" s="44"/>
    </row>
    <row r="35" s="1" customFormat="1" spans="1:18">
      <c r="A35" s="20">
        <v>33</v>
      </c>
      <c r="B35" s="20">
        <v>598</v>
      </c>
      <c r="C35" s="21" t="s">
        <v>251</v>
      </c>
      <c r="D35" s="21" t="s">
        <v>168</v>
      </c>
      <c r="E35" s="21"/>
      <c r="F35" s="21" t="s">
        <v>37</v>
      </c>
      <c r="G35" s="22">
        <v>9244.0696</v>
      </c>
      <c r="H35" s="23">
        <v>0.294688973906347</v>
      </c>
      <c r="I35" s="22">
        <v>2724.12538514286</v>
      </c>
      <c r="J35" s="33">
        <v>10875.376</v>
      </c>
      <c r="K35" s="34">
        <v>0.274129278052416</v>
      </c>
      <c r="L35" s="33">
        <v>2981.25897142857</v>
      </c>
      <c r="M35" s="35">
        <v>8625.77</v>
      </c>
      <c r="N35" s="35">
        <v>2793.88</v>
      </c>
      <c r="O35" s="41">
        <f t="shared" si="0"/>
        <v>0.933113917705682</v>
      </c>
      <c r="P35" s="40">
        <f t="shared" si="1"/>
        <v>0.79314683004983</v>
      </c>
      <c r="Q35" s="40">
        <f t="shared" si="2"/>
        <v>0.937147703965221</v>
      </c>
      <c r="R35" s="44"/>
    </row>
    <row r="36" s="1" customFormat="1" spans="1:18">
      <c r="A36" s="20">
        <v>34</v>
      </c>
      <c r="B36" s="20">
        <v>726</v>
      </c>
      <c r="C36" s="21" t="s">
        <v>221</v>
      </c>
      <c r="D36" s="21" t="s">
        <v>159</v>
      </c>
      <c r="E36" s="21"/>
      <c r="F36" s="21" t="s">
        <v>32</v>
      </c>
      <c r="G36" s="22">
        <v>11307.1990714286</v>
      </c>
      <c r="H36" s="23">
        <v>0.27154483161224</v>
      </c>
      <c r="I36" s="22">
        <v>3070.41146785715</v>
      </c>
      <c r="J36" s="33">
        <v>13302.5871428571</v>
      </c>
      <c r="K36" s="34">
        <v>0.252599843360223</v>
      </c>
      <c r="L36" s="33">
        <v>3360.23142857143</v>
      </c>
      <c r="M36" s="35">
        <v>10407.41</v>
      </c>
      <c r="N36" s="35">
        <v>3198.32</v>
      </c>
      <c r="O36" s="41">
        <f t="shared" si="0"/>
        <v>0.920423345715897</v>
      </c>
      <c r="P36" s="40">
        <f t="shared" si="1"/>
        <v>0.782359843858517</v>
      </c>
      <c r="Q36" s="40">
        <f t="shared" si="2"/>
        <v>0.951815393667613</v>
      </c>
      <c r="R36" s="44"/>
    </row>
    <row r="37" s="1" customFormat="1" spans="1:18">
      <c r="A37" s="20">
        <v>35</v>
      </c>
      <c r="B37" s="20">
        <v>357</v>
      </c>
      <c r="C37" s="21" t="s">
        <v>164</v>
      </c>
      <c r="D37" s="21" t="s">
        <v>159</v>
      </c>
      <c r="E37" s="21"/>
      <c r="F37" s="21" t="s">
        <v>37</v>
      </c>
      <c r="G37" s="22">
        <v>8506.86411428571</v>
      </c>
      <c r="H37" s="23">
        <v>0.244491138927125</v>
      </c>
      <c r="I37" s="22">
        <v>2079.852896</v>
      </c>
      <c r="J37" s="33">
        <v>10008.0754285714</v>
      </c>
      <c r="K37" s="34">
        <v>0.227433617606628</v>
      </c>
      <c r="L37" s="33">
        <v>2276.1728</v>
      </c>
      <c r="M37" s="35">
        <v>7780.91</v>
      </c>
      <c r="N37" s="35">
        <v>2009.47</v>
      </c>
      <c r="O37" s="41">
        <f t="shared" si="0"/>
        <v>0.91466254726385</v>
      </c>
      <c r="P37" s="39">
        <f t="shared" si="1"/>
        <v>0.777463165174274</v>
      </c>
      <c r="Q37" s="40">
        <f t="shared" si="2"/>
        <v>0.882828403889195</v>
      </c>
      <c r="R37" s="44"/>
    </row>
    <row r="38" s="1" customFormat="1" spans="1:18">
      <c r="A38" s="20">
        <v>36</v>
      </c>
      <c r="B38" s="20">
        <v>713</v>
      </c>
      <c r="C38" s="21" t="s">
        <v>178</v>
      </c>
      <c r="D38" s="21" t="s">
        <v>149</v>
      </c>
      <c r="E38" s="21"/>
      <c r="F38" s="21" t="s">
        <v>42</v>
      </c>
      <c r="G38" s="22">
        <v>3309.8184</v>
      </c>
      <c r="H38" s="23">
        <v>0.285046767606861</v>
      </c>
      <c r="I38" s="22">
        <v>943.453036285714</v>
      </c>
      <c r="J38" s="33">
        <v>3893.904</v>
      </c>
      <c r="K38" s="34">
        <v>0.265159783820336</v>
      </c>
      <c r="L38" s="33">
        <v>1032.50674285714</v>
      </c>
      <c r="M38" s="35">
        <v>3016.26</v>
      </c>
      <c r="N38" s="35">
        <v>956.62</v>
      </c>
      <c r="O38" s="41">
        <f t="shared" si="0"/>
        <v>0.911306795563165</v>
      </c>
      <c r="P38" s="40">
        <f t="shared" si="1"/>
        <v>0.77461077622869</v>
      </c>
      <c r="Q38" s="40">
        <f t="shared" si="2"/>
        <v>0.926502423948199</v>
      </c>
      <c r="R38" s="44"/>
    </row>
    <row r="39" s="1" customFormat="1" spans="1:18">
      <c r="A39" s="20">
        <v>37</v>
      </c>
      <c r="B39" s="20">
        <v>359</v>
      </c>
      <c r="C39" s="21" t="s">
        <v>165</v>
      </c>
      <c r="D39" s="21" t="s">
        <v>159</v>
      </c>
      <c r="E39" s="21"/>
      <c r="F39" s="21" t="s">
        <v>37</v>
      </c>
      <c r="G39" s="22">
        <v>10346.5633142857</v>
      </c>
      <c r="H39" s="23">
        <v>0.305213581533309</v>
      </c>
      <c r="I39" s="22">
        <v>3157.91164571429</v>
      </c>
      <c r="J39" s="33">
        <v>12172.4274285714</v>
      </c>
      <c r="K39" s="34">
        <v>0.28391961072866</v>
      </c>
      <c r="L39" s="33">
        <v>3455.99085714286</v>
      </c>
      <c r="M39" s="35">
        <v>9364.67</v>
      </c>
      <c r="N39" s="35">
        <v>2789.72</v>
      </c>
      <c r="O39" s="41">
        <f t="shared" si="0"/>
        <v>0.905099569348792</v>
      </c>
      <c r="P39" s="39">
        <f t="shared" si="1"/>
        <v>0.769334633946474</v>
      </c>
      <c r="Q39" s="40">
        <f t="shared" si="2"/>
        <v>0.807212783631702</v>
      </c>
      <c r="R39" s="44"/>
    </row>
    <row r="40" s="1" customFormat="1" spans="1:18">
      <c r="A40" s="20">
        <v>38</v>
      </c>
      <c r="B40" s="20">
        <v>755</v>
      </c>
      <c r="C40" s="21" t="s">
        <v>74</v>
      </c>
      <c r="D40" s="21" t="s">
        <v>149</v>
      </c>
      <c r="E40" s="21" t="s">
        <v>34</v>
      </c>
      <c r="F40" s="21" t="s">
        <v>42</v>
      </c>
      <c r="G40" s="22">
        <v>3765.76277142858</v>
      </c>
      <c r="H40" s="23">
        <v>0.208248126122382</v>
      </c>
      <c r="I40" s="22">
        <v>784.213040571429</v>
      </c>
      <c r="J40" s="33">
        <v>4430.30914285715</v>
      </c>
      <c r="K40" s="34">
        <v>0.193719187090588</v>
      </c>
      <c r="L40" s="33">
        <v>858.235885714286</v>
      </c>
      <c r="M40" s="35">
        <v>3401.04</v>
      </c>
      <c r="N40" s="35">
        <v>1067.27</v>
      </c>
      <c r="O40" s="41">
        <f t="shared" si="0"/>
        <v>0.903147703781081</v>
      </c>
      <c r="P40" s="40">
        <f t="shared" si="1"/>
        <v>0.767675548213919</v>
      </c>
      <c r="Q40" s="40">
        <f t="shared" si="2"/>
        <v>1.24356254237929</v>
      </c>
      <c r="R40" s="44"/>
    </row>
    <row r="41" s="1" customFormat="1" spans="1:18">
      <c r="A41" s="20">
        <v>39</v>
      </c>
      <c r="B41" s="20">
        <v>710</v>
      </c>
      <c r="C41" s="21" t="s">
        <v>226</v>
      </c>
      <c r="D41" s="21" t="s">
        <v>149</v>
      </c>
      <c r="E41" s="21"/>
      <c r="F41" s="21" t="s">
        <v>42</v>
      </c>
      <c r="G41" s="22">
        <v>4187.49197142858</v>
      </c>
      <c r="H41" s="23">
        <v>0.27786517287924</v>
      </c>
      <c r="I41" s="22">
        <v>1163.55818057143</v>
      </c>
      <c r="J41" s="33">
        <v>4926.46114285715</v>
      </c>
      <c r="K41" s="34">
        <v>0.258479230585339</v>
      </c>
      <c r="L41" s="33">
        <v>1273.38788571429</v>
      </c>
      <c r="M41" s="35">
        <v>3709.89</v>
      </c>
      <c r="N41" s="35">
        <v>1132.05</v>
      </c>
      <c r="O41" s="41">
        <f t="shared" si="0"/>
        <v>0.885945579194593</v>
      </c>
      <c r="P41" s="40">
        <f t="shared" si="1"/>
        <v>0.753053742315404</v>
      </c>
      <c r="Q41" s="40">
        <f t="shared" si="2"/>
        <v>0.889006415641367</v>
      </c>
      <c r="R41" s="44"/>
    </row>
    <row r="42" s="1" customFormat="1" spans="1:18">
      <c r="A42" s="20">
        <v>40</v>
      </c>
      <c r="B42" s="20">
        <v>349</v>
      </c>
      <c r="C42" s="21" t="s">
        <v>237</v>
      </c>
      <c r="D42" s="21" t="s">
        <v>163</v>
      </c>
      <c r="E42" s="24"/>
      <c r="F42" s="21" t="s">
        <v>37</v>
      </c>
      <c r="G42" s="22">
        <v>7579.64896071429</v>
      </c>
      <c r="H42" s="23">
        <v>0.324597589946151</v>
      </c>
      <c r="I42" s="22">
        <v>2460.33578528571</v>
      </c>
      <c r="J42" s="33">
        <v>8917.23407142858</v>
      </c>
      <c r="K42" s="34">
        <v>0.301951246461536</v>
      </c>
      <c r="L42" s="33">
        <v>2692.56994285714</v>
      </c>
      <c r="M42" s="35">
        <v>6596.07</v>
      </c>
      <c r="N42" s="35">
        <v>1830.64</v>
      </c>
      <c r="O42" s="41">
        <f t="shared" si="0"/>
        <v>0.870234233034771</v>
      </c>
      <c r="P42" s="40">
        <f t="shared" si="1"/>
        <v>0.739699098079555</v>
      </c>
      <c r="Q42" s="40">
        <f t="shared" si="2"/>
        <v>0.679885774130521</v>
      </c>
      <c r="R42" s="44"/>
    </row>
    <row r="43" s="1" customFormat="1" spans="1:18">
      <c r="A43" s="20">
        <v>41</v>
      </c>
      <c r="B43" s="20">
        <v>329</v>
      </c>
      <c r="C43" s="21" t="s">
        <v>209</v>
      </c>
      <c r="D43" s="21" t="s">
        <v>149</v>
      </c>
      <c r="E43" s="21" t="s">
        <v>34</v>
      </c>
      <c r="F43" s="21" t="s">
        <v>37</v>
      </c>
      <c r="G43" s="22">
        <v>8357.00061428571</v>
      </c>
      <c r="H43" s="23">
        <v>0.286210040057041</v>
      </c>
      <c r="I43" s="22">
        <v>2391.85748057143</v>
      </c>
      <c r="J43" s="33">
        <v>9831.76542857142</v>
      </c>
      <c r="K43" s="34">
        <v>0.26624189772748</v>
      </c>
      <c r="L43" s="33">
        <v>2617.62788571429</v>
      </c>
      <c r="M43" s="35">
        <v>7184.9</v>
      </c>
      <c r="N43" s="35">
        <v>2121.14</v>
      </c>
      <c r="O43" s="41">
        <f t="shared" si="0"/>
        <v>0.859746257253818</v>
      </c>
      <c r="P43" s="40">
        <f t="shared" si="1"/>
        <v>0.730784318665746</v>
      </c>
      <c r="Q43" s="40">
        <f t="shared" si="2"/>
        <v>0.810329081370246</v>
      </c>
      <c r="R43" s="44"/>
    </row>
    <row r="44" s="1" customFormat="1" spans="1:18">
      <c r="A44" s="20">
        <v>42</v>
      </c>
      <c r="B44" s="20">
        <v>365</v>
      </c>
      <c r="C44" s="21" t="s">
        <v>220</v>
      </c>
      <c r="D44" s="21" t="s">
        <v>159</v>
      </c>
      <c r="E44" s="21" t="s">
        <v>34</v>
      </c>
      <c r="F44" s="21" t="s">
        <v>32</v>
      </c>
      <c r="G44" s="22">
        <v>11837.4460714286</v>
      </c>
      <c r="H44" s="23">
        <v>0.281211831376875</v>
      </c>
      <c r="I44" s="22">
        <v>3328.82988857143</v>
      </c>
      <c r="J44" s="33">
        <v>13926.4071428571</v>
      </c>
      <c r="K44" s="34">
        <v>0.261592401280814</v>
      </c>
      <c r="L44" s="33">
        <v>3643.04228571428</v>
      </c>
      <c r="M44" s="35">
        <v>10047.04</v>
      </c>
      <c r="N44" s="35">
        <v>2611.38</v>
      </c>
      <c r="O44" s="41">
        <f t="shared" si="0"/>
        <v>0.848750645990269</v>
      </c>
      <c r="P44" s="40">
        <f t="shared" si="1"/>
        <v>0.721438049091733</v>
      </c>
      <c r="Q44" s="40">
        <f t="shared" si="2"/>
        <v>0.716812980799095</v>
      </c>
      <c r="R44" s="44"/>
    </row>
    <row r="45" s="1" customFormat="1" spans="1:18">
      <c r="A45" s="20">
        <v>43</v>
      </c>
      <c r="B45" s="20">
        <v>539</v>
      </c>
      <c r="C45" s="21" t="s">
        <v>206</v>
      </c>
      <c r="D45" s="21" t="s">
        <v>147</v>
      </c>
      <c r="E45" s="21"/>
      <c r="F45" s="21" t="s">
        <v>42</v>
      </c>
      <c r="G45" s="22">
        <v>6020.57404285714</v>
      </c>
      <c r="H45" s="23">
        <v>0.263956346516677</v>
      </c>
      <c r="I45" s="22">
        <v>1589.16872828571</v>
      </c>
      <c r="J45" s="33">
        <v>7083.02828571428</v>
      </c>
      <c r="K45" s="34">
        <v>0.245540787457374</v>
      </c>
      <c r="L45" s="33">
        <v>1739.17234285714</v>
      </c>
      <c r="M45" s="35">
        <v>5097.51</v>
      </c>
      <c r="N45" s="35">
        <v>1630.49</v>
      </c>
      <c r="O45" s="41">
        <f t="shared" si="0"/>
        <v>0.846681722326417</v>
      </c>
      <c r="P45" s="40">
        <f t="shared" si="1"/>
        <v>0.719679463977454</v>
      </c>
      <c r="Q45" s="40">
        <f t="shared" si="2"/>
        <v>0.937509158707874</v>
      </c>
      <c r="R45" s="44"/>
    </row>
    <row r="46" s="1" customFormat="1" spans="1:18">
      <c r="A46" s="20">
        <v>44</v>
      </c>
      <c r="B46" s="20">
        <v>706</v>
      </c>
      <c r="C46" s="21" t="s">
        <v>223</v>
      </c>
      <c r="D46" s="21" t="s">
        <v>149</v>
      </c>
      <c r="E46" s="21"/>
      <c r="F46" s="21" t="s">
        <v>42</v>
      </c>
      <c r="G46" s="22">
        <v>4457.12824285714</v>
      </c>
      <c r="H46" s="23">
        <v>0.297950813281031</v>
      </c>
      <c r="I46" s="22">
        <v>1328.00498485714</v>
      </c>
      <c r="J46" s="33">
        <v>5243.68028571428</v>
      </c>
      <c r="K46" s="34">
        <v>0.277163547238169</v>
      </c>
      <c r="L46" s="33">
        <v>1453.35702857142</v>
      </c>
      <c r="M46" s="35">
        <v>3766.6</v>
      </c>
      <c r="N46" s="35">
        <v>1111.37</v>
      </c>
      <c r="O46" s="41">
        <f t="shared" si="0"/>
        <v>0.845073283685799</v>
      </c>
      <c r="P46" s="40">
        <f t="shared" si="1"/>
        <v>0.71831229113293</v>
      </c>
      <c r="Q46" s="40">
        <f t="shared" si="2"/>
        <v>0.764691660859426</v>
      </c>
      <c r="R46" s="44"/>
    </row>
    <row r="47" s="1" customFormat="1" spans="1:18">
      <c r="A47" s="20">
        <v>45</v>
      </c>
      <c r="B47" s="20">
        <v>379</v>
      </c>
      <c r="C47" s="21" t="s">
        <v>198</v>
      </c>
      <c r="D47" s="21" t="s">
        <v>159</v>
      </c>
      <c r="E47" s="21"/>
      <c r="F47" s="21" t="s">
        <v>37</v>
      </c>
      <c r="G47" s="22">
        <v>8890.25394285715</v>
      </c>
      <c r="H47" s="23">
        <v>0.254182360235199</v>
      </c>
      <c r="I47" s="22">
        <v>2259.74573028571</v>
      </c>
      <c r="J47" s="33">
        <v>10459.1222857143</v>
      </c>
      <c r="K47" s="34">
        <v>0.236448707195534</v>
      </c>
      <c r="L47" s="33">
        <v>2473.04594285714</v>
      </c>
      <c r="M47" s="35">
        <v>7467.44</v>
      </c>
      <c r="N47" s="35">
        <v>1920.21</v>
      </c>
      <c r="O47" s="41">
        <f t="shared" si="0"/>
        <v>0.83995800884852</v>
      </c>
      <c r="P47" s="40">
        <f t="shared" si="1"/>
        <v>0.713964307521242</v>
      </c>
      <c r="Q47" s="40">
        <f t="shared" si="2"/>
        <v>0.776455449825391</v>
      </c>
      <c r="R47" s="44"/>
    </row>
    <row r="48" s="1" customFormat="1" spans="1:18">
      <c r="A48" s="20">
        <v>46</v>
      </c>
      <c r="B48" s="20">
        <v>546</v>
      </c>
      <c r="C48" s="21" t="s">
        <v>170</v>
      </c>
      <c r="D48" s="21" t="s">
        <v>168</v>
      </c>
      <c r="E48" s="21"/>
      <c r="F48" s="21" t="s">
        <v>32</v>
      </c>
      <c r="G48" s="22">
        <v>12071.6772321429</v>
      </c>
      <c r="H48" s="23">
        <v>0.313481093183102</v>
      </c>
      <c r="I48" s="22">
        <v>3784.24257528571</v>
      </c>
      <c r="J48" s="33">
        <v>14201.9732142857</v>
      </c>
      <c r="K48" s="34">
        <v>0.291610319240095</v>
      </c>
      <c r="L48" s="33">
        <v>4141.44194285714</v>
      </c>
      <c r="M48" s="35">
        <v>10120.71</v>
      </c>
      <c r="N48" s="35">
        <v>3431.73</v>
      </c>
      <c r="O48" s="41">
        <f t="shared" si="0"/>
        <v>0.838384741852763</v>
      </c>
      <c r="P48" s="40">
        <f t="shared" si="1"/>
        <v>0.712627030574852</v>
      </c>
      <c r="Q48" s="40">
        <f t="shared" si="2"/>
        <v>0.828631681271978</v>
      </c>
      <c r="R48" s="44"/>
    </row>
    <row r="49" s="1" customFormat="1" spans="1:18">
      <c r="A49" s="20">
        <v>47</v>
      </c>
      <c r="B49" s="20">
        <v>741</v>
      </c>
      <c r="C49" s="21" t="s">
        <v>202</v>
      </c>
      <c r="D49" s="21" t="s">
        <v>159</v>
      </c>
      <c r="E49" s="21"/>
      <c r="F49" s="21" t="s">
        <v>42</v>
      </c>
      <c r="G49" s="22">
        <v>4365.70418571429</v>
      </c>
      <c r="H49" s="23">
        <v>0.280358619612382</v>
      </c>
      <c r="I49" s="22">
        <v>1223.96279914286</v>
      </c>
      <c r="J49" s="33">
        <v>5136.12257142857</v>
      </c>
      <c r="K49" s="34">
        <v>0.260798715918495</v>
      </c>
      <c r="L49" s="33">
        <v>1339.49417142857</v>
      </c>
      <c r="M49" s="35">
        <v>3635.91</v>
      </c>
      <c r="N49" s="35">
        <v>642.6</v>
      </c>
      <c r="O49" s="41">
        <f t="shared" si="0"/>
        <v>0.832834714705965</v>
      </c>
      <c r="P49" s="40">
        <f t="shared" si="1"/>
        <v>0.707909507500072</v>
      </c>
      <c r="Q49" s="40">
        <f t="shared" si="2"/>
        <v>0.47973333046658</v>
      </c>
      <c r="R49" s="44"/>
    </row>
    <row r="50" s="1" customFormat="1" spans="1:18">
      <c r="A50" s="20">
        <v>48</v>
      </c>
      <c r="B50" s="20">
        <v>517</v>
      </c>
      <c r="C50" s="21" t="s">
        <v>229</v>
      </c>
      <c r="D50" s="21" t="s">
        <v>163</v>
      </c>
      <c r="E50" s="24" t="s">
        <v>34</v>
      </c>
      <c r="F50" s="21" t="s">
        <v>32</v>
      </c>
      <c r="G50" s="22">
        <v>19580.2827071429</v>
      </c>
      <c r="H50" s="23">
        <v>0.244505692167375</v>
      </c>
      <c r="I50" s="22">
        <v>4787.49057614286</v>
      </c>
      <c r="J50" s="33">
        <v>23035.6267142858</v>
      </c>
      <c r="K50" s="34">
        <v>0.227447155504535</v>
      </c>
      <c r="L50" s="33">
        <v>5239.38777142857</v>
      </c>
      <c r="M50" s="35">
        <v>16135.97</v>
      </c>
      <c r="N50" s="35">
        <v>4489.04</v>
      </c>
      <c r="O50" s="41">
        <f t="shared" si="0"/>
        <v>0.824092799952964</v>
      </c>
      <c r="P50" s="40">
        <f t="shared" si="1"/>
        <v>0.700478879960018</v>
      </c>
      <c r="Q50" s="40">
        <f t="shared" si="2"/>
        <v>0.856787127778485</v>
      </c>
      <c r="R50" s="44"/>
    </row>
    <row r="51" s="1" customFormat="1" spans="1:18">
      <c r="A51" s="20">
        <v>49</v>
      </c>
      <c r="B51" s="20">
        <v>727</v>
      </c>
      <c r="C51" s="21" t="s">
        <v>213</v>
      </c>
      <c r="D51" s="21" t="s">
        <v>159</v>
      </c>
      <c r="E51" s="21"/>
      <c r="F51" s="21" t="s">
        <v>42</v>
      </c>
      <c r="G51" s="22">
        <v>6296.04398571429</v>
      </c>
      <c r="H51" s="23">
        <v>0.263075760368791</v>
      </c>
      <c r="I51" s="22">
        <v>1656.33655885714</v>
      </c>
      <c r="J51" s="33">
        <v>7407.11057142857</v>
      </c>
      <c r="K51" s="34">
        <v>0.244721637552363</v>
      </c>
      <c r="L51" s="33">
        <v>1812.68022857142</v>
      </c>
      <c r="M51" s="35">
        <v>5181.12</v>
      </c>
      <c r="N51" s="35">
        <v>1272.3</v>
      </c>
      <c r="O51" s="41">
        <f t="shared" si="0"/>
        <v>0.822916741330898</v>
      </c>
      <c r="P51" s="40">
        <f t="shared" si="1"/>
        <v>0.699479230131264</v>
      </c>
      <c r="Q51" s="40">
        <f t="shared" si="2"/>
        <v>0.701888827354124</v>
      </c>
      <c r="R51" s="44"/>
    </row>
    <row r="52" s="1" customFormat="1" spans="1:18">
      <c r="A52" s="20">
        <v>50</v>
      </c>
      <c r="B52" s="20">
        <v>307</v>
      </c>
      <c r="C52" s="21" t="s">
        <v>205</v>
      </c>
      <c r="D52" s="21" t="s">
        <v>151</v>
      </c>
      <c r="E52" s="21" t="s">
        <v>34</v>
      </c>
      <c r="F52" s="21" t="s">
        <v>125</v>
      </c>
      <c r="G52" s="22">
        <v>86514.531275</v>
      </c>
      <c r="H52" s="23">
        <v>0.259692601011222</v>
      </c>
      <c r="I52" s="22">
        <v>22467.1836520715</v>
      </c>
      <c r="J52" s="33">
        <v>101781.8015</v>
      </c>
      <c r="K52" s="34">
        <v>0.241574512568579</v>
      </c>
      <c r="L52" s="33">
        <v>24587.8890857143</v>
      </c>
      <c r="M52" s="35">
        <v>71164.85</v>
      </c>
      <c r="N52" s="35">
        <v>17266.84</v>
      </c>
      <c r="O52" s="41">
        <f t="shared" si="0"/>
        <v>0.822576842886559</v>
      </c>
      <c r="P52" s="40">
        <f t="shared" si="1"/>
        <v>0.699190316453576</v>
      </c>
      <c r="Q52" s="40">
        <f t="shared" si="2"/>
        <v>0.702249792156096</v>
      </c>
      <c r="R52" s="44"/>
    </row>
    <row r="53" s="1" customFormat="1" spans="1:18">
      <c r="A53" s="20">
        <v>51</v>
      </c>
      <c r="B53" s="20">
        <v>738</v>
      </c>
      <c r="C53" s="21" t="s">
        <v>184</v>
      </c>
      <c r="D53" s="21" t="s">
        <v>149</v>
      </c>
      <c r="E53" s="21"/>
      <c r="F53" s="21" t="s">
        <v>42</v>
      </c>
      <c r="G53" s="22">
        <v>5277.01371428571</v>
      </c>
      <c r="H53" s="23">
        <v>0.241878740183572</v>
      </c>
      <c r="I53" s="22">
        <v>1276.39742914286</v>
      </c>
      <c r="J53" s="33">
        <v>6208.25142857143</v>
      </c>
      <c r="K53" s="34">
        <v>0.225003479240532</v>
      </c>
      <c r="L53" s="33">
        <v>1396.87817142857</v>
      </c>
      <c r="M53" s="35">
        <v>4309.53</v>
      </c>
      <c r="N53" s="35">
        <v>1048.94</v>
      </c>
      <c r="O53" s="41">
        <f t="shared" si="0"/>
        <v>0.816660754231777</v>
      </c>
      <c r="P53" s="39">
        <f t="shared" si="1"/>
        <v>0.69416164109701</v>
      </c>
      <c r="Q53" s="40">
        <f t="shared" si="2"/>
        <v>0.750917310796876</v>
      </c>
      <c r="R53" s="44"/>
    </row>
    <row r="54" s="1" customFormat="1" spans="1:18">
      <c r="A54" s="20">
        <v>52</v>
      </c>
      <c r="B54" s="20">
        <v>573</v>
      </c>
      <c r="C54" s="21" t="s">
        <v>197</v>
      </c>
      <c r="D54" s="21" t="s">
        <v>168</v>
      </c>
      <c r="E54" s="21" t="s">
        <v>34</v>
      </c>
      <c r="F54" s="21" t="s">
        <v>42</v>
      </c>
      <c r="G54" s="22">
        <v>5538.97157142858</v>
      </c>
      <c r="H54" s="23">
        <v>0.294633406598611</v>
      </c>
      <c r="I54" s="22">
        <v>1631.96606314286</v>
      </c>
      <c r="J54" s="33">
        <v>6516.43714285715</v>
      </c>
      <c r="K54" s="34">
        <v>0.274077587533592</v>
      </c>
      <c r="L54" s="33">
        <v>1786.00937142858</v>
      </c>
      <c r="M54" s="35">
        <v>4498.95</v>
      </c>
      <c r="N54" s="35">
        <v>1486.11</v>
      </c>
      <c r="O54" s="41">
        <f t="shared" si="0"/>
        <v>0.812235618468729</v>
      </c>
      <c r="P54" s="40">
        <f t="shared" si="1"/>
        <v>0.69040027569842</v>
      </c>
      <c r="Q54" s="40">
        <f t="shared" si="2"/>
        <v>0.832084099766678</v>
      </c>
      <c r="R54" s="44"/>
    </row>
    <row r="55" s="1" customFormat="1" spans="1:18">
      <c r="A55" s="20">
        <v>53</v>
      </c>
      <c r="B55" s="20">
        <v>733</v>
      </c>
      <c r="C55" s="21" t="s">
        <v>238</v>
      </c>
      <c r="D55" s="21" t="s">
        <v>168</v>
      </c>
      <c r="E55" s="21"/>
      <c r="F55" s="21" t="s">
        <v>42</v>
      </c>
      <c r="G55" s="22">
        <v>5574.15501428571</v>
      </c>
      <c r="H55" s="23">
        <v>0.26373067604294</v>
      </c>
      <c r="I55" s="22">
        <v>1470.07567028571</v>
      </c>
      <c r="J55" s="33">
        <v>6557.82942857143</v>
      </c>
      <c r="K55" s="34">
        <v>0.245330861435293</v>
      </c>
      <c r="L55" s="33">
        <v>1608.83794285714</v>
      </c>
      <c r="M55" s="35">
        <v>4476.18</v>
      </c>
      <c r="N55" s="35">
        <v>1623.22</v>
      </c>
      <c r="O55" s="41">
        <f t="shared" si="0"/>
        <v>0.803023954039354</v>
      </c>
      <c r="P55" s="40">
        <f t="shared" si="1"/>
        <v>0.68257036093345</v>
      </c>
      <c r="Q55" s="40">
        <f t="shared" si="2"/>
        <v>1.00893940698422</v>
      </c>
      <c r="R55" s="44"/>
    </row>
    <row r="56" s="1" customFormat="1" spans="1:18">
      <c r="A56" s="20">
        <v>54</v>
      </c>
      <c r="B56" s="20">
        <v>723</v>
      </c>
      <c r="C56" s="21" t="s">
        <v>181</v>
      </c>
      <c r="D56" s="21" t="s">
        <v>163</v>
      </c>
      <c r="E56" s="24" t="s">
        <v>34</v>
      </c>
      <c r="F56" s="21" t="s">
        <v>42</v>
      </c>
      <c r="G56" s="22">
        <v>4751.37565714286</v>
      </c>
      <c r="H56" s="23">
        <v>0.284817299588928</v>
      </c>
      <c r="I56" s="22">
        <v>1353.273984</v>
      </c>
      <c r="J56" s="33">
        <v>5589.85371428572</v>
      </c>
      <c r="K56" s="34">
        <v>0.264946325199003</v>
      </c>
      <c r="L56" s="33">
        <v>1481.0112</v>
      </c>
      <c r="M56" s="35">
        <v>3785.69</v>
      </c>
      <c r="N56" s="35">
        <v>1370.19</v>
      </c>
      <c r="O56" s="41">
        <f t="shared" si="0"/>
        <v>0.796756618119403</v>
      </c>
      <c r="P56" s="40">
        <f t="shared" si="1"/>
        <v>0.677243125401492</v>
      </c>
      <c r="Q56" s="40">
        <f t="shared" si="2"/>
        <v>0.925171936579548</v>
      </c>
      <c r="R56" s="44"/>
    </row>
    <row r="57" s="1" customFormat="1" spans="1:18">
      <c r="A57" s="20">
        <v>55</v>
      </c>
      <c r="B57" s="20">
        <v>581</v>
      </c>
      <c r="C57" s="21" t="s">
        <v>173</v>
      </c>
      <c r="D57" s="21" t="s">
        <v>159</v>
      </c>
      <c r="E57" s="21" t="s">
        <v>34</v>
      </c>
      <c r="F57" s="21" t="s">
        <v>32</v>
      </c>
      <c r="G57" s="22">
        <v>12723.3984</v>
      </c>
      <c r="H57" s="23">
        <v>0.290814213441592</v>
      </c>
      <c r="I57" s="22">
        <v>3700.145098</v>
      </c>
      <c r="J57" s="33">
        <v>14968.704</v>
      </c>
      <c r="K57" s="34">
        <v>0.270524849713109</v>
      </c>
      <c r="L57" s="33">
        <v>4049.4064</v>
      </c>
      <c r="M57" s="35">
        <v>10127.44</v>
      </c>
      <c r="N57" s="35">
        <v>2993.21</v>
      </c>
      <c r="O57" s="41">
        <f t="shared" si="0"/>
        <v>0.795969730854298</v>
      </c>
      <c r="P57" s="40">
        <f t="shared" si="1"/>
        <v>0.676574271226153</v>
      </c>
      <c r="Q57" s="40">
        <f t="shared" si="2"/>
        <v>0.739172536498189</v>
      </c>
      <c r="R57" s="44"/>
    </row>
    <row r="58" s="1" customFormat="1" spans="1:18">
      <c r="A58" s="20">
        <v>56</v>
      </c>
      <c r="B58" s="20">
        <v>341</v>
      </c>
      <c r="C58" s="21" t="s">
        <v>219</v>
      </c>
      <c r="D58" s="21" t="s">
        <v>147</v>
      </c>
      <c r="E58" s="21" t="s">
        <v>34</v>
      </c>
      <c r="F58" s="21" t="s">
        <v>32</v>
      </c>
      <c r="G58" s="22">
        <v>25220.7883571429</v>
      </c>
      <c r="H58" s="23">
        <v>0.31655573741454</v>
      </c>
      <c r="I58" s="22">
        <v>7983.78525657143</v>
      </c>
      <c r="J58" s="33">
        <v>29671.5157142858</v>
      </c>
      <c r="K58" s="34">
        <v>0.294470453408875</v>
      </c>
      <c r="L58" s="33">
        <v>8737.38468571429</v>
      </c>
      <c r="M58" s="35">
        <v>20073.94</v>
      </c>
      <c r="N58" s="35">
        <v>5454.77</v>
      </c>
      <c r="O58" s="41">
        <f t="shared" si="0"/>
        <v>0.79592833165006</v>
      </c>
      <c r="P58" s="39">
        <f t="shared" si="1"/>
        <v>0.67653908190255</v>
      </c>
      <c r="Q58" s="40">
        <f t="shared" si="2"/>
        <v>0.624302373789104</v>
      </c>
      <c r="R58" s="44"/>
    </row>
    <row r="59" s="1" customFormat="1" spans="1:18">
      <c r="A59" s="20">
        <v>57</v>
      </c>
      <c r="B59" s="20">
        <v>748</v>
      </c>
      <c r="C59" s="21" t="s">
        <v>249</v>
      </c>
      <c r="D59" s="21" t="s">
        <v>147</v>
      </c>
      <c r="E59" s="21" t="s">
        <v>34</v>
      </c>
      <c r="F59" s="21" t="s">
        <v>42</v>
      </c>
      <c r="G59" s="22">
        <v>6147.48098571429</v>
      </c>
      <c r="H59" s="23">
        <v>0.2871132944816</v>
      </c>
      <c r="I59" s="22">
        <v>1765.02351857142</v>
      </c>
      <c r="J59" s="33">
        <v>7232.33057142857</v>
      </c>
      <c r="K59" s="34">
        <v>0.267082134401489</v>
      </c>
      <c r="L59" s="33">
        <v>1931.62628571428</v>
      </c>
      <c r="M59" s="35">
        <v>4858.43</v>
      </c>
      <c r="N59" s="35">
        <v>1614.76</v>
      </c>
      <c r="O59" s="41">
        <f t="shared" si="0"/>
        <v>0.790312326510675</v>
      </c>
      <c r="P59" s="40">
        <f t="shared" si="1"/>
        <v>0.671765477534075</v>
      </c>
      <c r="Q59" s="40">
        <f t="shared" si="2"/>
        <v>0.835958804217086</v>
      </c>
      <c r="R59" s="44"/>
    </row>
    <row r="60" s="1" customFormat="1" spans="1:18">
      <c r="A60" s="20">
        <v>58</v>
      </c>
      <c r="B60" s="20">
        <v>52</v>
      </c>
      <c r="C60" s="21" t="s">
        <v>157</v>
      </c>
      <c r="D60" s="21" t="s">
        <v>149</v>
      </c>
      <c r="E60" s="21" t="s">
        <v>34</v>
      </c>
      <c r="F60" s="21" t="s">
        <v>37</v>
      </c>
      <c r="G60" s="22">
        <v>8625.94377142856</v>
      </c>
      <c r="H60" s="23">
        <v>0.289216486959843</v>
      </c>
      <c r="I60" s="22">
        <v>2494.76515428571</v>
      </c>
      <c r="J60" s="33">
        <v>10148.1691428571</v>
      </c>
      <c r="K60" s="34">
        <v>0.269038592520784</v>
      </c>
      <c r="L60" s="33">
        <v>2730.24914285714</v>
      </c>
      <c r="M60" s="35">
        <v>6809.45</v>
      </c>
      <c r="N60" s="35">
        <v>2022.05</v>
      </c>
      <c r="O60" s="41">
        <f t="shared" si="0"/>
        <v>0.789415069288386</v>
      </c>
      <c r="P60" s="40">
        <f t="shared" si="1"/>
        <v>0.67100280889513</v>
      </c>
      <c r="Q60" s="40">
        <f t="shared" si="2"/>
        <v>0.740610066773603</v>
      </c>
      <c r="R60" s="44"/>
    </row>
    <row r="61" s="1" customFormat="1" spans="1:18">
      <c r="A61" s="20">
        <v>59</v>
      </c>
      <c r="B61" s="20">
        <v>745</v>
      </c>
      <c r="C61" s="21" t="s">
        <v>218</v>
      </c>
      <c r="D61" s="21" t="s">
        <v>159</v>
      </c>
      <c r="E61" s="21"/>
      <c r="F61" s="21" t="s">
        <v>37</v>
      </c>
      <c r="G61" s="22">
        <v>7760.20480714286</v>
      </c>
      <c r="H61" s="23">
        <v>0.267410075323003</v>
      </c>
      <c r="I61" s="22">
        <v>2075.156952</v>
      </c>
      <c r="J61" s="33">
        <v>9129.65271428572</v>
      </c>
      <c r="K61" s="34">
        <v>0.248753558440003</v>
      </c>
      <c r="L61" s="33">
        <v>2271.0336</v>
      </c>
      <c r="M61" s="35">
        <v>6081.49</v>
      </c>
      <c r="N61" s="35">
        <v>1935.96</v>
      </c>
      <c r="O61" s="41">
        <f t="shared" si="0"/>
        <v>0.783676481631298</v>
      </c>
      <c r="P61" s="40">
        <f t="shared" si="1"/>
        <v>0.666125009386603</v>
      </c>
      <c r="Q61" s="40">
        <f t="shared" si="2"/>
        <v>0.852457665091349</v>
      </c>
      <c r="R61" s="44"/>
    </row>
    <row r="62" s="1" customFormat="1" spans="1:18">
      <c r="A62" s="20">
        <v>60</v>
      </c>
      <c r="B62" s="20">
        <v>709</v>
      </c>
      <c r="C62" s="21" t="s">
        <v>244</v>
      </c>
      <c r="D62" s="21" t="s">
        <v>159</v>
      </c>
      <c r="E62" s="21"/>
      <c r="F62" s="21" t="s">
        <v>37</v>
      </c>
      <c r="G62" s="22">
        <v>9091.87977142857</v>
      </c>
      <c r="H62" s="23">
        <v>0.270455842367496</v>
      </c>
      <c r="I62" s="22">
        <v>2458.95200228571</v>
      </c>
      <c r="J62" s="33">
        <v>10696.3291428571</v>
      </c>
      <c r="K62" s="34">
        <v>0.251586830109299</v>
      </c>
      <c r="L62" s="33">
        <v>2691.05554285714</v>
      </c>
      <c r="M62" s="35">
        <v>7072.7</v>
      </c>
      <c r="N62" s="35">
        <v>1839.13</v>
      </c>
      <c r="O62" s="41">
        <f t="shared" si="0"/>
        <v>0.777913938350363</v>
      </c>
      <c r="P62" s="40">
        <f t="shared" si="1"/>
        <v>0.661226847597811</v>
      </c>
      <c r="Q62" s="40">
        <f t="shared" si="2"/>
        <v>0.683423277858979</v>
      </c>
      <c r="R62" s="44"/>
    </row>
    <row r="63" s="1" customFormat="1" spans="1:18">
      <c r="A63" s="20">
        <v>61</v>
      </c>
      <c r="B63" s="20">
        <v>585</v>
      </c>
      <c r="C63" s="21" t="s">
        <v>203</v>
      </c>
      <c r="D63" s="21" t="s">
        <v>159</v>
      </c>
      <c r="E63" s="21"/>
      <c r="F63" s="21" t="s">
        <v>32</v>
      </c>
      <c r="G63" s="22">
        <v>14832.0637071428</v>
      </c>
      <c r="H63" s="23">
        <v>0.261634459865856</v>
      </c>
      <c r="I63" s="22">
        <v>3880.57897671428</v>
      </c>
      <c r="J63" s="33">
        <v>17449.4867142857</v>
      </c>
      <c r="K63" s="34">
        <v>0.243380892898471</v>
      </c>
      <c r="L63" s="33">
        <v>4246.87165714286</v>
      </c>
      <c r="M63" s="35">
        <v>11490.87</v>
      </c>
      <c r="N63" s="35">
        <v>3634.67</v>
      </c>
      <c r="O63" s="41">
        <f t="shared" si="0"/>
        <v>0.774731704696377</v>
      </c>
      <c r="P63" s="40">
        <f t="shared" si="1"/>
        <v>0.658521948991918</v>
      </c>
      <c r="Q63" s="40">
        <f t="shared" si="2"/>
        <v>0.855846442613072</v>
      </c>
      <c r="R63" s="44"/>
    </row>
    <row r="64" s="1" customFormat="1" spans="1:18">
      <c r="A64" s="20">
        <v>62</v>
      </c>
      <c r="B64" s="20">
        <v>385</v>
      </c>
      <c r="C64" s="21" t="s">
        <v>166</v>
      </c>
      <c r="D64" s="21" t="s">
        <v>147</v>
      </c>
      <c r="E64" s="21"/>
      <c r="F64" s="21" t="s">
        <v>32</v>
      </c>
      <c r="G64" s="22">
        <v>11037.2815714286</v>
      </c>
      <c r="H64" s="23">
        <v>0.225084664480855</v>
      </c>
      <c r="I64" s="22">
        <v>2484.32281928572</v>
      </c>
      <c r="J64" s="33">
        <v>12985.0371428571</v>
      </c>
      <c r="K64" s="34">
        <v>0.209381083238004</v>
      </c>
      <c r="L64" s="33">
        <v>2718.82114285715</v>
      </c>
      <c r="M64" s="35">
        <v>8402.72</v>
      </c>
      <c r="N64" s="35">
        <v>2636.87</v>
      </c>
      <c r="O64" s="41">
        <f t="shared" si="0"/>
        <v>0.76130340117004</v>
      </c>
      <c r="P64" s="40">
        <f t="shared" si="1"/>
        <v>0.647107890994538</v>
      </c>
      <c r="Q64" s="40">
        <f t="shared" si="2"/>
        <v>0.969857839647727</v>
      </c>
      <c r="R64" s="44"/>
    </row>
    <row r="65" s="1" customFormat="1" spans="1:18">
      <c r="A65" s="20">
        <v>63</v>
      </c>
      <c r="B65" s="20">
        <v>704</v>
      </c>
      <c r="C65" s="21" t="s">
        <v>176</v>
      </c>
      <c r="D65" s="21" t="s">
        <v>149</v>
      </c>
      <c r="E65" s="21"/>
      <c r="F65" s="21" t="s">
        <v>37</v>
      </c>
      <c r="G65" s="22">
        <v>7088.15230714285</v>
      </c>
      <c r="H65" s="23">
        <v>0.260351777248322</v>
      </c>
      <c r="I65" s="22">
        <v>1845.41305057143</v>
      </c>
      <c r="J65" s="33">
        <v>8339.00271428571</v>
      </c>
      <c r="K65" s="34">
        <v>0.242187699765881</v>
      </c>
      <c r="L65" s="33">
        <v>2019.60388571429</v>
      </c>
      <c r="M65" s="35">
        <v>5379.83</v>
      </c>
      <c r="N65" s="35">
        <v>1647.48</v>
      </c>
      <c r="O65" s="41">
        <f t="shared" si="0"/>
        <v>0.758989051995773</v>
      </c>
      <c r="P65" s="39">
        <f t="shared" si="1"/>
        <v>0.645140694196406</v>
      </c>
      <c r="Q65" s="40">
        <f t="shared" si="2"/>
        <v>0.815744122723017</v>
      </c>
      <c r="R65" s="44"/>
    </row>
    <row r="66" s="1" customFormat="1" spans="1:18">
      <c r="A66" s="20">
        <v>64</v>
      </c>
      <c r="B66" s="20">
        <v>740</v>
      </c>
      <c r="C66" s="21" t="s">
        <v>204</v>
      </c>
      <c r="D66" s="21" t="s">
        <v>168</v>
      </c>
      <c r="E66" s="21"/>
      <c r="F66" s="21" t="s">
        <v>42</v>
      </c>
      <c r="G66" s="22">
        <v>5364.09257142858</v>
      </c>
      <c r="H66" s="23">
        <v>0.296101052906085</v>
      </c>
      <c r="I66" s="22">
        <v>1588.31345828571</v>
      </c>
      <c r="J66" s="33">
        <v>6310.69714285715</v>
      </c>
      <c r="K66" s="34">
        <v>0.275442839912638</v>
      </c>
      <c r="L66" s="33">
        <v>1738.23634285714</v>
      </c>
      <c r="M66" s="35">
        <v>4007.03</v>
      </c>
      <c r="N66" s="35">
        <v>1540.27</v>
      </c>
      <c r="O66" s="41">
        <f t="shared" si="0"/>
        <v>0.747009852392021</v>
      </c>
      <c r="P66" s="40">
        <f t="shared" si="1"/>
        <v>0.634958374533218</v>
      </c>
      <c r="Q66" s="40">
        <f t="shared" si="2"/>
        <v>0.886110802095104</v>
      </c>
      <c r="R66" s="44"/>
    </row>
    <row r="67" s="1" customFormat="1" spans="1:18">
      <c r="A67" s="20">
        <v>65</v>
      </c>
      <c r="B67" s="20">
        <v>545</v>
      </c>
      <c r="C67" s="21" t="s">
        <v>230</v>
      </c>
      <c r="D67" s="21" t="s">
        <v>168</v>
      </c>
      <c r="E67" s="21"/>
      <c r="F67" s="21" t="s">
        <v>42</v>
      </c>
      <c r="G67" s="22">
        <v>4277.80131428571</v>
      </c>
      <c r="H67" s="23">
        <v>0.273483887911284</v>
      </c>
      <c r="I67" s="22">
        <v>1169.90973514286</v>
      </c>
      <c r="J67" s="33">
        <v>5032.70742857143</v>
      </c>
      <c r="K67" s="34">
        <v>0.25440361666166</v>
      </c>
      <c r="L67" s="33">
        <v>1280.33897142857</v>
      </c>
      <c r="M67" s="35">
        <v>3170.5</v>
      </c>
      <c r="N67" s="35">
        <v>845.18</v>
      </c>
      <c r="O67" s="41">
        <f t="shared" ref="O67:O88" si="3">M67/G67</f>
        <v>0.741151766308576</v>
      </c>
      <c r="P67" s="40">
        <f t="shared" ref="P67:P88" si="4">M67/J67</f>
        <v>0.629979001362288</v>
      </c>
      <c r="Q67" s="40">
        <f t="shared" ref="Q67:Q88" si="5">N67/L67</f>
        <v>0.660122060532899</v>
      </c>
      <c r="R67" s="44"/>
    </row>
    <row r="68" s="1" customFormat="1" spans="1:18">
      <c r="A68" s="20">
        <v>66</v>
      </c>
      <c r="B68" s="20">
        <v>339</v>
      </c>
      <c r="C68" s="21" t="s">
        <v>247</v>
      </c>
      <c r="D68" s="21" t="s">
        <v>159</v>
      </c>
      <c r="E68" s="21"/>
      <c r="F68" s="21" t="s">
        <v>37</v>
      </c>
      <c r="G68" s="22">
        <v>5697.90141428571</v>
      </c>
      <c r="H68" s="23">
        <v>0.301988021710219</v>
      </c>
      <c r="I68" s="22">
        <v>1720.697976</v>
      </c>
      <c r="J68" s="33">
        <v>6703.41342857143</v>
      </c>
      <c r="K68" s="34">
        <v>0.280919089962994</v>
      </c>
      <c r="L68" s="33">
        <v>1883.1168</v>
      </c>
      <c r="M68" s="35">
        <v>4205.61</v>
      </c>
      <c r="N68" s="35">
        <v>1152.84</v>
      </c>
      <c r="O68" s="41">
        <f t="shared" si="3"/>
        <v>0.738098063517867</v>
      </c>
      <c r="P68" s="40">
        <f t="shared" si="4"/>
        <v>0.627383353990187</v>
      </c>
      <c r="Q68" s="40">
        <f t="shared" si="5"/>
        <v>0.612197820124593</v>
      </c>
      <c r="R68" s="44"/>
    </row>
    <row r="69" s="1" customFormat="1" spans="1:18">
      <c r="A69" s="20">
        <v>67</v>
      </c>
      <c r="B69" s="20">
        <v>371</v>
      </c>
      <c r="C69" s="21" t="s">
        <v>250</v>
      </c>
      <c r="D69" s="21" t="s">
        <v>147</v>
      </c>
      <c r="E69" s="21"/>
      <c r="F69" s="21" t="s">
        <v>42</v>
      </c>
      <c r="G69" s="22">
        <v>5914.56908571429</v>
      </c>
      <c r="H69" s="23">
        <v>0.282694984353359</v>
      </c>
      <c r="I69" s="22">
        <v>1672.01901514286</v>
      </c>
      <c r="J69" s="33">
        <v>6958.31657142857</v>
      </c>
      <c r="K69" s="34">
        <v>0.262972078468241</v>
      </c>
      <c r="L69" s="33">
        <v>1829.84297142858</v>
      </c>
      <c r="M69" s="35">
        <v>4338.65</v>
      </c>
      <c r="N69" s="35">
        <v>1179.25</v>
      </c>
      <c r="O69" s="41">
        <f t="shared" si="3"/>
        <v>0.733553017493586</v>
      </c>
      <c r="P69" s="40">
        <f t="shared" si="4"/>
        <v>0.623520064869549</v>
      </c>
      <c r="Q69" s="40">
        <f t="shared" si="5"/>
        <v>0.644454206406217</v>
      </c>
      <c r="R69" s="44"/>
    </row>
    <row r="70" s="1" customFormat="1" spans="1:18">
      <c r="A70" s="20">
        <v>68</v>
      </c>
      <c r="B70" s="20">
        <v>367</v>
      </c>
      <c r="C70" s="21" t="s">
        <v>207</v>
      </c>
      <c r="D70" s="21" t="s">
        <v>149</v>
      </c>
      <c r="E70" s="21" t="s">
        <v>34</v>
      </c>
      <c r="F70" s="21" t="s">
        <v>37</v>
      </c>
      <c r="G70" s="22">
        <v>7506.04976785714</v>
      </c>
      <c r="H70" s="23">
        <v>0.274936880978343</v>
      </c>
      <c r="I70" s="22">
        <v>2063.68991164286</v>
      </c>
      <c r="J70" s="33">
        <v>8830.64678571428</v>
      </c>
      <c r="K70" s="34">
        <v>0.255755238119389</v>
      </c>
      <c r="L70" s="33">
        <v>2258.48417142858</v>
      </c>
      <c r="M70" s="35">
        <v>5479.34</v>
      </c>
      <c r="N70" s="35">
        <v>1722.33</v>
      </c>
      <c r="O70" s="41">
        <f t="shared" si="3"/>
        <v>0.72998983079808</v>
      </c>
      <c r="P70" s="40">
        <f t="shared" si="4"/>
        <v>0.620491356178368</v>
      </c>
      <c r="Q70" s="40">
        <f t="shared" si="5"/>
        <v>0.762604414849876</v>
      </c>
      <c r="R70" s="44"/>
    </row>
    <row r="71" s="1" customFormat="1" spans="1:18">
      <c r="A71" s="20">
        <v>69</v>
      </c>
      <c r="B71" s="20">
        <v>750</v>
      </c>
      <c r="C71" s="21" t="s">
        <v>78</v>
      </c>
      <c r="D71" s="21" t="s">
        <v>168</v>
      </c>
      <c r="E71" s="21"/>
      <c r="F71" s="21" t="s">
        <v>37</v>
      </c>
      <c r="G71" s="22">
        <v>14698.7487964285</v>
      </c>
      <c r="H71" s="23">
        <v>0.300982836555883</v>
      </c>
      <c r="I71" s="22">
        <v>4424.07110657143</v>
      </c>
      <c r="J71" s="33">
        <v>17292.6456428571</v>
      </c>
      <c r="K71" s="34">
        <v>0.279984034005473</v>
      </c>
      <c r="L71" s="33">
        <v>4841.66468571429</v>
      </c>
      <c r="M71" s="35">
        <v>10673.06</v>
      </c>
      <c r="N71" s="35">
        <v>3721.29</v>
      </c>
      <c r="O71" s="41">
        <f t="shared" si="3"/>
        <v>0.726120307777036</v>
      </c>
      <c r="P71" s="40">
        <f t="shared" si="4"/>
        <v>0.617202261610479</v>
      </c>
      <c r="Q71" s="40">
        <f t="shared" si="5"/>
        <v>0.768597216362372</v>
      </c>
      <c r="R71" s="44"/>
    </row>
    <row r="72" s="1" customFormat="1" spans="1:18">
      <c r="A72" s="20">
        <v>70</v>
      </c>
      <c r="B72" s="20">
        <v>718</v>
      </c>
      <c r="C72" s="21" t="s">
        <v>222</v>
      </c>
      <c r="D72" s="21" t="s">
        <v>163</v>
      </c>
      <c r="E72" s="24"/>
      <c r="F72" s="21" t="s">
        <v>42</v>
      </c>
      <c r="G72" s="22">
        <v>3765.1311</v>
      </c>
      <c r="H72" s="23">
        <v>0.197123990412218</v>
      </c>
      <c r="I72" s="22">
        <v>742.197666857142</v>
      </c>
      <c r="J72" s="33">
        <v>4429.566</v>
      </c>
      <c r="K72" s="34">
        <v>0.18337115387183</v>
      </c>
      <c r="L72" s="33">
        <v>812.254628571428</v>
      </c>
      <c r="M72" s="35">
        <v>2681.44</v>
      </c>
      <c r="N72" s="35">
        <v>601.73</v>
      </c>
      <c r="O72" s="41">
        <f t="shared" si="3"/>
        <v>0.712177060713769</v>
      </c>
      <c r="P72" s="40">
        <f t="shared" si="4"/>
        <v>0.605350501606704</v>
      </c>
      <c r="Q72" s="40">
        <f t="shared" si="5"/>
        <v>0.740814491951011</v>
      </c>
      <c r="R72" s="44"/>
    </row>
    <row r="73" s="1" customFormat="1" spans="1:18">
      <c r="A73" s="20">
        <v>71</v>
      </c>
      <c r="B73" s="20">
        <v>308</v>
      </c>
      <c r="C73" s="21" t="s">
        <v>243</v>
      </c>
      <c r="D73" s="21" t="s">
        <v>163</v>
      </c>
      <c r="E73" s="24"/>
      <c r="F73" s="21" t="s">
        <v>32</v>
      </c>
      <c r="G73" s="22">
        <v>10834.2865142857</v>
      </c>
      <c r="H73" s="23">
        <v>0.291414362237336</v>
      </c>
      <c r="I73" s="22">
        <v>3157.26669485715</v>
      </c>
      <c r="J73" s="33">
        <v>12746.2194285714</v>
      </c>
      <c r="K73" s="34">
        <v>0.271083127662639</v>
      </c>
      <c r="L73" s="33">
        <v>3455.28502857143</v>
      </c>
      <c r="M73" s="35">
        <v>7712.56</v>
      </c>
      <c r="N73" s="35">
        <v>2199.83</v>
      </c>
      <c r="O73" s="41">
        <f t="shared" si="3"/>
        <v>0.711865981191331</v>
      </c>
      <c r="P73" s="40">
        <f t="shared" si="4"/>
        <v>0.605086084012632</v>
      </c>
      <c r="Q73" s="40">
        <f t="shared" si="5"/>
        <v>0.636656594697633</v>
      </c>
      <c r="R73" s="44"/>
    </row>
    <row r="74" s="1" customFormat="1" spans="1:18">
      <c r="A74" s="20">
        <v>72</v>
      </c>
      <c r="B74" s="20">
        <v>732</v>
      </c>
      <c r="C74" s="21" t="s">
        <v>242</v>
      </c>
      <c r="D74" s="21" t="s">
        <v>147</v>
      </c>
      <c r="E74" s="21"/>
      <c r="F74" s="21" t="s">
        <v>42</v>
      </c>
      <c r="G74" s="22">
        <v>5512.15722857142</v>
      </c>
      <c r="H74" s="23">
        <v>0.267753774730342</v>
      </c>
      <c r="I74" s="22">
        <v>1475.90090485714</v>
      </c>
      <c r="J74" s="33">
        <v>6484.89085714285</v>
      </c>
      <c r="K74" s="34">
        <v>0.249073278818922</v>
      </c>
      <c r="L74" s="33">
        <v>1615.21302857142</v>
      </c>
      <c r="M74" s="35">
        <v>3914.44</v>
      </c>
      <c r="N74" s="35">
        <v>1377.76</v>
      </c>
      <c r="O74" s="41">
        <f t="shared" si="3"/>
        <v>0.710146651788179</v>
      </c>
      <c r="P74" s="40">
        <f t="shared" si="4"/>
        <v>0.603624654019952</v>
      </c>
      <c r="Q74" s="40">
        <f t="shared" si="5"/>
        <v>0.852989652528103</v>
      </c>
      <c r="R74" s="44"/>
    </row>
    <row r="75" s="1" customFormat="1" spans="1:18">
      <c r="A75" s="20">
        <v>73</v>
      </c>
      <c r="B75" s="20">
        <v>721</v>
      </c>
      <c r="C75" s="21" t="s">
        <v>239</v>
      </c>
      <c r="D75" s="21" t="s">
        <v>147</v>
      </c>
      <c r="E75" s="21" t="s">
        <v>34</v>
      </c>
      <c r="F75" s="21" t="s">
        <v>37</v>
      </c>
      <c r="G75" s="22">
        <v>8012.44843928571</v>
      </c>
      <c r="H75" s="23">
        <v>0.31767061098757</v>
      </c>
      <c r="I75" s="22">
        <v>2545.31939121429</v>
      </c>
      <c r="J75" s="33">
        <v>9426.40992857142</v>
      </c>
      <c r="K75" s="34">
        <v>0.295507545104716</v>
      </c>
      <c r="L75" s="33">
        <v>2785.57525714286</v>
      </c>
      <c r="M75" s="35">
        <v>5551.06</v>
      </c>
      <c r="N75" s="35">
        <v>1768.77</v>
      </c>
      <c r="O75" s="41">
        <f t="shared" si="3"/>
        <v>0.692804458220621</v>
      </c>
      <c r="P75" s="40">
        <f t="shared" si="4"/>
        <v>0.588883789487529</v>
      </c>
      <c r="Q75" s="40">
        <f t="shared" si="5"/>
        <v>0.634974767048373</v>
      </c>
      <c r="R75" s="44"/>
    </row>
    <row r="76" s="1" customFormat="1" spans="1:18">
      <c r="A76" s="20">
        <v>74</v>
      </c>
      <c r="B76" s="20">
        <v>752</v>
      </c>
      <c r="C76" s="21" t="s">
        <v>248</v>
      </c>
      <c r="D76" s="21" t="s">
        <v>159</v>
      </c>
      <c r="E76" s="21" t="s">
        <v>34</v>
      </c>
      <c r="F76" s="21" t="s">
        <v>42</v>
      </c>
      <c r="G76" s="22">
        <v>4162.76717142858</v>
      </c>
      <c r="H76" s="23">
        <v>0.236361440646373</v>
      </c>
      <c r="I76" s="22">
        <v>983.917645714285</v>
      </c>
      <c r="J76" s="33">
        <v>4897.37314285715</v>
      </c>
      <c r="K76" s="34">
        <v>0.219871107578021</v>
      </c>
      <c r="L76" s="33">
        <v>1076.79085714286</v>
      </c>
      <c r="M76" s="35">
        <v>2860.28</v>
      </c>
      <c r="N76" s="35">
        <v>680.31</v>
      </c>
      <c r="O76" s="41">
        <f t="shared" si="3"/>
        <v>0.687110251957332</v>
      </c>
      <c r="P76" s="40">
        <f t="shared" si="4"/>
        <v>0.584043714163732</v>
      </c>
      <c r="Q76" s="40">
        <f t="shared" si="5"/>
        <v>0.631793997401802</v>
      </c>
      <c r="R76" s="44"/>
    </row>
    <row r="77" s="1" customFormat="1" spans="1:18">
      <c r="A77" s="20">
        <v>75</v>
      </c>
      <c r="B77" s="20">
        <v>511</v>
      </c>
      <c r="C77" s="21" t="s">
        <v>169</v>
      </c>
      <c r="D77" s="21" t="s">
        <v>163</v>
      </c>
      <c r="E77" s="24"/>
      <c r="F77" s="21" t="s">
        <v>37</v>
      </c>
      <c r="G77" s="22">
        <v>7544.98316785714</v>
      </c>
      <c r="H77" s="23">
        <v>0.28708055490422</v>
      </c>
      <c r="I77" s="22">
        <v>2166.01795457143</v>
      </c>
      <c r="J77" s="33">
        <v>8876.45078571428</v>
      </c>
      <c r="K77" s="34">
        <v>0.26705167898067</v>
      </c>
      <c r="L77" s="33">
        <v>2370.47108571429</v>
      </c>
      <c r="M77" s="35">
        <v>5080.03</v>
      </c>
      <c r="N77" s="35">
        <v>1807.71</v>
      </c>
      <c r="O77" s="41">
        <f t="shared" si="3"/>
        <v>0.673299050108124</v>
      </c>
      <c r="P77" s="39">
        <f t="shared" si="4"/>
        <v>0.572304192591906</v>
      </c>
      <c r="Q77" s="40">
        <f t="shared" si="5"/>
        <v>0.762595254122362</v>
      </c>
      <c r="R77" s="44"/>
    </row>
    <row r="78" s="1" customFormat="1" spans="1:18">
      <c r="A78" s="20">
        <v>76</v>
      </c>
      <c r="B78" s="20">
        <v>746</v>
      </c>
      <c r="C78" s="21" t="s">
        <v>210</v>
      </c>
      <c r="D78" s="21" t="s">
        <v>147</v>
      </c>
      <c r="E78" s="21" t="s">
        <v>34</v>
      </c>
      <c r="F78" s="21" t="s">
        <v>37</v>
      </c>
      <c r="G78" s="22">
        <v>10270.8404571429</v>
      </c>
      <c r="H78" s="23">
        <v>0.309152578794665</v>
      </c>
      <c r="I78" s="22">
        <v>3175.25681371429</v>
      </c>
      <c r="J78" s="33">
        <v>12083.3417142857</v>
      </c>
      <c r="K78" s="34">
        <v>0.287583794227595</v>
      </c>
      <c r="L78" s="33">
        <v>3474.97325714286</v>
      </c>
      <c r="M78" s="35">
        <v>6802.38</v>
      </c>
      <c r="N78" s="35">
        <v>2038.04</v>
      </c>
      <c r="O78" s="41">
        <f t="shared" si="3"/>
        <v>0.66230023028634</v>
      </c>
      <c r="P78" s="40">
        <f t="shared" si="4"/>
        <v>0.562955195743392</v>
      </c>
      <c r="Q78" s="40">
        <f t="shared" si="5"/>
        <v>0.586490844443415</v>
      </c>
      <c r="R78" s="44"/>
    </row>
    <row r="79" s="1" customFormat="1" spans="1:18">
      <c r="A79" s="20">
        <v>77</v>
      </c>
      <c r="B79" s="20">
        <v>54</v>
      </c>
      <c r="C79" s="21" t="s">
        <v>214</v>
      </c>
      <c r="D79" s="21" t="s">
        <v>149</v>
      </c>
      <c r="E79" s="21" t="s">
        <v>34</v>
      </c>
      <c r="F79" s="21" t="s">
        <v>37</v>
      </c>
      <c r="G79" s="22">
        <v>9460.39702857143</v>
      </c>
      <c r="H79" s="23">
        <v>0.335709152116044</v>
      </c>
      <c r="I79" s="22">
        <v>3175.94186514286</v>
      </c>
      <c r="J79" s="33">
        <v>11129.8788571429</v>
      </c>
      <c r="K79" s="34">
        <v>0.312287583363762</v>
      </c>
      <c r="L79" s="33">
        <v>3475.72297142857</v>
      </c>
      <c r="M79" s="35">
        <v>6256.04</v>
      </c>
      <c r="N79" s="35">
        <v>2015.68</v>
      </c>
      <c r="O79" s="41">
        <f t="shared" si="3"/>
        <v>0.661287256877917</v>
      </c>
      <c r="P79" s="40">
        <f t="shared" si="4"/>
        <v>0.562094168346228</v>
      </c>
      <c r="Q79" s="40">
        <f t="shared" si="5"/>
        <v>0.579931144274001</v>
      </c>
      <c r="R79" s="44"/>
    </row>
    <row r="80" s="1" customFormat="1" spans="1:18">
      <c r="A80" s="20">
        <v>78</v>
      </c>
      <c r="B80" s="20">
        <v>570</v>
      </c>
      <c r="C80" s="21" t="s">
        <v>241</v>
      </c>
      <c r="D80" s="21" t="s">
        <v>159</v>
      </c>
      <c r="E80" s="21"/>
      <c r="F80" s="21" t="s">
        <v>42</v>
      </c>
      <c r="G80" s="22">
        <v>6316.57221428571</v>
      </c>
      <c r="H80" s="23">
        <v>0.245559329189065</v>
      </c>
      <c r="I80" s="22">
        <v>1551.09323571429</v>
      </c>
      <c r="J80" s="33">
        <v>7431.26142857143</v>
      </c>
      <c r="K80" s="34">
        <v>0.228427282966572</v>
      </c>
      <c r="L80" s="33">
        <v>1697.50285714286</v>
      </c>
      <c r="M80" s="35">
        <v>3852.5</v>
      </c>
      <c r="N80" s="35">
        <v>961.4</v>
      </c>
      <c r="O80" s="41">
        <f t="shared" si="3"/>
        <v>0.609903578920082</v>
      </c>
      <c r="P80" s="40">
        <f t="shared" si="4"/>
        <v>0.518418042082069</v>
      </c>
      <c r="Q80" s="40">
        <f t="shared" si="5"/>
        <v>0.566361344226645</v>
      </c>
      <c r="R80" s="44"/>
    </row>
    <row r="81" s="1" customFormat="1" spans="1:18">
      <c r="A81" s="20">
        <v>79</v>
      </c>
      <c r="B81" s="20">
        <v>541</v>
      </c>
      <c r="C81" s="21" t="s">
        <v>212</v>
      </c>
      <c r="D81" s="21" t="s">
        <v>168</v>
      </c>
      <c r="E81" s="21"/>
      <c r="F81" s="21" t="s">
        <v>32</v>
      </c>
      <c r="G81" s="22">
        <v>12365.4101535714</v>
      </c>
      <c r="H81" s="23">
        <v>0.283382691976636</v>
      </c>
      <c r="I81" s="22">
        <v>3504.14321671429</v>
      </c>
      <c r="J81" s="33">
        <v>14547.5413571428</v>
      </c>
      <c r="K81" s="34">
        <v>0.263611806489894</v>
      </c>
      <c r="L81" s="33">
        <v>3834.90365714286</v>
      </c>
      <c r="M81" s="35">
        <v>7152.96</v>
      </c>
      <c r="N81" s="35">
        <v>2340.48</v>
      </c>
      <c r="O81" s="41">
        <f t="shared" si="3"/>
        <v>0.578465243866906</v>
      </c>
      <c r="P81" s="40">
        <f t="shared" si="4"/>
        <v>0.491695457286871</v>
      </c>
      <c r="Q81" s="40">
        <f t="shared" si="5"/>
        <v>0.610309986703484</v>
      </c>
      <c r="R81" s="44"/>
    </row>
    <row r="82" s="1" customFormat="1" spans="1:18">
      <c r="A82" s="20">
        <v>80</v>
      </c>
      <c r="B82" s="20">
        <v>549</v>
      </c>
      <c r="C82" s="21" t="s">
        <v>233</v>
      </c>
      <c r="D82" s="21" t="s">
        <v>147</v>
      </c>
      <c r="E82" s="21"/>
      <c r="F82" s="21" t="s">
        <v>42</v>
      </c>
      <c r="G82" s="22">
        <v>6272.01205714286</v>
      </c>
      <c r="H82" s="23">
        <v>0.236018773688399</v>
      </c>
      <c r="I82" s="22">
        <v>1480.31259428571</v>
      </c>
      <c r="J82" s="33">
        <v>7378.83771428572</v>
      </c>
      <c r="K82" s="34">
        <v>0.219552347617116</v>
      </c>
      <c r="L82" s="33">
        <v>1620.04114285714</v>
      </c>
      <c r="M82" s="35">
        <v>3557.69</v>
      </c>
      <c r="N82" s="35">
        <v>1147.58</v>
      </c>
      <c r="O82" s="41">
        <f t="shared" si="3"/>
        <v>0.567232646810418</v>
      </c>
      <c r="P82" s="40">
        <f t="shared" si="4"/>
        <v>0.482147749788855</v>
      </c>
      <c r="Q82" s="40">
        <f t="shared" si="5"/>
        <v>0.708364725834125</v>
      </c>
      <c r="R82" s="44"/>
    </row>
    <row r="83" s="1" customFormat="1" spans="1:18">
      <c r="A83" s="20">
        <v>81</v>
      </c>
      <c r="B83" s="20">
        <v>311</v>
      </c>
      <c r="C83" s="21" t="s">
        <v>158</v>
      </c>
      <c r="D83" s="21" t="s">
        <v>159</v>
      </c>
      <c r="E83" s="21"/>
      <c r="F83" s="21" t="s">
        <v>32</v>
      </c>
      <c r="G83" s="22">
        <v>6506.07582857142</v>
      </c>
      <c r="H83" s="23">
        <v>0.20517394132168</v>
      </c>
      <c r="I83" s="22">
        <v>1334.87722028571</v>
      </c>
      <c r="J83" s="33">
        <v>7654.20685714285</v>
      </c>
      <c r="K83" s="34">
        <v>0.190859480299237</v>
      </c>
      <c r="L83" s="33">
        <v>1460.87794285714</v>
      </c>
      <c r="M83" s="35">
        <v>3663.91</v>
      </c>
      <c r="N83" s="35">
        <v>898.79</v>
      </c>
      <c r="O83" s="41">
        <f t="shared" si="3"/>
        <v>0.563152059173664</v>
      </c>
      <c r="P83" s="40">
        <f t="shared" si="4"/>
        <v>0.478679250297615</v>
      </c>
      <c r="Q83" s="40">
        <f t="shared" si="5"/>
        <v>0.615239626550986</v>
      </c>
      <c r="R83" s="44"/>
    </row>
    <row r="84" s="2" customFormat="1" spans="1:18">
      <c r="A84" s="20">
        <v>82</v>
      </c>
      <c r="B84" s="20">
        <v>717</v>
      </c>
      <c r="C84" s="21" t="s">
        <v>245</v>
      </c>
      <c r="D84" s="21" t="s">
        <v>147</v>
      </c>
      <c r="E84" s="21"/>
      <c r="F84" s="21" t="s">
        <v>42</v>
      </c>
      <c r="G84" s="22">
        <v>7842.22901785714</v>
      </c>
      <c r="H84" s="23">
        <v>0.301738523935746</v>
      </c>
      <c r="I84" s="22">
        <v>2366.30260821429</v>
      </c>
      <c r="J84" s="33">
        <v>9226.15178571428</v>
      </c>
      <c r="K84" s="34">
        <v>0.280686999009997</v>
      </c>
      <c r="L84" s="33">
        <v>2589.66085714286</v>
      </c>
      <c r="M84" s="35">
        <v>4305.65</v>
      </c>
      <c r="N84" s="35">
        <v>1469.07</v>
      </c>
      <c r="O84" s="41">
        <f t="shared" si="3"/>
        <v>0.549033953254339</v>
      </c>
      <c r="P84" s="40">
        <f t="shared" si="4"/>
        <v>0.466678860266188</v>
      </c>
      <c r="Q84" s="40">
        <f t="shared" si="5"/>
        <v>0.567282776023732</v>
      </c>
      <c r="R84" s="44"/>
    </row>
    <row r="85" s="1" customFormat="1" spans="1:18">
      <c r="A85" s="20">
        <v>83</v>
      </c>
      <c r="B85" s="20">
        <v>716</v>
      </c>
      <c r="C85" s="21" t="s">
        <v>179</v>
      </c>
      <c r="D85" s="21" t="s">
        <v>147</v>
      </c>
      <c r="E85" s="21" t="s">
        <v>34</v>
      </c>
      <c r="F85" s="21" t="s">
        <v>42</v>
      </c>
      <c r="G85" s="22">
        <v>6156.414</v>
      </c>
      <c r="H85" s="23">
        <v>0.296628339948733</v>
      </c>
      <c r="I85" s="22">
        <v>1826.16686485714</v>
      </c>
      <c r="J85" s="33">
        <v>7242.84</v>
      </c>
      <c r="K85" s="34">
        <v>0.275933339487193</v>
      </c>
      <c r="L85" s="33">
        <v>1998.54102857142</v>
      </c>
      <c r="M85" s="35">
        <v>3124.31</v>
      </c>
      <c r="N85" s="35">
        <v>986.11</v>
      </c>
      <c r="O85" s="41">
        <f t="shared" si="3"/>
        <v>0.50748861268914</v>
      </c>
      <c r="P85" s="40">
        <f t="shared" si="4"/>
        <v>0.431365320785769</v>
      </c>
      <c r="Q85" s="40">
        <f t="shared" si="5"/>
        <v>0.493414939149327</v>
      </c>
      <c r="R85" s="44"/>
    </row>
    <row r="86" s="1" customFormat="1" spans="1:18">
      <c r="A86" s="20">
        <v>84</v>
      </c>
      <c r="B86" s="20">
        <v>594</v>
      </c>
      <c r="C86" s="21" t="s">
        <v>200</v>
      </c>
      <c r="D86" s="21" t="s">
        <v>147</v>
      </c>
      <c r="E86" s="21"/>
      <c r="F86" s="21" t="s">
        <v>42</v>
      </c>
      <c r="G86" s="22">
        <v>6095.86752857142</v>
      </c>
      <c r="H86" s="23">
        <v>0.288259031416382</v>
      </c>
      <c r="I86" s="22">
        <v>1757.18886942858</v>
      </c>
      <c r="J86" s="33">
        <v>7171.60885714285</v>
      </c>
      <c r="K86" s="34">
        <v>0.268147936201286</v>
      </c>
      <c r="L86" s="33">
        <v>1923.05211428572</v>
      </c>
      <c r="M86" s="35">
        <v>3057.64</v>
      </c>
      <c r="N86" s="35">
        <v>895.35</v>
      </c>
      <c r="O86" s="41">
        <f t="shared" si="3"/>
        <v>0.501592264869405</v>
      </c>
      <c r="P86" s="40">
        <f t="shared" si="4"/>
        <v>0.426353425138994</v>
      </c>
      <c r="Q86" s="40">
        <f t="shared" si="5"/>
        <v>0.465588006351331</v>
      </c>
      <c r="R86" s="44"/>
    </row>
    <row r="87" s="1" customFormat="1" spans="1:18">
      <c r="A87" s="20">
        <v>85</v>
      </c>
      <c r="B87" s="20">
        <v>391</v>
      </c>
      <c r="C87" s="21" t="s">
        <v>236</v>
      </c>
      <c r="D87" s="21" t="s">
        <v>163</v>
      </c>
      <c r="E87" s="24"/>
      <c r="F87" s="21" t="s">
        <v>37</v>
      </c>
      <c r="G87" s="22">
        <v>9974.15062857143</v>
      </c>
      <c r="H87" s="23">
        <v>0.316790500674554</v>
      </c>
      <c r="I87" s="22">
        <v>3159.71617142857</v>
      </c>
      <c r="J87" s="33">
        <v>11734.2948571429</v>
      </c>
      <c r="K87" s="34">
        <v>0.294688837836795</v>
      </c>
      <c r="L87" s="33">
        <v>3457.96571428571</v>
      </c>
      <c r="M87" s="35">
        <v>5000.71</v>
      </c>
      <c r="N87" s="35">
        <v>1758.87</v>
      </c>
      <c r="O87" s="41">
        <f t="shared" si="3"/>
        <v>0.501367002186154</v>
      </c>
      <c r="P87" s="40">
        <f t="shared" si="4"/>
        <v>0.426161951858229</v>
      </c>
      <c r="Q87" s="40">
        <f t="shared" si="5"/>
        <v>0.508642984149228</v>
      </c>
      <c r="R87" s="44"/>
    </row>
    <row r="88" s="1" customFormat="1" spans="1:18">
      <c r="A88" s="20" t="s">
        <v>126</v>
      </c>
      <c r="B88" s="20"/>
      <c r="C88" s="21"/>
      <c r="D88" s="21"/>
      <c r="E88" s="46"/>
      <c r="F88" s="46"/>
      <c r="G88" s="18">
        <f>SUM(G3:G87)</f>
        <v>856772.986271429</v>
      </c>
      <c r="H88" s="19">
        <v>0.273914697047476</v>
      </c>
      <c r="I88" s="18">
        <f>SUM(I3:I87)</f>
        <v>234682.712973</v>
      </c>
      <c r="J88" s="28">
        <f>SUM(J3:J87)</f>
        <v>1007968.21914286</v>
      </c>
      <c r="K88" s="29">
        <v>0.25480436934649</v>
      </c>
      <c r="L88" s="28">
        <f>SUM(L3:L87)</f>
        <v>256834.7064</v>
      </c>
      <c r="M88" s="30">
        <f>SUM(M3:M87)</f>
        <v>783435.24</v>
      </c>
      <c r="N88" s="30">
        <f>SUM(N3:N87)</f>
        <v>224581.77</v>
      </c>
      <c r="O88" s="47">
        <f t="shared" si="3"/>
        <v>0.9144023592637</v>
      </c>
      <c r="P88" s="43">
        <f t="shared" si="4"/>
        <v>0.777242005374145</v>
      </c>
      <c r="Q88" s="43">
        <f t="shared" si="5"/>
        <v>0.874421425156736</v>
      </c>
      <c r="R88" s="44"/>
    </row>
  </sheetData>
  <sortState ref="A3:R88">
    <sortCondition ref="P3" descending="1"/>
  </sortState>
  <mergeCells count="2">
    <mergeCell ref="A1:L1"/>
    <mergeCell ref="M1:R1"/>
  </mergeCells>
  <pageMargins left="0.75" right="0.75" top="1" bottom="1" header="0.511805555555556" footer="0.511805555555556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88"/>
  <sheetViews>
    <sheetView workbookViewId="0">
      <selection activeCell="A3" sqref="A3:R17"/>
    </sheetView>
  </sheetViews>
  <sheetFormatPr defaultColWidth="9" defaultRowHeight="13.5"/>
  <cols>
    <col min="1" max="1" width="3.875" style="3" customWidth="1"/>
    <col min="2" max="2" width="4.875" style="3" customWidth="1"/>
    <col min="3" max="3" width="26.375" style="4" customWidth="1"/>
    <col min="4" max="4" width="6.625" style="4" customWidth="1"/>
    <col min="5" max="5" width="6.375" style="5" hidden="1" customWidth="1"/>
    <col min="6" max="6" width="4.125" style="6" hidden="1" customWidth="1"/>
    <col min="7" max="7" width="9.125" style="7" hidden="1" customWidth="1"/>
    <col min="8" max="8" width="8.125" style="8" hidden="1" customWidth="1"/>
    <col min="9" max="9" width="9.875" style="7" hidden="1" customWidth="1"/>
    <col min="10" max="10" width="10.5" style="7" hidden="1" customWidth="1"/>
    <col min="11" max="11" width="9.375" style="8" hidden="1" customWidth="1"/>
    <col min="12" max="12" width="9.375" style="7" hidden="1" customWidth="1"/>
    <col min="13" max="14" width="9.25" style="9" hidden="1" customWidth="1"/>
    <col min="15" max="15" width="7.125" style="10" customWidth="1"/>
    <col min="16" max="16" width="7.125" style="11" customWidth="1"/>
    <col min="17" max="17" width="6.625" style="11" customWidth="1"/>
    <col min="18" max="18" width="8.25" style="12" customWidth="1"/>
    <col min="19" max="16384" width="9" style="1"/>
  </cols>
  <sheetData>
    <row r="1" s="1" customFormat="1" ht="28" customHeight="1" spans="1:18">
      <c r="A1" s="13" t="s">
        <v>0</v>
      </c>
      <c r="B1" s="14"/>
      <c r="C1" s="14"/>
      <c r="D1" s="14"/>
      <c r="E1" s="15"/>
      <c r="F1" s="15"/>
      <c r="G1" s="14"/>
      <c r="H1" s="14"/>
      <c r="I1" s="14"/>
      <c r="J1" s="14"/>
      <c r="K1" s="14"/>
      <c r="L1" s="25"/>
      <c r="M1" s="26">
        <v>43170</v>
      </c>
      <c r="N1" s="27"/>
      <c r="O1" s="27"/>
      <c r="P1" s="27"/>
      <c r="Q1" s="27"/>
      <c r="R1" s="42"/>
    </row>
    <row r="2" s="1" customFormat="1" ht="28" customHeight="1" spans="1:18">
      <c r="A2" s="16" t="s">
        <v>5</v>
      </c>
      <c r="B2" s="16" t="s">
        <v>6</v>
      </c>
      <c r="C2" s="17" t="s">
        <v>7</v>
      </c>
      <c r="D2" s="17" t="s">
        <v>155</v>
      </c>
      <c r="E2" s="17" t="s">
        <v>9</v>
      </c>
      <c r="F2" s="17" t="s">
        <v>10</v>
      </c>
      <c r="G2" s="18" t="s">
        <v>11</v>
      </c>
      <c r="H2" s="19" t="s">
        <v>13</v>
      </c>
      <c r="I2" s="18" t="s">
        <v>14</v>
      </c>
      <c r="J2" s="28" t="s">
        <v>16</v>
      </c>
      <c r="K2" s="29" t="s">
        <v>13</v>
      </c>
      <c r="L2" s="28" t="s">
        <v>14</v>
      </c>
      <c r="M2" s="30" t="s">
        <v>18</v>
      </c>
      <c r="N2" s="30" t="s">
        <v>19</v>
      </c>
      <c r="O2" s="31" t="s">
        <v>193</v>
      </c>
      <c r="P2" s="32" t="s">
        <v>194</v>
      </c>
      <c r="Q2" s="43" t="s">
        <v>195</v>
      </c>
      <c r="R2" s="44" t="s">
        <v>26</v>
      </c>
    </row>
    <row r="3" s="1" customFormat="1" spans="1:19">
      <c r="A3" s="20">
        <v>1</v>
      </c>
      <c r="B3" s="20">
        <v>713</v>
      </c>
      <c r="C3" s="21" t="s">
        <v>178</v>
      </c>
      <c r="D3" s="21" t="s">
        <v>149</v>
      </c>
      <c r="E3" s="21"/>
      <c r="F3" s="21" t="s">
        <v>42</v>
      </c>
      <c r="G3" s="22">
        <v>3309.8184</v>
      </c>
      <c r="H3" s="23">
        <v>0.285046767606861</v>
      </c>
      <c r="I3" s="22">
        <v>943.453036285714</v>
      </c>
      <c r="J3" s="33">
        <v>3893.904</v>
      </c>
      <c r="K3" s="34">
        <v>0.265159783820336</v>
      </c>
      <c r="L3" s="33">
        <v>1032.50674285714</v>
      </c>
      <c r="M3" s="35">
        <v>5666.23</v>
      </c>
      <c r="N3" s="35">
        <v>1827.61</v>
      </c>
      <c r="O3" s="36">
        <f t="shared" ref="O3:O66" si="0">M3/G3</f>
        <v>1.71194588802818</v>
      </c>
      <c r="P3" s="37">
        <f t="shared" ref="P3:P66" si="1">M3/J3</f>
        <v>1.45515400482395</v>
      </c>
      <c r="Q3" s="37">
        <f t="shared" ref="Q3:Q66" si="2">N3/L3</f>
        <v>1.7700707648094</v>
      </c>
      <c r="R3" s="44">
        <v>288</v>
      </c>
      <c r="S3" s="1" t="s">
        <v>196</v>
      </c>
    </row>
    <row r="4" s="1" customFormat="1" spans="1:19">
      <c r="A4" s="20">
        <v>2</v>
      </c>
      <c r="B4" s="20">
        <v>591</v>
      </c>
      <c r="C4" s="21" t="s">
        <v>175</v>
      </c>
      <c r="D4" s="21" t="s">
        <v>147</v>
      </c>
      <c r="E4" s="21" t="s">
        <v>34</v>
      </c>
      <c r="F4" s="21" t="s">
        <v>37</v>
      </c>
      <c r="G4" s="22">
        <v>6577.98060714285</v>
      </c>
      <c r="H4" s="23">
        <v>0.290533461580103</v>
      </c>
      <c r="I4" s="22">
        <v>1911.123476</v>
      </c>
      <c r="J4" s="33">
        <v>7738.80071428571</v>
      </c>
      <c r="K4" s="34">
        <v>0.270263685190794</v>
      </c>
      <c r="L4" s="33">
        <v>2091.5168</v>
      </c>
      <c r="M4" s="35">
        <v>10180</v>
      </c>
      <c r="N4" s="35">
        <v>2783.02</v>
      </c>
      <c r="O4" s="36">
        <f t="shared" si="0"/>
        <v>1.54758741443321</v>
      </c>
      <c r="P4" s="38">
        <f t="shared" si="1"/>
        <v>1.31544930226823</v>
      </c>
      <c r="Q4" s="38">
        <f t="shared" si="2"/>
        <v>1.3306228283703</v>
      </c>
      <c r="R4" s="44">
        <v>288</v>
      </c>
      <c r="S4" s="1" t="s">
        <v>196</v>
      </c>
    </row>
    <row r="5" s="1" customFormat="1" spans="1:19">
      <c r="A5" s="20">
        <v>3</v>
      </c>
      <c r="B5" s="20">
        <v>355</v>
      </c>
      <c r="C5" s="21" t="s">
        <v>162</v>
      </c>
      <c r="D5" s="21" t="s">
        <v>163</v>
      </c>
      <c r="E5" s="24"/>
      <c r="F5" s="21" t="s">
        <v>37</v>
      </c>
      <c r="G5" s="22">
        <v>10375.6166785714</v>
      </c>
      <c r="H5" s="23">
        <v>0.269201208408725</v>
      </c>
      <c r="I5" s="22">
        <v>2793.12854785715</v>
      </c>
      <c r="J5" s="33">
        <v>12206.6078571429</v>
      </c>
      <c r="K5" s="34">
        <v>0.250419728752302</v>
      </c>
      <c r="L5" s="33">
        <v>3056.77542857143</v>
      </c>
      <c r="M5" s="35">
        <v>15737.66</v>
      </c>
      <c r="N5" s="35">
        <v>5595.68</v>
      </c>
      <c r="O5" s="36">
        <f t="shared" si="0"/>
        <v>1.51679273507692</v>
      </c>
      <c r="P5" s="37">
        <f t="shared" si="1"/>
        <v>1.28927382481537</v>
      </c>
      <c r="Q5" s="37">
        <f t="shared" si="2"/>
        <v>1.83058262890287</v>
      </c>
      <c r="R5" s="44">
        <v>288</v>
      </c>
      <c r="S5" s="1" t="s">
        <v>196</v>
      </c>
    </row>
    <row r="6" s="1" customFormat="1" spans="1:19">
      <c r="A6" s="20">
        <v>4</v>
      </c>
      <c r="B6" s="20">
        <v>587</v>
      </c>
      <c r="C6" s="21" t="s">
        <v>174</v>
      </c>
      <c r="D6" s="21" t="s">
        <v>149</v>
      </c>
      <c r="E6" s="21"/>
      <c r="F6" s="21" t="s">
        <v>37</v>
      </c>
      <c r="G6" s="22">
        <v>7275.903525</v>
      </c>
      <c r="H6" s="23">
        <v>0.264299595728118</v>
      </c>
      <c r="I6" s="22">
        <v>1923.01836021429</v>
      </c>
      <c r="J6" s="33">
        <v>8559.8865</v>
      </c>
      <c r="K6" s="34">
        <v>0.245860089049412</v>
      </c>
      <c r="L6" s="33">
        <v>2104.53445714286</v>
      </c>
      <c r="M6" s="35">
        <v>10689.39</v>
      </c>
      <c r="N6" s="35">
        <v>3229.07</v>
      </c>
      <c r="O6" s="36">
        <f t="shared" si="0"/>
        <v>1.46914949645378</v>
      </c>
      <c r="P6" s="37">
        <f t="shared" si="1"/>
        <v>1.24877707198571</v>
      </c>
      <c r="Q6" s="37">
        <f t="shared" si="2"/>
        <v>1.53433933525794</v>
      </c>
      <c r="R6" s="44">
        <v>188</v>
      </c>
      <c r="S6" s="1" t="s">
        <v>196</v>
      </c>
    </row>
    <row r="7" s="1" customFormat="1" spans="1:19">
      <c r="A7" s="20">
        <v>5</v>
      </c>
      <c r="B7" s="20">
        <v>723</v>
      </c>
      <c r="C7" s="21" t="s">
        <v>181</v>
      </c>
      <c r="D7" s="21" t="s">
        <v>163</v>
      </c>
      <c r="E7" s="24" t="s">
        <v>34</v>
      </c>
      <c r="F7" s="21" t="s">
        <v>42</v>
      </c>
      <c r="G7" s="22">
        <v>4751.37565714286</v>
      </c>
      <c r="H7" s="23">
        <v>0.284817299588928</v>
      </c>
      <c r="I7" s="22">
        <v>1353.273984</v>
      </c>
      <c r="J7" s="33">
        <v>5589.85371428572</v>
      </c>
      <c r="K7" s="34">
        <v>0.264946325199003</v>
      </c>
      <c r="L7" s="33">
        <v>1481.0112</v>
      </c>
      <c r="M7" s="35">
        <v>6874.16</v>
      </c>
      <c r="N7" s="35">
        <v>1767.83</v>
      </c>
      <c r="O7" s="36">
        <f t="shared" si="0"/>
        <v>1.44677257620452</v>
      </c>
      <c r="P7" s="37">
        <f t="shared" si="1"/>
        <v>1.22975668977384</v>
      </c>
      <c r="Q7" s="37">
        <f t="shared" si="2"/>
        <v>1.19366416675309</v>
      </c>
      <c r="R7" s="44">
        <v>188</v>
      </c>
      <c r="S7" s="1" t="s">
        <v>196</v>
      </c>
    </row>
    <row r="8" s="1" customFormat="1" spans="1:18">
      <c r="A8" s="20">
        <v>6</v>
      </c>
      <c r="B8" s="20">
        <v>704</v>
      </c>
      <c r="C8" s="21" t="s">
        <v>176</v>
      </c>
      <c r="D8" s="21" t="s">
        <v>149</v>
      </c>
      <c r="E8" s="21"/>
      <c r="F8" s="21" t="s">
        <v>37</v>
      </c>
      <c r="G8" s="22">
        <v>7088.15230714285</v>
      </c>
      <c r="H8" s="23">
        <v>0.260351777248322</v>
      </c>
      <c r="I8" s="22">
        <v>1845.41305057143</v>
      </c>
      <c r="J8" s="33">
        <v>8339.00271428571</v>
      </c>
      <c r="K8" s="34">
        <v>0.242187699765881</v>
      </c>
      <c r="L8" s="33">
        <v>2019.60388571429</v>
      </c>
      <c r="M8" s="35">
        <v>9923.02</v>
      </c>
      <c r="N8" s="35">
        <v>3236.47</v>
      </c>
      <c r="O8" s="36">
        <f t="shared" si="0"/>
        <v>1.39994452291896</v>
      </c>
      <c r="P8" s="39">
        <f t="shared" si="1"/>
        <v>1.18995284448111</v>
      </c>
      <c r="Q8" s="40">
        <f t="shared" si="2"/>
        <v>1.60252712073553</v>
      </c>
      <c r="R8" s="44"/>
    </row>
    <row r="9" s="1" customFormat="1" spans="1:19">
      <c r="A9" s="20">
        <v>7</v>
      </c>
      <c r="B9" s="20">
        <v>707</v>
      </c>
      <c r="C9" s="21" t="s">
        <v>177</v>
      </c>
      <c r="D9" s="21" t="s">
        <v>168</v>
      </c>
      <c r="E9" s="21" t="s">
        <v>34</v>
      </c>
      <c r="F9" s="21" t="s">
        <v>32</v>
      </c>
      <c r="G9" s="22">
        <v>12765.1997</v>
      </c>
      <c r="H9" s="23">
        <v>0.288187539551659</v>
      </c>
      <c r="I9" s="22">
        <v>3678.77149342857</v>
      </c>
      <c r="J9" s="33">
        <v>15017.882</v>
      </c>
      <c r="K9" s="34">
        <v>0.268081432141078</v>
      </c>
      <c r="L9" s="33">
        <v>4026.01531428572</v>
      </c>
      <c r="M9" s="35">
        <v>17679.2</v>
      </c>
      <c r="N9" s="35">
        <v>5175.26</v>
      </c>
      <c r="O9" s="36">
        <f t="shared" si="0"/>
        <v>1.38495287308353</v>
      </c>
      <c r="P9" s="38">
        <f t="shared" si="1"/>
        <v>1.177209942121</v>
      </c>
      <c r="Q9" s="38">
        <f t="shared" si="2"/>
        <v>1.28545462349245</v>
      </c>
      <c r="R9" s="44">
        <v>288</v>
      </c>
      <c r="S9" s="1" t="s">
        <v>196</v>
      </c>
    </row>
    <row r="10" s="1" customFormat="1" spans="1:19">
      <c r="A10" s="20">
        <v>8</v>
      </c>
      <c r="B10" s="20">
        <v>546</v>
      </c>
      <c r="C10" s="21" t="s">
        <v>170</v>
      </c>
      <c r="D10" s="21" t="s">
        <v>168</v>
      </c>
      <c r="E10" s="21"/>
      <c r="F10" s="21" t="s">
        <v>32</v>
      </c>
      <c r="G10" s="22">
        <v>12071.6772321429</v>
      </c>
      <c r="H10" s="23">
        <v>0.313481093183102</v>
      </c>
      <c r="I10" s="22">
        <v>3784.24257528571</v>
      </c>
      <c r="J10" s="33">
        <v>14201.9732142857</v>
      </c>
      <c r="K10" s="34">
        <v>0.291610319240095</v>
      </c>
      <c r="L10" s="33">
        <v>4141.44194285714</v>
      </c>
      <c r="M10" s="35">
        <v>15432.01</v>
      </c>
      <c r="N10" s="35">
        <v>4251.59</v>
      </c>
      <c r="O10" s="36">
        <f t="shared" si="0"/>
        <v>1.27836502776181</v>
      </c>
      <c r="P10" s="37">
        <f t="shared" si="1"/>
        <v>1.08661027359755</v>
      </c>
      <c r="Q10" s="37">
        <f t="shared" si="2"/>
        <v>1.02659654744958</v>
      </c>
      <c r="R10" s="44">
        <v>188</v>
      </c>
      <c r="S10" s="1" t="s">
        <v>196</v>
      </c>
    </row>
    <row r="11" s="1" customFormat="1" spans="1:18">
      <c r="A11" s="20">
        <v>9</v>
      </c>
      <c r="B11" s="20">
        <v>351</v>
      </c>
      <c r="C11" s="21" t="s">
        <v>224</v>
      </c>
      <c r="D11" s="21" t="s">
        <v>149</v>
      </c>
      <c r="E11" s="21"/>
      <c r="F11" s="21" t="s">
        <v>37</v>
      </c>
      <c r="G11" s="22">
        <v>6865.47161428572</v>
      </c>
      <c r="H11" s="23">
        <v>0.242903686714369</v>
      </c>
      <c r="I11" s="22">
        <v>1667.64836614285</v>
      </c>
      <c r="J11" s="33">
        <v>8077.02542857143</v>
      </c>
      <c r="K11" s="34">
        <v>0.225956917873832</v>
      </c>
      <c r="L11" s="33">
        <v>1825.05977142857</v>
      </c>
      <c r="M11" s="35">
        <v>8618.37</v>
      </c>
      <c r="N11" s="35">
        <v>2770.07</v>
      </c>
      <c r="O11" s="36">
        <f t="shared" si="0"/>
        <v>1.25532089915962</v>
      </c>
      <c r="P11" s="40">
        <f t="shared" si="1"/>
        <v>1.06702276428568</v>
      </c>
      <c r="Q11" s="40">
        <f t="shared" si="2"/>
        <v>1.51779686526744</v>
      </c>
      <c r="R11" s="44"/>
    </row>
    <row r="12" s="1" customFormat="1" spans="1:19">
      <c r="A12" s="20">
        <v>10</v>
      </c>
      <c r="B12" s="20">
        <v>716</v>
      </c>
      <c r="C12" s="21" t="s">
        <v>179</v>
      </c>
      <c r="D12" s="21" t="s">
        <v>147</v>
      </c>
      <c r="E12" s="21" t="s">
        <v>34</v>
      </c>
      <c r="F12" s="21" t="s">
        <v>42</v>
      </c>
      <c r="G12" s="22">
        <v>6156.414</v>
      </c>
      <c r="H12" s="23">
        <v>0.296628339948733</v>
      </c>
      <c r="I12" s="22">
        <v>1826.16686485714</v>
      </c>
      <c r="J12" s="33">
        <v>7242.84</v>
      </c>
      <c r="K12" s="34">
        <v>0.275933339487193</v>
      </c>
      <c r="L12" s="33">
        <v>1998.54102857142</v>
      </c>
      <c r="M12" s="35">
        <v>7713.95</v>
      </c>
      <c r="N12" s="35">
        <v>2335.79</v>
      </c>
      <c r="O12" s="36">
        <f t="shared" si="0"/>
        <v>1.25299403191533</v>
      </c>
      <c r="P12" s="37">
        <f t="shared" si="1"/>
        <v>1.06504492712803</v>
      </c>
      <c r="Q12" s="37">
        <f t="shared" si="2"/>
        <v>1.16874758466663</v>
      </c>
      <c r="R12" s="44">
        <v>188</v>
      </c>
      <c r="S12" s="1" t="s">
        <v>196</v>
      </c>
    </row>
    <row r="13" s="1" customFormat="1" spans="1:19">
      <c r="A13" s="20">
        <v>11</v>
      </c>
      <c r="B13" s="20">
        <v>571</v>
      </c>
      <c r="C13" s="21" t="s">
        <v>171</v>
      </c>
      <c r="D13" s="21" t="s">
        <v>168</v>
      </c>
      <c r="E13" s="21"/>
      <c r="F13" s="21" t="s">
        <v>32</v>
      </c>
      <c r="G13" s="22">
        <v>17076.5389785714</v>
      </c>
      <c r="H13" s="23">
        <v>0.269891245999503</v>
      </c>
      <c r="I13" s="22">
        <v>4608.80838228571</v>
      </c>
      <c r="J13" s="33">
        <v>20090.0458571428</v>
      </c>
      <c r="K13" s="34">
        <v>0.251061624185584</v>
      </c>
      <c r="L13" s="33">
        <v>5043.83954285714</v>
      </c>
      <c r="M13" s="35">
        <v>21121.74</v>
      </c>
      <c r="N13" s="35">
        <v>6840.89</v>
      </c>
      <c r="O13" s="36">
        <f t="shared" si="0"/>
        <v>1.23688646900316</v>
      </c>
      <c r="P13" s="38">
        <f t="shared" si="1"/>
        <v>1.05135349865269</v>
      </c>
      <c r="Q13" s="38">
        <f t="shared" si="2"/>
        <v>1.35628620654433</v>
      </c>
      <c r="R13" s="44">
        <v>88</v>
      </c>
      <c r="S13" s="1" t="s">
        <v>196</v>
      </c>
    </row>
    <row r="14" s="1" customFormat="1" spans="1:19">
      <c r="A14" s="20">
        <v>12</v>
      </c>
      <c r="B14" s="20">
        <v>581</v>
      </c>
      <c r="C14" s="21" t="s">
        <v>173</v>
      </c>
      <c r="D14" s="21" t="s">
        <v>159</v>
      </c>
      <c r="E14" s="21" t="s">
        <v>34</v>
      </c>
      <c r="F14" s="21" t="s">
        <v>32</v>
      </c>
      <c r="G14" s="22">
        <v>12723.3984</v>
      </c>
      <c r="H14" s="23">
        <v>0.290814213441592</v>
      </c>
      <c r="I14" s="22">
        <v>3700.145098</v>
      </c>
      <c r="J14" s="33">
        <v>14968.704</v>
      </c>
      <c r="K14" s="34">
        <v>0.270524849713109</v>
      </c>
      <c r="L14" s="33">
        <v>4049.4064</v>
      </c>
      <c r="M14" s="35">
        <v>15604.57</v>
      </c>
      <c r="N14" s="35">
        <v>4222.63</v>
      </c>
      <c r="O14" s="36">
        <f t="shared" si="0"/>
        <v>1.22644670153534</v>
      </c>
      <c r="P14" s="37">
        <f t="shared" si="1"/>
        <v>1.04247969630504</v>
      </c>
      <c r="Q14" s="37">
        <f t="shared" si="2"/>
        <v>1.04277752907192</v>
      </c>
      <c r="R14" s="44">
        <v>288</v>
      </c>
      <c r="S14" s="1" t="s">
        <v>196</v>
      </c>
    </row>
    <row r="15" s="1" customFormat="1" spans="1:18">
      <c r="A15" s="20">
        <v>13</v>
      </c>
      <c r="B15" s="20">
        <v>724</v>
      </c>
      <c r="C15" s="21" t="s">
        <v>217</v>
      </c>
      <c r="D15" s="21" t="s">
        <v>168</v>
      </c>
      <c r="E15" s="21"/>
      <c r="F15" s="21" t="s">
        <v>37</v>
      </c>
      <c r="G15" s="22">
        <v>10306.0877714286</v>
      </c>
      <c r="H15" s="23">
        <v>0.259280579662497</v>
      </c>
      <c r="I15" s="22">
        <v>2672.16841142857</v>
      </c>
      <c r="J15" s="33">
        <v>12124.8091428571</v>
      </c>
      <c r="K15" s="34">
        <v>0.241191236895346</v>
      </c>
      <c r="L15" s="33">
        <v>2924.39771428571</v>
      </c>
      <c r="M15" s="35">
        <v>12589.49</v>
      </c>
      <c r="N15" s="35">
        <v>2611.7</v>
      </c>
      <c r="O15" s="36">
        <f t="shared" si="0"/>
        <v>1.2215585854898</v>
      </c>
      <c r="P15" s="39">
        <f t="shared" si="1"/>
        <v>1.03832479766633</v>
      </c>
      <c r="Q15" s="39">
        <f t="shared" si="2"/>
        <v>0.893072781189036</v>
      </c>
      <c r="R15" s="44"/>
    </row>
    <row r="16" s="1" customFormat="1" spans="1:19">
      <c r="A16" s="20">
        <v>14</v>
      </c>
      <c r="B16" s="20">
        <v>343</v>
      </c>
      <c r="C16" s="21" t="s">
        <v>160</v>
      </c>
      <c r="D16" s="21" t="s">
        <v>159</v>
      </c>
      <c r="E16" s="21" t="s">
        <v>34</v>
      </c>
      <c r="F16" s="21" t="s">
        <v>32</v>
      </c>
      <c r="G16" s="22">
        <v>22505.1466714286</v>
      </c>
      <c r="H16" s="23">
        <v>0.247669723905763</v>
      </c>
      <c r="I16" s="22">
        <v>5573.84346257143</v>
      </c>
      <c r="J16" s="33">
        <v>26476.6431428572</v>
      </c>
      <c r="K16" s="34">
        <v>0.230390440842571</v>
      </c>
      <c r="L16" s="33">
        <v>6099.96548571429</v>
      </c>
      <c r="M16" s="35">
        <v>27409.38</v>
      </c>
      <c r="N16" s="35">
        <v>7637.01</v>
      </c>
      <c r="O16" s="36">
        <f t="shared" si="0"/>
        <v>1.21791607938275</v>
      </c>
      <c r="P16" s="38">
        <f t="shared" si="1"/>
        <v>1.03522866747533</v>
      </c>
      <c r="Q16" s="38">
        <f t="shared" si="2"/>
        <v>1.25197593623855</v>
      </c>
      <c r="R16" s="44">
        <v>188</v>
      </c>
      <c r="S16" s="1" t="s">
        <v>196</v>
      </c>
    </row>
    <row r="17" s="1" customFormat="1" spans="1:19">
      <c r="A17" s="20">
        <v>15</v>
      </c>
      <c r="B17" s="20">
        <v>578</v>
      </c>
      <c r="C17" s="21" t="s">
        <v>172</v>
      </c>
      <c r="D17" s="21" t="s">
        <v>163</v>
      </c>
      <c r="E17" s="24" t="s">
        <v>34</v>
      </c>
      <c r="F17" s="21" t="s">
        <v>37</v>
      </c>
      <c r="G17" s="22">
        <v>8539.219425</v>
      </c>
      <c r="H17" s="23">
        <v>0.297349004539889</v>
      </c>
      <c r="I17" s="22">
        <v>2539.12839557143</v>
      </c>
      <c r="J17" s="33">
        <v>10046.1405</v>
      </c>
      <c r="K17" s="34">
        <v>0.276603725153385</v>
      </c>
      <c r="L17" s="33">
        <v>2778.79988571429</v>
      </c>
      <c r="M17" s="35">
        <v>10046.7</v>
      </c>
      <c r="N17" s="35">
        <v>3436.91</v>
      </c>
      <c r="O17" s="36">
        <f t="shared" si="0"/>
        <v>1.17653610944656</v>
      </c>
      <c r="P17" s="37">
        <f t="shared" si="1"/>
        <v>1.00005569302958</v>
      </c>
      <c r="Q17" s="37">
        <f t="shared" si="2"/>
        <v>1.2368324965281</v>
      </c>
      <c r="R17" s="44">
        <v>88</v>
      </c>
      <c r="S17" s="1" t="s">
        <v>196</v>
      </c>
    </row>
    <row r="18" s="1" customFormat="1" spans="1:18">
      <c r="A18" s="20">
        <v>16</v>
      </c>
      <c r="B18" s="20">
        <v>721</v>
      </c>
      <c r="C18" s="21" t="s">
        <v>239</v>
      </c>
      <c r="D18" s="21" t="s">
        <v>147</v>
      </c>
      <c r="E18" s="21" t="s">
        <v>34</v>
      </c>
      <c r="F18" s="21" t="s">
        <v>37</v>
      </c>
      <c r="G18" s="22">
        <v>8012.44843928571</v>
      </c>
      <c r="H18" s="23">
        <v>0.31767061098757</v>
      </c>
      <c r="I18" s="22">
        <v>2545.31939121429</v>
      </c>
      <c r="J18" s="33">
        <v>9426.40992857142</v>
      </c>
      <c r="K18" s="34">
        <v>0.295507545104716</v>
      </c>
      <c r="L18" s="33">
        <v>2785.57525714286</v>
      </c>
      <c r="M18" s="35">
        <v>9253.98</v>
      </c>
      <c r="N18" s="35">
        <v>2621.08</v>
      </c>
      <c r="O18" s="36">
        <f t="shared" si="0"/>
        <v>1.15495033386136</v>
      </c>
      <c r="P18" s="40">
        <f t="shared" si="1"/>
        <v>0.98170778378216</v>
      </c>
      <c r="Q18" s="40">
        <f t="shared" si="2"/>
        <v>0.940947473337489</v>
      </c>
      <c r="R18" s="44"/>
    </row>
    <row r="19" s="1" customFormat="1" spans="1:18">
      <c r="A19" s="20">
        <v>17</v>
      </c>
      <c r="B19" s="20">
        <v>572</v>
      </c>
      <c r="C19" s="21" t="s">
        <v>228</v>
      </c>
      <c r="D19" s="21" t="s">
        <v>163</v>
      </c>
      <c r="E19" s="24" t="s">
        <v>34</v>
      </c>
      <c r="F19" s="21" t="s">
        <v>37</v>
      </c>
      <c r="G19" s="22">
        <v>7446.503625</v>
      </c>
      <c r="H19" s="23">
        <v>0.275151453674917</v>
      </c>
      <c r="I19" s="22">
        <v>2048.91629721429</v>
      </c>
      <c r="J19" s="33">
        <v>8760.5925</v>
      </c>
      <c r="K19" s="34">
        <v>0.25595484062783</v>
      </c>
      <c r="L19" s="33">
        <v>2242.31605714286</v>
      </c>
      <c r="M19" s="35">
        <v>8586.13</v>
      </c>
      <c r="N19" s="35">
        <v>2635.13</v>
      </c>
      <c r="O19" s="36">
        <f t="shared" si="0"/>
        <v>1.15304180759061</v>
      </c>
      <c r="P19" s="40">
        <f t="shared" si="1"/>
        <v>0.980085536452015</v>
      </c>
      <c r="Q19" s="40">
        <f t="shared" si="2"/>
        <v>1.17518223695801</v>
      </c>
      <c r="R19" s="44"/>
    </row>
    <row r="20" s="1" customFormat="1" spans="1:18">
      <c r="A20" s="20">
        <v>18</v>
      </c>
      <c r="B20" s="20">
        <v>347</v>
      </c>
      <c r="C20" s="21" t="s">
        <v>161</v>
      </c>
      <c r="D20" s="21" t="s">
        <v>159</v>
      </c>
      <c r="E20" s="21"/>
      <c r="F20" s="21" t="s">
        <v>37</v>
      </c>
      <c r="G20" s="22">
        <v>7229.41757142857</v>
      </c>
      <c r="H20" s="23">
        <v>0.288501767490735</v>
      </c>
      <c r="I20" s="22">
        <v>2085.69974728572</v>
      </c>
      <c r="J20" s="33">
        <v>8505.19714285714</v>
      </c>
      <c r="K20" s="34">
        <v>0.268373737200683</v>
      </c>
      <c r="L20" s="33">
        <v>2282.57154285714</v>
      </c>
      <c r="M20" s="35">
        <v>8289.92</v>
      </c>
      <c r="N20" s="35">
        <v>1958.13</v>
      </c>
      <c r="O20" s="36">
        <f t="shared" si="0"/>
        <v>1.14669265097684</v>
      </c>
      <c r="P20" s="39">
        <f t="shared" si="1"/>
        <v>0.974688753330317</v>
      </c>
      <c r="Q20" s="39">
        <f t="shared" si="2"/>
        <v>0.857861391520272</v>
      </c>
      <c r="R20" s="44"/>
    </row>
    <row r="21" s="1" customFormat="1" spans="1:18">
      <c r="A21" s="20">
        <v>19</v>
      </c>
      <c r="B21" s="20">
        <v>737</v>
      </c>
      <c r="C21" s="21" t="s">
        <v>183</v>
      </c>
      <c r="D21" s="21" t="s">
        <v>168</v>
      </c>
      <c r="E21" s="21"/>
      <c r="F21" s="21" t="s">
        <v>37</v>
      </c>
      <c r="G21" s="22">
        <v>7387.07368928571</v>
      </c>
      <c r="H21" s="23">
        <v>0.29004202114863</v>
      </c>
      <c r="I21" s="22">
        <v>2142.56178321429</v>
      </c>
      <c r="J21" s="33">
        <v>8690.67492857142</v>
      </c>
      <c r="K21" s="34">
        <v>0.269806531301051</v>
      </c>
      <c r="L21" s="33">
        <v>2344.80085714286</v>
      </c>
      <c r="M21" s="35">
        <v>8387.43</v>
      </c>
      <c r="N21" s="35">
        <v>2704.49</v>
      </c>
      <c r="O21" s="36">
        <f t="shared" si="0"/>
        <v>1.13541983643201</v>
      </c>
      <c r="P21" s="39">
        <f t="shared" si="1"/>
        <v>0.965106860967211</v>
      </c>
      <c r="Q21" s="39">
        <f t="shared" si="2"/>
        <v>1.15339858895114</v>
      </c>
      <c r="R21" s="44"/>
    </row>
    <row r="22" s="1" customFormat="1" spans="1:18">
      <c r="A22" s="20">
        <v>20</v>
      </c>
      <c r="B22" s="20">
        <v>573</v>
      </c>
      <c r="C22" s="21" t="s">
        <v>197</v>
      </c>
      <c r="D22" s="21" t="s">
        <v>168</v>
      </c>
      <c r="E22" s="21" t="s">
        <v>34</v>
      </c>
      <c r="F22" s="21" t="s">
        <v>42</v>
      </c>
      <c r="G22" s="22">
        <v>5538.97157142858</v>
      </c>
      <c r="H22" s="23">
        <v>0.294633406598611</v>
      </c>
      <c r="I22" s="22">
        <v>1631.96606314286</v>
      </c>
      <c r="J22" s="33">
        <v>6516.43714285715</v>
      </c>
      <c r="K22" s="34">
        <v>0.274077587533592</v>
      </c>
      <c r="L22" s="33">
        <v>1786.00937142858</v>
      </c>
      <c r="M22" s="35">
        <v>6272.42</v>
      </c>
      <c r="N22" s="35">
        <v>2441.35</v>
      </c>
      <c r="O22" s="36">
        <f t="shared" si="0"/>
        <v>1.13241599439772</v>
      </c>
      <c r="P22" s="40">
        <f t="shared" si="1"/>
        <v>0.962553595238063</v>
      </c>
      <c r="Q22" s="40">
        <f t="shared" si="2"/>
        <v>1.36693011753193</v>
      </c>
      <c r="R22" s="44"/>
    </row>
    <row r="23" s="1" customFormat="1" spans="1:18">
      <c r="A23" s="20">
        <v>21</v>
      </c>
      <c r="B23" s="20">
        <v>513</v>
      </c>
      <c r="C23" s="21" t="s">
        <v>234</v>
      </c>
      <c r="D23" s="21" t="s">
        <v>159</v>
      </c>
      <c r="E23" s="21"/>
      <c r="F23" s="21" t="s">
        <v>37</v>
      </c>
      <c r="G23" s="22">
        <v>10016.9886857143</v>
      </c>
      <c r="H23" s="23">
        <v>0.279234288043977</v>
      </c>
      <c r="I23" s="22">
        <v>2797.086704</v>
      </c>
      <c r="J23" s="33">
        <v>11784.6925714286</v>
      </c>
      <c r="K23" s="34">
        <v>0.25975282608742</v>
      </c>
      <c r="L23" s="33">
        <v>3061.1072</v>
      </c>
      <c r="M23" s="35">
        <v>11339.8</v>
      </c>
      <c r="N23" s="35">
        <v>3542.14</v>
      </c>
      <c r="O23" s="36">
        <f t="shared" si="0"/>
        <v>1.13205678430806</v>
      </c>
      <c r="P23" s="40">
        <f t="shared" si="1"/>
        <v>0.962248266661854</v>
      </c>
      <c r="Q23" s="40">
        <f t="shared" si="2"/>
        <v>1.15714340223041</v>
      </c>
      <c r="R23" s="44"/>
    </row>
    <row r="24" s="1" customFormat="1" spans="1:18">
      <c r="A24" s="20">
        <v>22</v>
      </c>
      <c r="B24" s="20">
        <v>341</v>
      </c>
      <c r="C24" s="21" t="s">
        <v>219</v>
      </c>
      <c r="D24" s="21" t="s">
        <v>147</v>
      </c>
      <c r="E24" s="21" t="s">
        <v>34</v>
      </c>
      <c r="F24" s="21" t="s">
        <v>32</v>
      </c>
      <c r="G24" s="22">
        <v>25220.7883571429</v>
      </c>
      <c r="H24" s="23">
        <v>0.31655573741454</v>
      </c>
      <c r="I24" s="22">
        <v>7983.78525657143</v>
      </c>
      <c r="J24" s="33">
        <v>29671.5157142858</v>
      </c>
      <c r="K24" s="34">
        <v>0.294470453408875</v>
      </c>
      <c r="L24" s="33">
        <v>8737.38468571429</v>
      </c>
      <c r="M24" s="35">
        <v>28446.25</v>
      </c>
      <c r="N24" s="35">
        <v>8280.15</v>
      </c>
      <c r="O24" s="36">
        <f t="shared" si="0"/>
        <v>1.12788900954175</v>
      </c>
      <c r="P24" s="39">
        <f t="shared" si="1"/>
        <v>0.958705658110486</v>
      </c>
      <c r="Q24" s="40">
        <f t="shared" si="2"/>
        <v>0.947669159346747</v>
      </c>
      <c r="R24" s="44"/>
    </row>
    <row r="25" s="1" customFormat="1" spans="1:18">
      <c r="A25" s="20">
        <v>23</v>
      </c>
      <c r="B25" s="20">
        <v>710</v>
      </c>
      <c r="C25" s="21" t="s">
        <v>226</v>
      </c>
      <c r="D25" s="21" t="s">
        <v>149</v>
      </c>
      <c r="E25" s="21"/>
      <c r="F25" s="21" t="s">
        <v>42</v>
      </c>
      <c r="G25" s="22">
        <v>4187.49197142858</v>
      </c>
      <c r="H25" s="23">
        <v>0.27786517287924</v>
      </c>
      <c r="I25" s="22">
        <v>1163.55818057143</v>
      </c>
      <c r="J25" s="33">
        <v>4926.46114285715</v>
      </c>
      <c r="K25" s="34">
        <v>0.258479230585339</v>
      </c>
      <c r="L25" s="33">
        <v>1273.38788571429</v>
      </c>
      <c r="M25" s="35">
        <v>4674.39</v>
      </c>
      <c r="N25" s="35">
        <v>1427.85</v>
      </c>
      <c r="O25" s="36">
        <f t="shared" si="0"/>
        <v>1.11627437900623</v>
      </c>
      <c r="P25" s="40">
        <f t="shared" si="1"/>
        <v>0.948833222155294</v>
      </c>
      <c r="Q25" s="40">
        <f t="shared" si="2"/>
        <v>1.12130012859284</v>
      </c>
      <c r="R25" s="44"/>
    </row>
    <row r="26" s="1" customFormat="1" spans="1:18">
      <c r="A26" s="20">
        <v>24</v>
      </c>
      <c r="B26" s="20">
        <v>740</v>
      </c>
      <c r="C26" s="21" t="s">
        <v>204</v>
      </c>
      <c r="D26" s="21" t="s">
        <v>168</v>
      </c>
      <c r="E26" s="21"/>
      <c r="F26" s="21" t="s">
        <v>42</v>
      </c>
      <c r="G26" s="22">
        <v>5364.09257142858</v>
      </c>
      <c r="H26" s="23">
        <v>0.296101052906085</v>
      </c>
      <c r="I26" s="22">
        <v>1588.31345828571</v>
      </c>
      <c r="J26" s="33">
        <v>6310.69714285715</v>
      </c>
      <c r="K26" s="34">
        <v>0.275442839912638</v>
      </c>
      <c r="L26" s="33">
        <v>1738.23634285714</v>
      </c>
      <c r="M26" s="35">
        <v>5933.59</v>
      </c>
      <c r="N26" s="35">
        <v>2061.09</v>
      </c>
      <c r="O26" s="36">
        <f t="shared" si="0"/>
        <v>1.10616845645148</v>
      </c>
      <c r="P26" s="40">
        <f t="shared" si="1"/>
        <v>0.940243187983758</v>
      </c>
      <c r="Q26" s="40">
        <f t="shared" si="2"/>
        <v>1.18573634044044</v>
      </c>
      <c r="R26" s="44"/>
    </row>
    <row r="27" s="1" customFormat="1" spans="1:18">
      <c r="A27" s="20">
        <v>25</v>
      </c>
      <c r="B27" s="20">
        <v>750</v>
      </c>
      <c r="C27" s="21" t="s">
        <v>78</v>
      </c>
      <c r="D27" s="21" t="s">
        <v>168</v>
      </c>
      <c r="E27" s="21"/>
      <c r="F27" s="21" t="s">
        <v>37</v>
      </c>
      <c r="G27" s="22">
        <v>14698.7487964285</v>
      </c>
      <c r="H27" s="23">
        <v>0.300982836555883</v>
      </c>
      <c r="I27" s="22">
        <v>4424.07110657143</v>
      </c>
      <c r="J27" s="33">
        <v>17292.6456428571</v>
      </c>
      <c r="K27" s="34">
        <v>0.279984034005473</v>
      </c>
      <c r="L27" s="33">
        <v>4841.66468571429</v>
      </c>
      <c r="M27" s="35">
        <v>15865.35</v>
      </c>
      <c r="N27" s="35">
        <v>4718.87</v>
      </c>
      <c r="O27" s="36">
        <f t="shared" si="0"/>
        <v>1.07936738151855</v>
      </c>
      <c r="P27" s="40">
        <f t="shared" si="1"/>
        <v>0.917462274290767</v>
      </c>
      <c r="Q27" s="40">
        <f t="shared" si="2"/>
        <v>0.974637920284607</v>
      </c>
      <c r="R27" s="44"/>
    </row>
    <row r="28" s="1" customFormat="1" spans="1:18">
      <c r="A28" s="20">
        <v>26</v>
      </c>
      <c r="B28" s="20">
        <v>385</v>
      </c>
      <c r="C28" s="21" t="s">
        <v>166</v>
      </c>
      <c r="D28" s="21" t="s">
        <v>147</v>
      </c>
      <c r="E28" s="21"/>
      <c r="F28" s="21" t="s">
        <v>32</v>
      </c>
      <c r="G28" s="22">
        <v>11037.2815714286</v>
      </c>
      <c r="H28" s="23">
        <v>0.225084664480855</v>
      </c>
      <c r="I28" s="22">
        <v>2484.32281928572</v>
      </c>
      <c r="J28" s="33">
        <v>12985.0371428571</v>
      </c>
      <c r="K28" s="34">
        <v>0.209381083238004</v>
      </c>
      <c r="L28" s="33">
        <v>2718.82114285715</v>
      </c>
      <c r="M28" s="35">
        <v>11847.79</v>
      </c>
      <c r="N28" s="35">
        <v>3746.01</v>
      </c>
      <c r="O28" s="36">
        <f t="shared" si="0"/>
        <v>1.07343370043848</v>
      </c>
      <c r="P28" s="40">
        <f t="shared" si="1"/>
        <v>0.91241864537271</v>
      </c>
      <c r="Q28" s="40">
        <f t="shared" si="2"/>
        <v>1.3778067048807</v>
      </c>
      <c r="R28" s="44"/>
    </row>
    <row r="29" s="1" customFormat="1" spans="1:18">
      <c r="A29" s="20">
        <v>27</v>
      </c>
      <c r="B29" s="20">
        <v>730</v>
      </c>
      <c r="C29" s="21" t="s">
        <v>182</v>
      </c>
      <c r="D29" s="21" t="s">
        <v>159</v>
      </c>
      <c r="E29" s="21" t="s">
        <v>34</v>
      </c>
      <c r="F29" s="21" t="s">
        <v>32</v>
      </c>
      <c r="G29" s="22">
        <v>12654.64445</v>
      </c>
      <c r="H29" s="23">
        <v>0.273713379105307</v>
      </c>
      <c r="I29" s="22">
        <v>3463.74549378571</v>
      </c>
      <c r="J29" s="33">
        <v>14887.817</v>
      </c>
      <c r="K29" s="34">
        <v>0.254617096842146</v>
      </c>
      <c r="L29" s="33">
        <v>3790.69274285714</v>
      </c>
      <c r="M29" s="35">
        <v>13566.6</v>
      </c>
      <c r="N29" s="35">
        <v>3893.23</v>
      </c>
      <c r="O29" s="36">
        <f t="shared" si="0"/>
        <v>1.07206488918778</v>
      </c>
      <c r="P29" s="39">
        <f t="shared" si="1"/>
        <v>0.911255155809613</v>
      </c>
      <c r="Q29" s="39">
        <f t="shared" si="2"/>
        <v>1.02704974106278</v>
      </c>
      <c r="R29" s="44"/>
    </row>
    <row r="30" s="1" customFormat="1" spans="1:18">
      <c r="A30" s="20">
        <v>28</v>
      </c>
      <c r="B30" s="20">
        <v>594</v>
      </c>
      <c r="C30" s="21" t="s">
        <v>200</v>
      </c>
      <c r="D30" s="21" t="s">
        <v>147</v>
      </c>
      <c r="E30" s="21"/>
      <c r="F30" s="21" t="s">
        <v>42</v>
      </c>
      <c r="G30" s="22">
        <v>6095.86752857142</v>
      </c>
      <c r="H30" s="23">
        <v>0.288259031416382</v>
      </c>
      <c r="I30" s="22">
        <v>1757.18886942858</v>
      </c>
      <c r="J30" s="33">
        <v>7171.60885714285</v>
      </c>
      <c r="K30" s="34">
        <v>0.268147936201286</v>
      </c>
      <c r="L30" s="33">
        <v>1923.05211428572</v>
      </c>
      <c r="M30" s="35">
        <v>6533.21</v>
      </c>
      <c r="N30" s="35">
        <v>1565.85</v>
      </c>
      <c r="O30" s="36">
        <f t="shared" si="0"/>
        <v>1.07174409046436</v>
      </c>
      <c r="P30" s="40">
        <f t="shared" si="1"/>
        <v>0.910982476894705</v>
      </c>
      <c r="Q30" s="40">
        <f t="shared" si="2"/>
        <v>0.81425250432259</v>
      </c>
      <c r="R30" s="44"/>
    </row>
    <row r="31" s="1" customFormat="1" spans="1:18">
      <c r="A31" s="20">
        <v>29</v>
      </c>
      <c r="B31" s="20">
        <v>752</v>
      </c>
      <c r="C31" s="21" t="s">
        <v>248</v>
      </c>
      <c r="D31" s="21" t="s">
        <v>159</v>
      </c>
      <c r="E31" s="21" t="s">
        <v>34</v>
      </c>
      <c r="F31" s="21" t="s">
        <v>42</v>
      </c>
      <c r="G31" s="22">
        <v>4162.76717142858</v>
      </c>
      <c r="H31" s="23">
        <v>0.236361440646373</v>
      </c>
      <c r="I31" s="22">
        <v>983.917645714285</v>
      </c>
      <c r="J31" s="33">
        <v>4897.37314285715</v>
      </c>
      <c r="K31" s="34">
        <v>0.219871107578021</v>
      </c>
      <c r="L31" s="33">
        <v>1076.79085714286</v>
      </c>
      <c r="M31" s="35">
        <v>4456.84</v>
      </c>
      <c r="N31" s="35">
        <v>1283.18</v>
      </c>
      <c r="O31" s="36">
        <f t="shared" si="0"/>
        <v>1.07064359270194</v>
      </c>
      <c r="P31" s="40">
        <f t="shared" si="1"/>
        <v>0.910047053796652</v>
      </c>
      <c r="Q31" s="40">
        <f t="shared" si="2"/>
        <v>1.19167059367942</v>
      </c>
      <c r="R31" s="44"/>
    </row>
    <row r="32" s="1" customFormat="1" spans="1:18">
      <c r="A32" s="20">
        <v>30</v>
      </c>
      <c r="B32" s="20">
        <v>539</v>
      </c>
      <c r="C32" s="21" t="s">
        <v>206</v>
      </c>
      <c r="D32" s="21" t="s">
        <v>147</v>
      </c>
      <c r="E32" s="21"/>
      <c r="F32" s="21" t="s">
        <v>42</v>
      </c>
      <c r="G32" s="22">
        <v>6020.57404285714</v>
      </c>
      <c r="H32" s="23">
        <v>0.263956346516677</v>
      </c>
      <c r="I32" s="22">
        <v>1589.16872828571</v>
      </c>
      <c r="J32" s="33">
        <v>7083.02828571428</v>
      </c>
      <c r="K32" s="34">
        <v>0.245540787457374</v>
      </c>
      <c r="L32" s="33">
        <v>1739.17234285714</v>
      </c>
      <c r="M32" s="35">
        <v>6403.49</v>
      </c>
      <c r="N32" s="35">
        <v>2345.12</v>
      </c>
      <c r="O32" s="36">
        <f t="shared" si="0"/>
        <v>1.06360123709419</v>
      </c>
      <c r="P32" s="40">
        <f t="shared" si="1"/>
        <v>0.904061051530059</v>
      </c>
      <c r="Q32" s="40">
        <f t="shared" si="2"/>
        <v>1.34841150713528</v>
      </c>
      <c r="R32" s="44"/>
    </row>
    <row r="33" s="1" customFormat="1" spans="1:18">
      <c r="A33" s="20">
        <v>31</v>
      </c>
      <c r="B33" s="20">
        <v>582</v>
      </c>
      <c r="C33" s="21" t="s">
        <v>208</v>
      </c>
      <c r="D33" s="21" t="s">
        <v>159</v>
      </c>
      <c r="E33" s="21"/>
      <c r="F33" s="21" t="s">
        <v>32</v>
      </c>
      <c r="G33" s="22">
        <v>27145.0037857143</v>
      </c>
      <c r="H33" s="23">
        <v>0.232946671683358</v>
      </c>
      <c r="I33" s="22">
        <v>6323.33828471429</v>
      </c>
      <c r="J33" s="33">
        <v>31935.2985714286</v>
      </c>
      <c r="K33" s="34">
        <v>0.2166945783101</v>
      </c>
      <c r="L33" s="33">
        <v>6920.20605714286</v>
      </c>
      <c r="M33" s="35">
        <v>27502.14</v>
      </c>
      <c r="N33" s="35">
        <v>6868.79</v>
      </c>
      <c r="O33" s="36">
        <f t="shared" si="0"/>
        <v>1.0131566094853</v>
      </c>
      <c r="P33" s="39">
        <f t="shared" si="1"/>
        <v>0.861183118062507</v>
      </c>
      <c r="Q33" s="40">
        <f t="shared" si="2"/>
        <v>0.992570155177708</v>
      </c>
      <c r="R33" s="44"/>
    </row>
    <row r="34" s="1" customFormat="1" spans="1:18">
      <c r="A34" s="20">
        <v>32</v>
      </c>
      <c r="B34" s="20">
        <v>753</v>
      </c>
      <c r="C34" s="21" t="s">
        <v>187</v>
      </c>
      <c r="D34" s="21" t="s">
        <v>168</v>
      </c>
      <c r="E34" s="21" t="s">
        <v>34</v>
      </c>
      <c r="F34" s="21" t="s">
        <v>42</v>
      </c>
      <c r="G34" s="22">
        <v>2745.891</v>
      </c>
      <c r="H34" s="23">
        <v>0.24868251757158</v>
      </c>
      <c r="I34" s="22">
        <v>682.855086857142</v>
      </c>
      <c r="J34" s="33">
        <v>3230.46</v>
      </c>
      <c r="K34" s="34">
        <v>0.23133257448519</v>
      </c>
      <c r="L34" s="33">
        <v>747.310628571428</v>
      </c>
      <c r="M34" s="35">
        <v>2778.46</v>
      </c>
      <c r="N34" s="35">
        <v>681.83</v>
      </c>
      <c r="O34" s="36">
        <f t="shared" si="0"/>
        <v>1.01186099521066</v>
      </c>
      <c r="P34" s="39">
        <f t="shared" si="1"/>
        <v>0.860081845929063</v>
      </c>
      <c r="Q34" s="39">
        <f t="shared" si="2"/>
        <v>0.912378298838594</v>
      </c>
      <c r="R34" s="44"/>
    </row>
    <row r="35" s="1" customFormat="1" spans="1:18">
      <c r="A35" s="20">
        <v>33</v>
      </c>
      <c r="B35" s="20">
        <v>598</v>
      </c>
      <c r="C35" s="21" t="s">
        <v>251</v>
      </c>
      <c r="D35" s="21" t="s">
        <v>168</v>
      </c>
      <c r="E35" s="21"/>
      <c r="F35" s="21" t="s">
        <v>37</v>
      </c>
      <c r="G35" s="22">
        <v>9244.0696</v>
      </c>
      <c r="H35" s="23">
        <v>0.294688973906347</v>
      </c>
      <c r="I35" s="22">
        <v>2724.12538514286</v>
      </c>
      <c r="J35" s="33">
        <v>10875.376</v>
      </c>
      <c r="K35" s="34">
        <v>0.274129278052416</v>
      </c>
      <c r="L35" s="33">
        <v>2981.25897142857</v>
      </c>
      <c r="M35" s="35">
        <v>9261.92</v>
      </c>
      <c r="N35" s="35">
        <v>2915.01</v>
      </c>
      <c r="O35" s="36">
        <f t="shared" si="0"/>
        <v>1.00193101099109</v>
      </c>
      <c r="P35" s="40">
        <f t="shared" si="1"/>
        <v>0.851641359342426</v>
      </c>
      <c r="Q35" s="40">
        <f t="shared" si="2"/>
        <v>0.977778189662999</v>
      </c>
      <c r="R35" s="44"/>
    </row>
    <row r="36" s="1" customFormat="1" spans="1:18">
      <c r="A36" s="20">
        <v>34</v>
      </c>
      <c r="B36" s="20">
        <v>747</v>
      </c>
      <c r="C36" s="21" t="s">
        <v>186</v>
      </c>
      <c r="D36" s="21" t="s">
        <v>163</v>
      </c>
      <c r="E36" s="24" t="s">
        <v>34</v>
      </c>
      <c r="F36" s="21" t="s">
        <v>42</v>
      </c>
      <c r="G36" s="22">
        <v>6689.14239285715</v>
      </c>
      <c r="H36" s="23">
        <v>0.257900608409726</v>
      </c>
      <c r="I36" s="22">
        <v>1725.13389285715</v>
      </c>
      <c r="J36" s="33">
        <v>7869.57928571429</v>
      </c>
      <c r="K36" s="34">
        <v>0.239907542706722</v>
      </c>
      <c r="L36" s="33">
        <v>1887.97142857143</v>
      </c>
      <c r="M36" s="35">
        <v>6435.77</v>
      </c>
      <c r="N36" s="35">
        <v>1955.59</v>
      </c>
      <c r="O36" s="41">
        <f t="shared" si="0"/>
        <v>0.962121841937808</v>
      </c>
      <c r="P36" s="39">
        <f t="shared" si="1"/>
        <v>0.817803565647138</v>
      </c>
      <c r="Q36" s="39">
        <f t="shared" si="2"/>
        <v>1.03581546330907</v>
      </c>
      <c r="R36" s="44"/>
    </row>
    <row r="37" s="1" customFormat="1" spans="1:18">
      <c r="A37" s="20">
        <v>35</v>
      </c>
      <c r="B37" s="20">
        <v>549</v>
      </c>
      <c r="C37" s="21" t="s">
        <v>233</v>
      </c>
      <c r="D37" s="21" t="s">
        <v>147</v>
      </c>
      <c r="E37" s="21"/>
      <c r="F37" s="21" t="s">
        <v>42</v>
      </c>
      <c r="G37" s="22">
        <v>6272.01205714286</v>
      </c>
      <c r="H37" s="23">
        <v>0.236018773688399</v>
      </c>
      <c r="I37" s="22">
        <v>1480.31259428571</v>
      </c>
      <c r="J37" s="33">
        <v>7378.83771428572</v>
      </c>
      <c r="K37" s="34">
        <v>0.219552347617116</v>
      </c>
      <c r="L37" s="33">
        <v>1620.04114285714</v>
      </c>
      <c r="M37" s="35">
        <v>6002.57</v>
      </c>
      <c r="N37" s="35">
        <v>1680.09</v>
      </c>
      <c r="O37" s="41">
        <f t="shared" si="0"/>
        <v>0.957040570922371</v>
      </c>
      <c r="P37" s="40">
        <f t="shared" si="1"/>
        <v>0.813484485284015</v>
      </c>
      <c r="Q37" s="40">
        <f t="shared" si="2"/>
        <v>1.03706625440201</v>
      </c>
      <c r="R37" s="44"/>
    </row>
    <row r="38" s="1" customFormat="1" spans="1:18">
      <c r="A38" s="20">
        <v>36</v>
      </c>
      <c r="B38" s="20">
        <v>712</v>
      </c>
      <c r="C38" s="21" t="s">
        <v>231</v>
      </c>
      <c r="D38" s="21" t="s">
        <v>168</v>
      </c>
      <c r="E38" s="21" t="s">
        <v>34</v>
      </c>
      <c r="F38" s="21" t="s">
        <v>32</v>
      </c>
      <c r="G38" s="22">
        <v>15474.1014321428</v>
      </c>
      <c r="H38" s="23">
        <v>0.297825984934222</v>
      </c>
      <c r="I38" s="22">
        <v>4608.5895</v>
      </c>
      <c r="J38" s="33">
        <v>18204.8252142857</v>
      </c>
      <c r="K38" s="34">
        <v>0.277047427845788</v>
      </c>
      <c r="L38" s="33">
        <v>5043.6</v>
      </c>
      <c r="M38" s="35">
        <v>14783.04</v>
      </c>
      <c r="N38" s="35">
        <v>4792.73</v>
      </c>
      <c r="O38" s="41">
        <f t="shared" si="0"/>
        <v>0.955340771470754</v>
      </c>
      <c r="P38" s="40">
        <f t="shared" si="1"/>
        <v>0.812039655750138</v>
      </c>
      <c r="Q38" s="40">
        <f t="shared" si="2"/>
        <v>0.950259735109842</v>
      </c>
      <c r="R38" s="44"/>
    </row>
    <row r="39" s="1" customFormat="1" spans="1:18">
      <c r="A39" s="20">
        <v>37</v>
      </c>
      <c r="B39" s="20">
        <v>365</v>
      </c>
      <c r="C39" s="21" t="s">
        <v>220</v>
      </c>
      <c r="D39" s="21" t="s">
        <v>159</v>
      </c>
      <c r="E39" s="21" t="s">
        <v>34</v>
      </c>
      <c r="F39" s="21" t="s">
        <v>32</v>
      </c>
      <c r="G39" s="22">
        <v>11837.4460714286</v>
      </c>
      <c r="H39" s="23">
        <v>0.281211831376875</v>
      </c>
      <c r="I39" s="22">
        <v>3328.82988857143</v>
      </c>
      <c r="J39" s="33">
        <v>13926.4071428571</v>
      </c>
      <c r="K39" s="34">
        <v>0.261592401280814</v>
      </c>
      <c r="L39" s="33">
        <v>3643.04228571428</v>
      </c>
      <c r="M39" s="35">
        <v>11293.97</v>
      </c>
      <c r="N39" s="35">
        <v>3084.28</v>
      </c>
      <c r="O39" s="41">
        <f t="shared" si="0"/>
        <v>0.954088401488869</v>
      </c>
      <c r="P39" s="40">
        <f t="shared" si="1"/>
        <v>0.810975141265543</v>
      </c>
      <c r="Q39" s="40">
        <f t="shared" si="2"/>
        <v>0.846622069717556</v>
      </c>
      <c r="R39" s="44"/>
    </row>
    <row r="40" s="1" customFormat="1" ht="17" customHeight="1" spans="1:18">
      <c r="A40" s="20">
        <v>38</v>
      </c>
      <c r="B40" s="20">
        <v>748</v>
      </c>
      <c r="C40" s="21" t="s">
        <v>249</v>
      </c>
      <c r="D40" s="21" t="s">
        <v>147</v>
      </c>
      <c r="E40" s="21" t="s">
        <v>34</v>
      </c>
      <c r="F40" s="21" t="s">
        <v>42</v>
      </c>
      <c r="G40" s="22">
        <v>6147.48098571429</v>
      </c>
      <c r="H40" s="23">
        <v>0.2871132944816</v>
      </c>
      <c r="I40" s="22">
        <v>1765.02351857142</v>
      </c>
      <c r="J40" s="33">
        <v>7232.33057142857</v>
      </c>
      <c r="K40" s="34">
        <v>0.267082134401489</v>
      </c>
      <c r="L40" s="33">
        <v>1931.62628571428</v>
      </c>
      <c r="M40" s="35">
        <v>5852.35</v>
      </c>
      <c r="N40" s="35">
        <v>1690</v>
      </c>
      <c r="O40" s="41">
        <f t="shared" si="0"/>
        <v>0.951991557777873</v>
      </c>
      <c r="P40" s="40">
        <f t="shared" si="1"/>
        <v>0.809192824111193</v>
      </c>
      <c r="Q40" s="40">
        <f t="shared" si="2"/>
        <v>0.87491043816225</v>
      </c>
      <c r="R40" s="44"/>
    </row>
    <row r="41" s="1" customFormat="1" spans="1:18">
      <c r="A41" s="20">
        <v>39</v>
      </c>
      <c r="B41" s="20">
        <v>570</v>
      </c>
      <c r="C41" s="21" t="s">
        <v>241</v>
      </c>
      <c r="D41" s="21" t="s">
        <v>159</v>
      </c>
      <c r="E41" s="21"/>
      <c r="F41" s="21" t="s">
        <v>42</v>
      </c>
      <c r="G41" s="22">
        <v>6316.57221428571</v>
      </c>
      <c r="H41" s="23">
        <v>0.245559329189065</v>
      </c>
      <c r="I41" s="22">
        <v>1551.09323571429</v>
      </c>
      <c r="J41" s="33">
        <v>7431.26142857143</v>
      </c>
      <c r="K41" s="34">
        <v>0.228427282966572</v>
      </c>
      <c r="L41" s="33">
        <v>1697.50285714286</v>
      </c>
      <c r="M41" s="35">
        <v>5963.02</v>
      </c>
      <c r="N41" s="35">
        <v>1515.38</v>
      </c>
      <c r="O41" s="41">
        <f t="shared" si="0"/>
        <v>0.944027836254906</v>
      </c>
      <c r="P41" s="40">
        <f t="shared" si="1"/>
        <v>0.80242366081667</v>
      </c>
      <c r="Q41" s="40">
        <f t="shared" si="2"/>
        <v>0.892711310395437</v>
      </c>
      <c r="R41" s="44"/>
    </row>
    <row r="42" s="1" customFormat="1" spans="1:18">
      <c r="A42" s="20">
        <v>40</v>
      </c>
      <c r="B42" s="20">
        <v>339</v>
      </c>
      <c r="C42" s="21" t="s">
        <v>247</v>
      </c>
      <c r="D42" s="21" t="s">
        <v>159</v>
      </c>
      <c r="E42" s="21"/>
      <c r="F42" s="21" t="s">
        <v>37</v>
      </c>
      <c r="G42" s="22">
        <v>5697.90141428571</v>
      </c>
      <c r="H42" s="23">
        <v>0.301988021710219</v>
      </c>
      <c r="I42" s="22">
        <v>1720.697976</v>
      </c>
      <c r="J42" s="33">
        <v>6703.41342857143</v>
      </c>
      <c r="K42" s="34">
        <v>0.280919089962994</v>
      </c>
      <c r="L42" s="33">
        <v>1883.1168</v>
      </c>
      <c r="M42" s="35">
        <v>5374.02</v>
      </c>
      <c r="N42" s="35">
        <v>1787.41</v>
      </c>
      <c r="O42" s="41">
        <f t="shared" si="0"/>
        <v>0.943157771478166</v>
      </c>
      <c r="P42" s="40">
        <f t="shared" si="1"/>
        <v>0.80168410575644</v>
      </c>
      <c r="Q42" s="40">
        <f t="shared" si="2"/>
        <v>0.949176386722268</v>
      </c>
      <c r="R42" s="44"/>
    </row>
    <row r="43" s="1" customFormat="1" spans="1:18">
      <c r="A43" s="20">
        <v>41</v>
      </c>
      <c r="B43" s="20">
        <v>514</v>
      </c>
      <c r="C43" s="21" t="s">
        <v>232</v>
      </c>
      <c r="D43" s="21" t="s">
        <v>147</v>
      </c>
      <c r="E43" s="21" t="s">
        <v>34</v>
      </c>
      <c r="F43" s="21" t="s">
        <v>32</v>
      </c>
      <c r="G43" s="22">
        <v>12254.661225</v>
      </c>
      <c r="H43" s="23">
        <v>0.31761111807945</v>
      </c>
      <c r="I43" s="22">
        <v>3892.21665335714</v>
      </c>
      <c r="J43" s="33">
        <v>14417.2485</v>
      </c>
      <c r="K43" s="34">
        <v>0.295452202864605</v>
      </c>
      <c r="L43" s="33">
        <v>4259.60782857142</v>
      </c>
      <c r="M43" s="35">
        <v>11393.77</v>
      </c>
      <c r="N43" s="35">
        <v>3634.26</v>
      </c>
      <c r="O43" s="41">
        <f t="shared" si="0"/>
        <v>0.929749896044148</v>
      </c>
      <c r="P43" s="40">
        <f t="shared" si="1"/>
        <v>0.790287411637526</v>
      </c>
      <c r="Q43" s="40">
        <f t="shared" si="2"/>
        <v>0.853191220004601</v>
      </c>
      <c r="R43" s="44"/>
    </row>
    <row r="44" s="1" customFormat="1" spans="1:18">
      <c r="A44" s="20">
        <v>42</v>
      </c>
      <c r="B44" s="20">
        <v>706</v>
      </c>
      <c r="C44" s="21" t="s">
        <v>223</v>
      </c>
      <c r="D44" s="21" t="s">
        <v>149</v>
      </c>
      <c r="E44" s="21"/>
      <c r="F44" s="21" t="s">
        <v>42</v>
      </c>
      <c r="G44" s="22">
        <v>4457.12824285714</v>
      </c>
      <c r="H44" s="23">
        <v>0.297950813281031</v>
      </c>
      <c r="I44" s="22">
        <v>1328.00498485714</v>
      </c>
      <c r="J44" s="33">
        <v>5243.68028571428</v>
      </c>
      <c r="K44" s="34">
        <v>0.277163547238169</v>
      </c>
      <c r="L44" s="33">
        <v>1453.35702857142</v>
      </c>
      <c r="M44" s="35">
        <v>4113.77</v>
      </c>
      <c r="N44" s="35">
        <v>961.01</v>
      </c>
      <c r="O44" s="41">
        <f t="shared" si="0"/>
        <v>0.922964244206481</v>
      </c>
      <c r="P44" s="40">
        <f t="shared" si="1"/>
        <v>0.784519607575509</v>
      </c>
      <c r="Q44" s="40">
        <f t="shared" si="2"/>
        <v>0.661234632033002</v>
      </c>
      <c r="R44" s="44"/>
    </row>
    <row r="45" s="1" customFormat="1" spans="1:18">
      <c r="A45" s="20">
        <v>43</v>
      </c>
      <c r="B45" s="20">
        <v>377</v>
      </c>
      <c r="C45" s="21" t="s">
        <v>240</v>
      </c>
      <c r="D45" s="21" t="s">
        <v>168</v>
      </c>
      <c r="E45" s="21"/>
      <c r="F45" s="21" t="s">
        <v>37</v>
      </c>
      <c r="G45" s="22">
        <v>10188.5274285714</v>
      </c>
      <c r="H45" s="23">
        <v>0.296290871923563</v>
      </c>
      <c r="I45" s="22">
        <v>3018.76767542857</v>
      </c>
      <c r="J45" s="33">
        <v>11986.5028571429</v>
      </c>
      <c r="K45" s="34">
        <v>0.275619415742849</v>
      </c>
      <c r="L45" s="33">
        <v>3303.71291428571</v>
      </c>
      <c r="M45" s="35">
        <v>9370.55</v>
      </c>
      <c r="N45" s="35">
        <v>2968.06</v>
      </c>
      <c r="O45" s="41">
        <f t="shared" si="0"/>
        <v>0.919715833882179</v>
      </c>
      <c r="P45" s="40">
        <f t="shared" si="1"/>
        <v>0.781758458799847</v>
      </c>
      <c r="Q45" s="40">
        <f t="shared" si="2"/>
        <v>0.898401306955486</v>
      </c>
      <c r="R45" s="44"/>
    </row>
    <row r="46" s="1" customFormat="1" spans="1:18">
      <c r="A46" s="20">
        <v>44</v>
      </c>
      <c r="B46" s="20">
        <v>337</v>
      </c>
      <c r="C46" s="21" t="s">
        <v>201</v>
      </c>
      <c r="D46" s="21" t="s">
        <v>163</v>
      </c>
      <c r="E46" s="24"/>
      <c r="F46" s="21" t="s">
        <v>32</v>
      </c>
      <c r="G46" s="22">
        <v>25263.5108142857</v>
      </c>
      <c r="H46" s="23">
        <v>0.256411217321833</v>
      </c>
      <c r="I46" s="22">
        <v>6477.84756171429</v>
      </c>
      <c r="J46" s="33">
        <v>29721.7774285714</v>
      </c>
      <c r="K46" s="34">
        <v>0.238522062624961</v>
      </c>
      <c r="L46" s="33">
        <v>7089.29965714286</v>
      </c>
      <c r="M46" s="35">
        <v>22940.51</v>
      </c>
      <c r="N46" s="35">
        <v>5885.9</v>
      </c>
      <c r="O46" s="41">
        <f t="shared" si="0"/>
        <v>0.908049168963004</v>
      </c>
      <c r="P46" s="40">
        <f t="shared" si="1"/>
        <v>0.771841793618554</v>
      </c>
      <c r="Q46" s="40">
        <f t="shared" si="2"/>
        <v>0.830251263828244</v>
      </c>
      <c r="R46" s="44"/>
    </row>
    <row r="47" s="1" customFormat="1" spans="1:18">
      <c r="A47" s="20">
        <v>45</v>
      </c>
      <c r="B47" s="20">
        <v>742</v>
      </c>
      <c r="C47" s="21" t="s">
        <v>185</v>
      </c>
      <c r="D47" s="21" t="s">
        <v>163</v>
      </c>
      <c r="E47" s="24"/>
      <c r="F47" s="21" t="s">
        <v>32</v>
      </c>
      <c r="G47" s="22">
        <v>9856.28331428571</v>
      </c>
      <c r="H47" s="23">
        <v>0.268066879199983</v>
      </c>
      <c r="I47" s="22">
        <v>2642.14310857143</v>
      </c>
      <c r="J47" s="33">
        <v>11595.6274285714</v>
      </c>
      <c r="K47" s="34">
        <v>0.249364538790682</v>
      </c>
      <c r="L47" s="33">
        <v>2891.53828571429</v>
      </c>
      <c r="M47" s="35">
        <v>8744.83</v>
      </c>
      <c r="N47" s="35">
        <v>2357.46</v>
      </c>
      <c r="O47" s="41">
        <f t="shared" si="0"/>
        <v>0.887234033474386</v>
      </c>
      <c r="P47" s="39">
        <f t="shared" si="1"/>
        <v>0.75414892845323</v>
      </c>
      <c r="Q47" s="40">
        <f t="shared" si="2"/>
        <v>0.815296138960734</v>
      </c>
      <c r="R47" s="44"/>
    </row>
    <row r="48" s="1" customFormat="1" spans="1:18">
      <c r="A48" s="20">
        <v>46</v>
      </c>
      <c r="B48" s="20">
        <v>738</v>
      </c>
      <c r="C48" s="21" t="s">
        <v>184</v>
      </c>
      <c r="D48" s="21" t="s">
        <v>149</v>
      </c>
      <c r="E48" s="21"/>
      <c r="F48" s="21" t="s">
        <v>42</v>
      </c>
      <c r="G48" s="22">
        <v>5277.01371428571</v>
      </c>
      <c r="H48" s="23">
        <v>0.241878740183572</v>
      </c>
      <c r="I48" s="22">
        <v>1276.39742914286</v>
      </c>
      <c r="J48" s="33">
        <v>6208.25142857143</v>
      </c>
      <c r="K48" s="34">
        <v>0.225003479240532</v>
      </c>
      <c r="L48" s="33">
        <v>1396.87817142857</v>
      </c>
      <c r="M48" s="35">
        <v>4667.84</v>
      </c>
      <c r="N48" s="35">
        <v>1606.54</v>
      </c>
      <c r="O48" s="41">
        <f t="shared" si="0"/>
        <v>0.884560899920237</v>
      </c>
      <c r="P48" s="39">
        <f t="shared" si="1"/>
        <v>0.751876764932201</v>
      </c>
      <c r="Q48" s="40">
        <f t="shared" si="2"/>
        <v>1.15009313829925</v>
      </c>
      <c r="R48" s="44"/>
    </row>
    <row r="49" s="1" customFormat="1" spans="1:18">
      <c r="A49" s="20">
        <v>47</v>
      </c>
      <c r="B49" s="20">
        <v>54</v>
      </c>
      <c r="C49" s="21" t="s">
        <v>214</v>
      </c>
      <c r="D49" s="21" t="s">
        <v>149</v>
      </c>
      <c r="E49" s="21" t="s">
        <v>34</v>
      </c>
      <c r="F49" s="21" t="s">
        <v>37</v>
      </c>
      <c r="G49" s="22">
        <v>9460.39702857143</v>
      </c>
      <c r="H49" s="23">
        <v>0.335709152116044</v>
      </c>
      <c r="I49" s="22">
        <v>3175.94186514286</v>
      </c>
      <c r="J49" s="33">
        <v>11129.8788571429</v>
      </c>
      <c r="K49" s="34">
        <v>0.312287583363762</v>
      </c>
      <c r="L49" s="33">
        <v>3475.72297142857</v>
      </c>
      <c r="M49" s="35">
        <v>8348.97</v>
      </c>
      <c r="N49" s="35">
        <v>2267.23</v>
      </c>
      <c r="O49" s="41">
        <f t="shared" si="0"/>
        <v>0.882517929721681</v>
      </c>
      <c r="P49" s="40">
        <f t="shared" si="1"/>
        <v>0.750140240263426</v>
      </c>
      <c r="Q49" s="40">
        <f t="shared" si="2"/>
        <v>0.652304576238462</v>
      </c>
      <c r="R49" s="44"/>
    </row>
    <row r="50" s="1" customFormat="1" spans="1:18">
      <c r="A50" s="20">
        <v>48</v>
      </c>
      <c r="B50" s="20">
        <v>373</v>
      </c>
      <c r="C50" s="21" t="s">
        <v>225</v>
      </c>
      <c r="D50" s="21" t="s">
        <v>163</v>
      </c>
      <c r="E50" s="24"/>
      <c r="F50" s="21" t="s">
        <v>37</v>
      </c>
      <c r="G50" s="22">
        <v>10157.6437714286</v>
      </c>
      <c r="H50" s="23">
        <v>0.297143364282805</v>
      </c>
      <c r="I50" s="22">
        <v>3018.27644342857</v>
      </c>
      <c r="J50" s="33">
        <v>11950.1691428571</v>
      </c>
      <c r="K50" s="34">
        <v>0.276412431890982</v>
      </c>
      <c r="L50" s="33">
        <v>3303.17531428571</v>
      </c>
      <c r="M50" s="35">
        <v>8958.23</v>
      </c>
      <c r="N50" s="35">
        <v>3487.22</v>
      </c>
      <c r="O50" s="41">
        <f t="shared" si="0"/>
        <v>0.881920079260674</v>
      </c>
      <c r="P50" s="40">
        <f t="shared" si="1"/>
        <v>0.749632067371578</v>
      </c>
      <c r="Q50" s="40">
        <f t="shared" si="2"/>
        <v>1.05571750458364</v>
      </c>
      <c r="R50" s="44"/>
    </row>
    <row r="51" s="1" customFormat="1" spans="1:18">
      <c r="A51" s="20">
        <v>49</v>
      </c>
      <c r="B51" s="20">
        <v>517</v>
      </c>
      <c r="C51" s="21" t="s">
        <v>229</v>
      </c>
      <c r="D51" s="21" t="s">
        <v>163</v>
      </c>
      <c r="E51" s="24" t="s">
        <v>34</v>
      </c>
      <c r="F51" s="21" t="s">
        <v>32</v>
      </c>
      <c r="G51" s="22">
        <v>19580.2827071429</v>
      </c>
      <c r="H51" s="23">
        <v>0.244505692167375</v>
      </c>
      <c r="I51" s="22">
        <v>4787.49057614286</v>
      </c>
      <c r="J51" s="33">
        <v>23035.6267142858</v>
      </c>
      <c r="K51" s="34">
        <v>0.227447155504535</v>
      </c>
      <c r="L51" s="33">
        <v>5239.38777142857</v>
      </c>
      <c r="M51" s="35">
        <v>17262.6</v>
      </c>
      <c r="N51" s="35">
        <v>4353.03</v>
      </c>
      <c r="O51" s="41">
        <f t="shared" si="0"/>
        <v>0.881631805740097</v>
      </c>
      <c r="P51" s="40">
        <f t="shared" si="1"/>
        <v>0.749387034879082</v>
      </c>
      <c r="Q51" s="40">
        <f t="shared" si="2"/>
        <v>0.830827987906897</v>
      </c>
      <c r="R51" s="44"/>
    </row>
    <row r="52" s="1" customFormat="1" spans="1:18">
      <c r="A52" s="20">
        <v>50</v>
      </c>
      <c r="B52" s="20">
        <v>584</v>
      </c>
      <c r="C52" s="21" t="s">
        <v>227</v>
      </c>
      <c r="D52" s="21" t="s">
        <v>168</v>
      </c>
      <c r="E52" s="21"/>
      <c r="F52" s="21" t="s">
        <v>42</v>
      </c>
      <c r="G52" s="22">
        <v>6540.80282142857</v>
      </c>
      <c r="H52" s="23">
        <v>0.268283043848063</v>
      </c>
      <c r="I52" s="22">
        <v>1754.78649014285</v>
      </c>
      <c r="J52" s="33">
        <v>7695.06214285714</v>
      </c>
      <c r="K52" s="34">
        <v>0.249565622184244</v>
      </c>
      <c r="L52" s="33">
        <v>1920.42297142857</v>
      </c>
      <c r="M52" s="35">
        <v>5714.58</v>
      </c>
      <c r="N52" s="35">
        <v>1711.18</v>
      </c>
      <c r="O52" s="41">
        <f t="shared" si="0"/>
        <v>0.873681741525406</v>
      </c>
      <c r="P52" s="40">
        <f t="shared" si="1"/>
        <v>0.742629480296595</v>
      </c>
      <c r="Q52" s="40">
        <f t="shared" si="2"/>
        <v>0.891043288618383</v>
      </c>
      <c r="R52" s="44"/>
    </row>
    <row r="53" s="1" customFormat="1" spans="1:18">
      <c r="A53" s="20">
        <v>51</v>
      </c>
      <c r="B53" s="20">
        <v>367</v>
      </c>
      <c r="C53" s="21" t="s">
        <v>207</v>
      </c>
      <c r="D53" s="21" t="s">
        <v>149</v>
      </c>
      <c r="E53" s="21" t="s">
        <v>34</v>
      </c>
      <c r="F53" s="21" t="s">
        <v>37</v>
      </c>
      <c r="G53" s="22">
        <v>7506.04976785714</v>
      </c>
      <c r="H53" s="23">
        <v>0.274936880978343</v>
      </c>
      <c r="I53" s="22">
        <v>2063.68991164286</v>
      </c>
      <c r="J53" s="33">
        <v>8830.64678571428</v>
      </c>
      <c r="K53" s="34">
        <v>0.255755238119389</v>
      </c>
      <c r="L53" s="33">
        <v>2258.48417142858</v>
      </c>
      <c r="M53" s="35">
        <v>6463.33</v>
      </c>
      <c r="N53" s="35">
        <v>1324.04</v>
      </c>
      <c r="O53" s="41">
        <f t="shared" si="0"/>
        <v>0.861082753231622</v>
      </c>
      <c r="P53" s="40">
        <f t="shared" si="1"/>
        <v>0.731920340246879</v>
      </c>
      <c r="Q53" s="40">
        <f t="shared" si="2"/>
        <v>0.586251618120703</v>
      </c>
      <c r="R53" s="44"/>
    </row>
    <row r="54" s="1" customFormat="1" spans="1:18">
      <c r="A54" s="20">
        <v>52</v>
      </c>
      <c r="B54" s="20">
        <v>744</v>
      </c>
      <c r="C54" s="21" t="s">
        <v>211</v>
      </c>
      <c r="D54" s="21" t="s">
        <v>163</v>
      </c>
      <c r="E54" s="24" t="s">
        <v>34</v>
      </c>
      <c r="F54" s="21" t="s">
        <v>37</v>
      </c>
      <c r="G54" s="22">
        <v>9304.22045714286</v>
      </c>
      <c r="H54" s="23">
        <v>0.229428894136632</v>
      </c>
      <c r="I54" s="22">
        <v>2134.65701028571</v>
      </c>
      <c r="J54" s="33">
        <v>10946.1417142857</v>
      </c>
      <c r="K54" s="34">
        <v>0.213422227103843</v>
      </c>
      <c r="L54" s="33">
        <v>2336.14994285714</v>
      </c>
      <c r="M54" s="35">
        <v>7820.29</v>
      </c>
      <c r="N54" s="35">
        <v>2079.47</v>
      </c>
      <c r="O54" s="41">
        <f t="shared" si="0"/>
        <v>0.840509963840803</v>
      </c>
      <c r="P54" s="40">
        <f t="shared" si="1"/>
        <v>0.714433469264683</v>
      </c>
      <c r="Q54" s="40">
        <f t="shared" si="2"/>
        <v>0.890126939992894</v>
      </c>
      <c r="R54" s="44"/>
    </row>
    <row r="55" s="1" customFormat="1" spans="1:18">
      <c r="A55" s="20">
        <v>53</v>
      </c>
      <c r="B55" s="20">
        <v>745</v>
      </c>
      <c r="C55" s="21" t="s">
        <v>218</v>
      </c>
      <c r="D55" s="21" t="s">
        <v>159</v>
      </c>
      <c r="E55" s="21"/>
      <c r="F55" s="21" t="s">
        <v>37</v>
      </c>
      <c r="G55" s="22">
        <v>7760.20480714286</v>
      </c>
      <c r="H55" s="23">
        <v>0.267410075323003</v>
      </c>
      <c r="I55" s="22">
        <v>2075.156952</v>
      </c>
      <c r="J55" s="33">
        <v>9129.65271428572</v>
      </c>
      <c r="K55" s="34">
        <v>0.248753558440003</v>
      </c>
      <c r="L55" s="33">
        <v>2271.0336</v>
      </c>
      <c r="M55" s="35">
        <v>6471.12</v>
      </c>
      <c r="N55" s="35">
        <v>2073.7</v>
      </c>
      <c r="O55" s="41">
        <f t="shared" si="0"/>
        <v>0.833885208035189</v>
      </c>
      <c r="P55" s="40">
        <f t="shared" si="1"/>
        <v>0.708802426829911</v>
      </c>
      <c r="Q55" s="40">
        <f t="shared" si="2"/>
        <v>0.91310846303639</v>
      </c>
      <c r="R55" s="44"/>
    </row>
    <row r="56" s="1" customFormat="1" spans="1:18">
      <c r="A56" s="20">
        <v>54</v>
      </c>
      <c r="B56" s="20">
        <v>387</v>
      </c>
      <c r="C56" s="21" t="s">
        <v>215</v>
      </c>
      <c r="D56" s="21" t="s">
        <v>168</v>
      </c>
      <c r="E56" s="21"/>
      <c r="F56" s="21" t="s">
        <v>32</v>
      </c>
      <c r="G56" s="22">
        <v>13042.78335</v>
      </c>
      <c r="H56" s="23">
        <v>0.261706038042212</v>
      </c>
      <c r="I56" s="22">
        <v>3413.37515557143</v>
      </c>
      <c r="J56" s="33">
        <v>15344.451</v>
      </c>
      <c r="K56" s="34">
        <v>0.243447477248569</v>
      </c>
      <c r="L56" s="33">
        <v>3735.56788571428</v>
      </c>
      <c r="M56" s="35">
        <v>10774.17</v>
      </c>
      <c r="N56" s="35">
        <v>2886.67</v>
      </c>
      <c r="O56" s="41">
        <f t="shared" si="0"/>
        <v>0.826063709783234</v>
      </c>
      <c r="P56" s="40">
        <f t="shared" si="1"/>
        <v>0.702154153315749</v>
      </c>
      <c r="Q56" s="40">
        <f t="shared" si="2"/>
        <v>0.772752654566747</v>
      </c>
      <c r="R56" s="44"/>
    </row>
    <row r="57" s="1" customFormat="1" spans="1:18">
      <c r="A57" s="20">
        <v>55</v>
      </c>
      <c r="B57" s="20">
        <v>56</v>
      </c>
      <c r="C57" s="21" t="s">
        <v>216</v>
      </c>
      <c r="D57" s="21" t="s">
        <v>149</v>
      </c>
      <c r="E57" s="21" t="s">
        <v>34</v>
      </c>
      <c r="F57" s="21" t="s">
        <v>42</v>
      </c>
      <c r="G57" s="22">
        <v>6322.89111428571</v>
      </c>
      <c r="H57" s="23">
        <v>0.294362737337123</v>
      </c>
      <c r="I57" s="22">
        <v>1861.22353628571</v>
      </c>
      <c r="J57" s="33">
        <v>7438.69542857143</v>
      </c>
      <c r="K57" s="34">
        <v>0.273825802174068</v>
      </c>
      <c r="L57" s="33">
        <v>2036.90674285714</v>
      </c>
      <c r="M57" s="35">
        <v>5216.88</v>
      </c>
      <c r="N57" s="35">
        <v>1957.71</v>
      </c>
      <c r="O57" s="41">
        <f t="shared" si="0"/>
        <v>0.825078260198594</v>
      </c>
      <c r="P57" s="40">
        <f t="shared" si="1"/>
        <v>0.701316521168804</v>
      </c>
      <c r="Q57" s="40">
        <f t="shared" si="2"/>
        <v>0.961119112038457</v>
      </c>
      <c r="R57" s="44"/>
    </row>
    <row r="58" s="1" customFormat="1" spans="1:18">
      <c r="A58" s="20">
        <v>56</v>
      </c>
      <c r="B58" s="20">
        <v>329</v>
      </c>
      <c r="C58" s="21" t="s">
        <v>209</v>
      </c>
      <c r="D58" s="21" t="s">
        <v>149</v>
      </c>
      <c r="E58" s="21" t="s">
        <v>34</v>
      </c>
      <c r="F58" s="21" t="s">
        <v>37</v>
      </c>
      <c r="G58" s="22">
        <v>8357.00061428571</v>
      </c>
      <c r="H58" s="23">
        <v>0.286210040057041</v>
      </c>
      <c r="I58" s="22">
        <v>2391.85748057143</v>
      </c>
      <c r="J58" s="33">
        <v>9831.76542857142</v>
      </c>
      <c r="K58" s="34">
        <v>0.26624189772748</v>
      </c>
      <c r="L58" s="33">
        <v>2617.62788571429</v>
      </c>
      <c r="M58" s="35">
        <v>6890.31</v>
      </c>
      <c r="N58" s="35">
        <v>1683.21</v>
      </c>
      <c r="O58" s="41">
        <f t="shared" si="0"/>
        <v>0.824495571798989</v>
      </c>
      <c r="P58" s="40">
        <f t="shared" si="1"/>
        <v>0.700821236029141</v>
      </c>
      <c r="Q58" s="40">
        <f t="shared" si="2"/>
        <v>0.643028754845607</v>
      </c>
      <c r="R58" s="44"/>
    </row>
    <row r="59" s="1" customFormat="1" spans="1:18">
      <c r="A59" s="20">
        <v>57</v>
      </c>
      <c r="B59" s="20">
        <v>307</v>
      </c>
      <c r="C59" s="21" t="s">
        <v>205</v>
      </c>
      <c r="D59" s="21" t="s">
        <v>151</v>
      </c>
      <c r="E59" s="21" t="s">
        <v>34</v>
      </c>
      <c r="F59" s="21" t="s">
        <v>125</v>
      </c>
      <c r="G59" s="22">
        <v>86514.531275</v>
      </c>
      <c r="H59" s="23">
        <v>0.259692601011222</v>
      </c>
      <c r="I59" s="22">
        <v>22467.1836520715</v>
      </c>
      <c r="J59" s="33">
        <v>101781.8015</v>
      </c>
      <c r="K59" s="34">
        <v>0.241574512568579</v>
      </c>
      <c r="L59" s="33">
        <v>24587.8890857143</v>
      </c>
      <c r="M59" s="35">
        <v>71259.79</v>
      </c>
      <c r="N59" s="35">
        <v>18891.42</v>
      </c>
      <c r="O59" s="41">
        <f t="shared" si="0"/>
        <v>0.823674230788925</v>
      </c>
      <c r="P59" s="40">
        <f t="shared" si="1"/>
        <v>0.700123096170586</v>
      </c>
      <c r="Q59" s="40">
        <f t="shared" si="2"/>
        <v>0.768322157877962</v>
      </c>
      <c r="R59" s="45"/>
    </row>
    <row r="60" s="1" customFormat="1" spans="1:18">
      <c r="A60" s="20">
        <v>58</v>
      </c>
      <c r="B60" s="20">
        <v>359</v>
      </c>
      <c r="C60" s="21" t="s">
        <v>165</v>
      </c>
      <c r="D60" s="21" t="s">
        <v>159</v>
      </c>
      <c r="E60" s="21"/>
      <c r="F60" s="21" t="s">
        <v>37</v>
      </c>
      <c r="G60" s="22">
        <v>10346.5633142857</v>
      </c>
      <c r="H60" s="23">
        <v>0.305213581533309</v>
      </c>
      <c r="I60" s="22">
        <v>3157.91164571429</v>
      </c>
      <c r="J60" s="33">
        <v>12172.4274285714</v>
      </c>
      <c r="K60" s="34">
        <v>0.28391961072866</v>
      </c>
      <c r="L60" s="33">
        <v>3455.99085714286</v>
      </c>
      <c r="M60" s="35">
        <v>8518.35</v>
      </c>
      <c r="N60" s="35">
        <v>2369.22</v>
      </c>
      <c r="O60" s="41">
        <f t="shared" si="0"/>
        <v>0.82330236052763</v>
      </c>
      <c r="P60" s="39">
        <f t="shared" si="1"/>
        <v>0.699807006448487</v>
      </c>
      <c r="Q60" s="40">
        <f t="shared" si="2"/>
        <v>0.685540008042349</v>
      </c>
      <c r="R60" s="44"/>
    </row>
    <row r="61" s="1" customFormat="1" spans="1:18">
      <c r="A61" s="20">
        <v>59</v>
      </c>
      <c r="B61" s="20">
        <v>371</v>
      </c>
      <c r="C61" s="21" t="s">
        <v>250</v>
      </c>
      <c r="D61" s="21" t="s">
        <v>147</v>
      </c>
      <c r="E61" s="21"/>
      <c r="F61" s="21" t="s">
        <v>42</v>
      </c>
      <c r="G61" s="22">
        <v>5914.56908571429</v>
      </c>
      <c r="H61" s="23">
        <v>0.282694984353359</v>
      </c>
      <c r="I61" s="22">
        <v>1672.01901514286</v>
      </c>
      <c r="J61" s="33">
        <v>6958.31657142857</v>
      </c>
      <c r="K61" s="34">
        <v>0.262972078468241</v>
      </c>
      <c r="L61" s="33">
        <v>1829.84297142858</v>
      </c>
      <c r="M61" s="35">
        <v>4851.66</v>
      </c>
      <c r="N61" s="35">
        <v>1787.2</v>
      </c>
      <c r="O61" s="41">
        <f t="shared" si="0"/>
        <v>0.820289682932003</v>
      </c>
      <c r="P61" s="40">
        <f t="shared" si="1"/>
        <v>0.697246230492203</v>
      </c>
      <c r="Q61" s="40">
        <f t="shared" si="2"/>
        <v>0.976695830137114</v>
      </c>
      <c r="R61" s="44"/>
    </row>
    <row r="62" s="1" customFormat="1" spans="1:18">
      <c r="A62" s="20">
        <v>60</v>
      </c>
      <c r="B62" s="20">
        <v>545</v>
      </c>
      <c r="C62" s="21" t="s">
        <v>230</v>
      </c>
      <c r="D62" s="21" t="s">
        <v>168</v>
      </c>
      <c r="E62" s="21"/>
      <c r="F62" s="21" t="s">
        <v>42</v>
      </c>
      <c r="G62" s="22">
        <v>4277.80131428571</v>
      </c>
      <c r="H62" s="23">
        <v>0.273483887911284</v>
      </c>
      <c r="I62" s="22">
        <v>1169.90973514286</v>
      </c>
      <c r="J62" s="33">
        <v>5032.70742857143</v>
      </c>
      <c r="K62" s="34">
        <v>0.25440361666166</v>
      </c>
      <c r="L62" s="33">
        <v>1280.33897142857</v>
      </c>
      <c r="M62" s="35">
        <v>3498.31</v>
      </c>
      <c r="N62" s="35">
        <v>747.74</v>
      </c>
      <c r="O62" s="41">
        <f t="shared" si="0"/>
        <v>0.817782253775415</v>
      </c>
      <c r="P62" s="40">
        <f t="shared" si="1"/>
        <v>0.695114915709102</v>
      </c>
      <c r="Q62" s="40">
        <f t="shared" si="2"/>
        <v>0.584017214726886</v>
      </c>
      <c r="R62" s="44"/>
    </row>
    <row r="63" s="1" customFormat="1" spans="1:18">
      <c r="A63" s="20">
        <v>61</v>
      </c>
      <c r="B63" s="20">
        <v>515</v>
      </c>
      <c r="C63" s="21" t="s">
        <v>235</v>
      </c>
      <c r="D63" s="21" t="s">
        <v>163</v>
      </c>
      <c r="E63" s="24" t="s">
        <v>34</v>
      </c>
      <c r="F63" s="21" t="s">
        <v>37</v>
      </c>
      <c r="G63" s="22">
        <v>9477.6904</v>
      </c>
      <c r="H63" s="23">
        <v>0.281320853925703</v>
      </c>
      <c r="I63" s="22">
        <v>2666.27195657143</v>
      </c>
      <c r="J63" s="33">
        <v>11150.224</v>
      </c>
      <c r="K63" s="34">
        <v>0.261693817605305</v>
      </c>
      <c r="L63" s="33">
        <v>2917.94468571429</v>
      </c>
      <c r="M63" s="35">
        <v>7559.84</v>
      </c>
      <c r="N63" s="35">
        <v>2569.75</v>
      </c>
      <c r="O63" s="41">
        <f t="shared" si="0"/>
        <v>0.797645806197679</v>
      </c>
      <c r="P63" s="40">
        <f t="shared" si="1"/>
        <v>0.677998935268027</v>
      </c>
      <c r="Q63" s="40">
        <f t="shared" si="2"/>
        <v>0.880671252125174</v>
      </c>
      <c r="R63" s="44"/>
    </row>
    <row r="64" s="1" customFormat="1" spans="1:18">
      <c r="A64" s="20">
        <v>62</v>
      </c>
      <c r="B64" s="20">
        <v>709</v>
      </c>
      <c r="C64" s="21" t="s">
        <v>244</v>
      </c>
      <c r="D64" s="21" t="s">
        <v>159</v>
      </c>
      <c r="E64" s="21"/>
      <c r="F64" s="21" t="s">
        <v>37</v>
      </c>
      <c r="G64" s="22">
        <v>9091.87977142857</v>
      </c>
      <c r="H64" s="23">
        <v>0.270455842367496</v>
      </c>
      <c r="I64" s="22">
        <v>2458.95200228571</v>
      </c>
      <c r="J64" s="33">
        <v>10696.3291428571</v>
      </c>
      <c r="K64" s="34">
        <v>0.251586830109299</v>
      </c>
      <c r="L64" s="33">
        <v>2691.05554285714</v>
      </c>
      <c r="M64" s="35">
        <v>7240.43</v>
      </c>
      <c r="N64" s="35">
        <v>2000.14</v>
      </c>
      <c r="O64" s="41">
        <f t="shared" si="0"/>
        <v>0.796362268532544</v>
      </c>
      <c r="P64" s="40">
        <f t="shared" si="1"/>
        <v>0.676907928252665</v>
      </c>
      <c r="Q64" s="40">
        <f t="shared" si="2"/>
        <v>0.743254818841984</v>
      </c>
      <c r="R64" s="44"/>
    </row>
    <row r="65" s="1" customFormat="1" spans="1:18">
      <c r="A65" s="20">
        <v>63</v>
      </c>
      <c r="B65" s="20">
        <v>743</v>
      </c>
      <c r="C65" s="21" t="s">
        <v>199</v>
      </c>
      <c r="D65" s="21" t="s">
        <v>168</v>
      </c>
      <c r="E65" s="21"/>
      <c r="F65" s="21" t="s">
        <v>42</v>
      </c>
      <c r="G65" s="22">
        <v>5707.81581428571</v>
      </c>
      <c r="H65" s="23">
        <v>0.305526328789062</v>
      </c>
      <c r="I65" s="22">
        <v>1743.88801114286</v>
      </c>
      <c r="J65" s="33">
        <v>6715.07742857143</v>
      </c>
      <c r="K65" s="34">
        <v>0.28421053840843</v>
      </c>
      <c r="L65" s="33">
        <v>1908.49577142858</v>
      </c>
      <c r="M65" s="35">
        <v>4505.6</v>
      </c>
      <c r="N65" s="35">
        <v>1110.78</v>
      </c>
      <c r="O65" s="41">
        <f t="shared" si="0"/>
        <v>0.789373754619628</v>
      </c>
      <c r="P65" s="40">
        <f t="shared" si="1"/>
        <v>0.670967691426683</v>
      </c>
      <c r="Q65" s="40">
        <f t="shared" si="2"/>
        <v>0.582018580616786</v>
      </c>
      <c r="R65" s="44"/>
    </row>
    <row r="66" s="1" customFormat="1" spans="1:18">
      <c r="A66" s="20">
        <v>64</v>
      </c>
      <c r="B66" s="20">
        <v>746</v>
      </c>
      <c r="C66" s="21" t="s">
        <v>210</v>
      </c>
      <c r="D66" s="21" t="s">
        <v>147</v>
      </c>
      <c r="E66" s="21" t="s">
        <v>34</v>
      </c>
      <c r="F66" s="21" t="s">
        <v>37</v>
      </c>
      <c r="G66" s="22">
        <v>10270.8404571429</v>
      </c>
      <c r="H66" s="23">
        <v>0.309152578794665</v>
      </c>
      <c r="I66" s="22">
        <v>3175.25681371429</v>
      </c>
      <c r="J66" s="33">
        <v>12083.3417142857</v>
      </c>
      <c r="K66" s="34">
        <v>0.287583794227595</v>
      </c>
      <c r="L66" s="33">
        <v>3474.97325714286</v>
      </c>
      <c r="M66" s="35">
        <v>8025.31</v>
      </c>
      <c r="N66" s="35">
        <v>2312.8</v>
      </c>
      <c r="O66" s="41">
        <f t="shared" si="0"/>
        <v>0.781368382995256</v>
      </c>
      <c r="P66" s="40">
        <f t="shared" si="1"/>
        <v>0.664163125545971</v>
      </c>
      <c r="Q66" s="40">
        <f t="shared" si="2"/>
        <v>0.665559078834925</v>
      </c>
      <c r="R66" s="44"/>
    </row>
    <row r="67" s="1" customFormat="1" spans="1:18">
      <c r="A67" s="20">
        <v>65</v>
      </c>
      <c r="B67" s="20">
        <v>511</v>
      </c>
      <c r="C67" s="21" t="s">
        <v>169</v>
      </c>
      <c r="D67" s="21" t="s">
        <v>163</v>
      </c>
      <c r="E67" s="24"/>
      <c r="F67" s="21" t="s">
        <v>37</v>
      </c>
      <c r="G67" s="22">
        <v>7544.98316785714</v>
      </c>
      <c r="H67" s="23">
        <v>0.28708055490422</v>
      </c>
      <c r="I67" s="22">
        <v>2166.01795457143</v>
      </c>
      <c r="J67" s="33">
        <v>8876.45078571428</v>
      </c>
      <c r="K67" s="34">
        <v>0.26705167898067</v>
      </c>
      <c r="L67" s="33">
        <v>2370.47108571429</v>
      </c>
      <c r="M67" s="35">
        <v>5885.52</v>
      </c>
      <c r="N67" s="35">
        <v>1823.9</v>
      </c>
      <c r="O67" s="41">
        <f t="shared" ref="O67:O88" si="3">M67/G67</f>
        <v>0.780057406234288</v>
      </c>
      <c r="P67" s="39">
        <f t="shared" ref="P67:P88" si="4">M67/J67</f>
        <v>0.663048795299145</v>
      </c>
      <c r="Q67" s="40">
        <f t="shared" ref="Q67:Q88" si="5">N67/L67</f>
        <v>0.769425120176232</v>
      </c>
      <c r="R67" s="44"/>
    </row>
    <row r="68" s="1" customFormat="1" spans="1:18">
      <c r="A68" s="20">
        <v>66</v>
      </c>
      <c r="B68" s="20">
        <v>720</v>
      </c>
      <c r="C68" s="21" t="s">
        <v>180</v>
      </c>
      <c r="D68" s="21" t="s">
        <v>147</v>
      </c>
      <c r="E68" s="21" t="s">
        <v>34</v>
      </c>
      <c r="F68" s="21" t="s">
        <v>42</v>
      </c>
      <c r="G68" s="22">
        <v>4872.55821428571</v>
      </c>
      <c r="H68" s="23">
        <v>0.281630494218973</v>
      </c>
      <c r="I68" s="22">
        <v>1372.260978</v>
      </c>
      <c r="J68" s="33">
        <v>5732.42142857143</v>
      </c>
      <c r="K68" s="34">
        <v>0.261981855087416</v>
      </c>
      <c r="L68" s="33">
        <v>1501.7904</v>
      </c>
      <c r="M68" s="35">
        <v>3747.35</v>
      </c>
      <c r="N68" s="35">
        <v>1340.48</v>
      </c>
      <c r="O68" s="41">
        <f t="shared" si="3"/>
        <v>0.769072391790673</v>
      </c>
      <c r="P68" s="39">
        <f t="shared" si="4"/>
        <v>0.653711533022071</v>
      </c>
      <c r="Q68" s="39">
        <f t="shared" si="5"/>
        <v>0.89258794036771</v>
      </c>
      <c r="R68" s="44"/>
    </row>
    <row r="69" s="1" customFormat="1" spans="1:18">
      <c r="A69" s="20">
        <v>67</v>
      </c>
      <c r="B69" s="20">
        <v>741</v>
      </c>
      <c r="C69" s="21" t="s">
        <v>202</v>
      </c>
      <c r="D69" s="21" t="s">
        <v>159</v>
      </c>
      <c r="E69" s="21"/>
      <c r="F69" s="21" t="s">
        <v>42</v>
      </c>
      <c r="G69" s="22">
        <v>4365.70418571429</v>
      </c>
      <c r="H69" s="23">
        <v>0.280358619612382</v>
      </c>
      <c r="I69" s="22">
        <v>1223.96279914286</v>
      </c>
      <c r="J69" s="33">
        <v>5136.12257142857</v>
      </c>
      <c r="K69" s="34">
        <v>0.260798715918495</v>
      </c>
      <c r="L69" s="33">
        <v>1339.49417142857</v>
      </c>
      <c r="M69" s="35">
        <v>3332.03</v>
      </c>
      <c r="N69" s="35">
        <v>794.62</v>
      </c>
      <c r="O69" s="41">
        <f t="shared" si="3"/>
        <v>0.763228532730931</v>
      </c>
      <c r="P69" s="40">
        <f t="shared" si="4"/>
        <v>0.648744252821292</v>
      </c>
      <c r="Q69" s="40">
        <f t="shared" si="5"/>
        <v>0.593223932548014</v>
      </c>
      <c r="R69" s="44"/>
    </row>
    <row r="70" s="1" customFormat="1" spans="1:18">
      <c r="A70" s="20">
        <v>68</v>
      </c>
      <c r="B70" s="20">
        <v>726</v>
      </c>
      <c r="C70" s="21" t="s">
        <v>221</v>
      </c>
      <c r="D70" s="21" t="s">
        <v>159</v>
      </c>
      <c r="E70" s="21"/>
      <c r="F70" s="21" t="s">
        <v>32</v>
      </c>
      <c r="G70" s="22">
        <v>11307.1990714286</v>
      </c>
      <c r="H70" s="23">
        <v>0.27154483161224</v>
      </c>
      <c r="I70" s="22">
        <v>3070.41146785715</v>
      </c>
      <c r="J70" s="33">
        <v>13302.5871428571</v>
      </c>
      <c r="K70" s="34">
        <v>0.252599843360223</v>
      </c>
      <c r="L70" s="33">
        <v>3360.23142857143</v>
      </c>
      <c r="M70" s="35">
        <v>8504.82</v>
      </c>
      <c r="N70" s="35">
        <v>2959.71</v>
      </c>
      <c r="O70" s="41">
        <f t="shared" si="3"/>
        <v>0.752159747632838</v>
      </c>
      <c r="P70" s="40">
        <f t="shared" si="4"/>
        <v>0.639335785487916</v>
      </c>
      <c r="Q70" s="40">
        <f t="shared" si="5"/>
        <v>0.880805403709438</v>
      </c>
      <c r="R70" s="44"/>
    </row>
    <row r="71" s="1" customFormat="1" spans="1:18">
      <c r="A71" s="20">
        <v>69</v>
      </c>
      <c r="B71" s="20">
        <v>308</v>
      </c>
      <c r="C71" s="21" t="s">
        <v>243</v>
      </c>
      <c r="D71" s="21" t="s">
        <v>163</v>
      </c>
      <c r="E71" s="24"/>
      <c r="F71" s="21" t="s">
        <v>32</v>
      </c>
      <c r="G71" s="22">
        <v>10834.2865142857</v>
      </c>
      <c r="H71" s="23">
        <v>0.291414362237336</v>
      </c>
      <c r="I71" s="22">
        <v>3157.26669485715</v>
      </c>
      <c r="J71" s="33">
        <v>12746.2194285714</v>
      </c>
      <c r="K71" s="34">
        <v>0.271083127662639</v>
      </c>
      <c r="L71" s="33">
        <v>3455.28502857143</v>
      </c>
      <c r="M71" s="35">
        <v>8135.33</v>
      </c>
      <c r="N71" s="35">
        <v>2532</v>
      </c>
      <c r="O71" s="41">
        <f t="shared" si="3"/>
        <v>0.750887470926032</v>
      </c>
      <c r="P71" s="40">
        <f t="shared" si="4"/>
        <v>0.638254350287128</v>
      </c>
      <c r="Q71" s="40">
        <f t="shared" si="5"/>
        <v>0.732790487344207</v>
      </c>
      <c r="R71" s="44"/>
    </row>
    <row r="72" s="1" customFormat="1" spans="1:18">
      <c r="A72" s="20">
        <v>70</v>
      </c>
      <c r="B72" s="20">
        <v>727</v>
      </c>
      <c r="C72" s="21" t="s">
        <v>213</v>
      </c>
      <c r="D72" s="21" t="s">
        <v>159</v>
      </c>
      <c r="E72" s="21"/>
      <c r="F72" s="21" t="s">
        <v>42</v>
      </c>
      <c r="G72" s="22">
        <v>6296.04398571429</v>
      </c>
      <c r="H72" s="23">
        <v>0.263075760368791</v>
      </c>
      <c r="I72" s="22">
        <v>1656.33655885714</v>
      </c>
      <c r="J72" s="33">
        <v>7407.11057142857</v>
      </c>
      <c r="K72" s="34">
        <v>0.244721637552363</v>
      </c>
      <c r="L72" s="33">
        <v>1812.68022857142</v>
      </c>
      <c r="M72" s="35">
        <v>4708.43</v>
      </c>
      <c r="N72" s="35">
        <v>1549.45</v>
      </c>
      <c r="O72" s="41">
        <f t="shared" si="3"/>
        <v>0.747839438651226</v>
      </c>
      <c r="P72" s="40">
        <f t="shared" si="4"/>
        <v>0.635663522853542</v>
      </c>
      <c r="Q72" s="40">
        <f t="shared" si="5"/>
        <v>0.854783968831131</v>
      </c>
      <c r="R72" s="44"/>
    </row>
    <row r="73" s="1" customFormat="1" spans="1:18">
      <c r="A73" s="20">
        <v>71</v>
      </c>
      <c r="B73" s="20">
        <v>357</v>
      </c>
      <c r="C73" s="21" t="s">
        <v>164</v>
      </c>
      <c r="D73" s="21" t="s">
        <v>159</v>
      </c>
      <c r="E73" s="21"/>
      <c r="F73" s="21" t="s">
        <v>37</v>
      </c>
      <c r="G73" s="22">
        <v>8506.86411428571</v>
      </c>
      <c r="H73" s="23">
        <v>0.244491138927125</v>
      </c>
      <c r="I73" s="22">
        <v>2079.852896</v>
      </c>
      <c r="J73" s="33">
        <v>10008.0754285714</v>
      </c>
      <c r="K73" s="34">
        <v>0.227433617606628</v>
      </c>
      <c r="L73" s="33">
        <v>2276.1728</v>
      </c>
      <c r="M73" s="35">
        <v>6217.63</v>
      </c>
      <c r="N73" s="35">
        <v>1138.4</v>
      </c>
      <c r="O73" s="41">
        <f t="shared" si="3"/>
        <v>0.730895652789215</v>
      </c>
      <c r="P73" s="39">
        <f t="shared" si="4"/>
        <v>0.621261304870834</v>
      </c>
      <c r="Q73" s="40">
        <f t="shared" si="5"/>
        <v>0.500137775128496</v>
      </c>
      <c r="R73" s="44"/>
    </row>
    <row r="74" s="1" customFormat="1" spans="1:18">
      <c r="A74" s="20">
        <v>72</v>
      </c>
      <c r="B74" s="20">
        <v>349</v>
      </c>
      <c r="C74" s="21" t="s">
        <v>237</v>
      </c>
      <c r="D74" s="21" t="s">
        <v>163</v>
      </c>
      <c r="E74" s="24"/>
      <c r="F74" s="21" t="s">
        <v>37</v>
      </c>
      <c r="G74" s="22">
        <v>7579.64896071429</v>
      </c>
      <c r="H74" s="23">
        <v>0.324597589946151</v>
      </c>
      <c r="I74" s="22">
        <v>2460.33578528571</v>
      </c>
      <c r="J74" s="33">
        <v>8917.23407142858</v>
      </c>
      <c r="K74" s="34">
        <v>0.301951246461536</v>
      </c>
      <c r="L74" s="33">
        <v>2692.56994285714</v>
      </c>
      <c r="M74" s="35">
        <v>5487.57</v>
      </c>
      <c r="N74" s="35">
        <v>1607.92</v>
      </c>
      <c r="O74" s="41">
        <f t="shared" si="3"/>
        <v>0.723987354617919</v>
      </c>
      <c r="P74" s="40">
        <f t="shared" si="4"/>
        <v>0.615389251425231</v>
      </c>
      <c r="Q74" s="40">
        <f t="shared" si="5"/>
        <v>0.597169259898149</v>
      </c>
      <c r="R74" s="44"/>
    </row>
    <row r="75" s="1" customFormat="1" spans="1:18">
      <c r="A75" s="20">
        <v>73</v>
      </c>
      <c r="B75" s="20">
        <v>52</v>
      </c>
      <c r="C75" s="21" t="s">
        <v>157</v>
      </c>
      <c r="D75" s="21" t="s">
        <v>149</v>
      </c>
      <c r="E75" s="21" t="s">
        <v>34</v>
      </c>
      <c r="F75" s="21" t="s">
        <v>37</v>
      </c>
      <c r="G75" s="22">
        <v>8625.94377142856</v>
      </c>
      <c r="H75" s="23">
        <v>0.289216486959843</v>
      </c>
      <c r="I75" s="22">
        <v>2494.76515428571</v>
      </c>
      <c r="J75" s="33">
        <v>10148.1691428571</v>
      </c>
      <c r="K75" s="34">
        <v>0.269038592520784</v>
      </c>
      <c r="L75" s="33">
        <v>2730.24914285714</v>
      </c>
      <c r="M75" s="35">
        <v>6207.87</v>
      </c>
      <c r="N75" s="35">
        <v>1646.4</v>
      </c>
      <c r="O75" s="41">
        <f t="shared" si="3"/>
        <v>0.719674294720322</v>
      </c>
      <c r="P75" s="40">
        <f t="shared" si="4"/>
        <v>0.611723150512275</v>
      </c>
      <c r="Q75" s="40">
        <f t="shared" si="5"/>
        <v>0.603021890623902</v>
      </c>
      <c r="R75" s="44"/>
    </row>
    <row r="76" s="1" customFormat="1" spans="1:18">
      <c r="A76" s="20">
        <v>74</v>
      </c>
      <c r="B76" s="20">
        <v>732</v>
      </c>
      <c r="C76" s="21" t="s">
        <v>242</v>
      </c>
      <c r="D76" s="21" t="s">
        <v>147</v>
      </c>
      <c r="E76" s="21"/>
      <c r="F76" s="21" t="s">
        <v>42</v>
      </c>
      <c r="G76" s="22">
        <v>5512.15722857142</v>
      </c>
      <c r="H76" s="23">
        <v>0.267753774730342</v>
      </c>
      <c r="I76" s="22">
        <v>1475.90090485714</v>
      </c>
      <c r="J76" s="33">
        <v>6484.89085714285</v>
      </c>
      <c r="K76" s="34">
        <v>0.249073278818922</v>
      </c>
      <c r="L76" s="33">
        <v>1615.21302857142</v>
      </c>
      <c r="M76" s="35">
        <v>3926.71</v>
      </c>
      <c r="N76" s="35">
        <v>1309</v>
      </c>
      <c r="O76" s="41">
        <f t="shared" si="3"/>
        <v>0.712372640541983</v>
      </c>
      <c r="P76" s="40">
        <f t="shared" si="4"/>
        <v>0.605516744460685</v>
      </c>
      <c r="Q76" s="40">
        <f t="shared" si="5"/>
        <v>0.810419416414533</v>
      </c>
      <c r="R76" s="44"/>
    </row>
    <row r="77" s="1" customFormat="1" spans="1:18">
      <c r="A77" s="20">
        <v>75</v>
      </c>
      <c r="B77" s="20">
        <v>717</v>
      </c>
      <c r="C77" s="21" t="s">
        <v>245</v>
      </c>
      <c r="D77" s="21" t="s">
        <v>147</v>
      </c>
      <c r="E77" s="21"/>
      <c r="F77" s="21" t="s">
        <v>42</v>
      </c>
      <c r="G77" s="22">
        <v>7842.22901785714</v>
      </c>
      <c r="H77" s="23">
        <v>0.301738523935746</v>
      </c>
      <c r="I77" s="22">
        <v>2366.30260821429</v>
      </c>
      <c r="J77" s="33">
        <v>9226.15178571428</v>
      </c>
      <c r="K77" s="34">
        <v>0.280686999009997</v>
      </c>
      <c r="L77" s="33">
        <v>2589.66085714286</v>
      </c>
      <c r="M77" s="35">
        <v>5220.8</v>
      </c>
      <c r="N77" s="35">
        <v>1402.86</v>
      </c>
      <c r="O77" s="41">
        <f t="shared" si="3"/>
        <v>0.665729091577405</v>
      </c>
      <c r="P77" s="40">
        <f t="shared" si="4"/>
        <v>0.565869727840794</v>
      </c>
      <c r="Q77" s="40">
        <f t="shared" si="5"/>
        <v>0.541715721628413</v>
      </c>
      <c r="R77" s="44"/>
    </row>
    <row r="78" s="1" customFormat="1" spans="1:18">
      <c r="A78" s="20">
        <v>76</v>
      </c>
      <c r="B78" s="20">
        <v>585</v>
      </c>
      <c r="C78" s="21" t="s">
        <v>203</v>
      </c>
      <c r="D78" s="21" t="s">
        <v>159</v>
      </c>
      <c r="E78" s="21"/>
      <c r="F78" s="21" t="s">
        <v>32</v>
      </c>
      <c r="G78" s="22">
        <v>14832.0637071428</v>
      </c>
      <c r="H78" s="23">
        <v>0.261634459865856</v>
      </c>
      <c r="I78" s="22">
        <v>3880.57897671428</v>
      </c>
      <c r="J78" s="33">
        <v>17449.4867142857</v>
      </c>
      <c r="K78" s="34">
        <v>0.243380892898471</v>
      </c>
      <c r="L78" s="33">
        <v>4246.87165714286</v>
      </c>
      <c r="M78" s="35">
        <v>9704.12</v>
      </c>
      <c r="N78" s="35">
        <v>2863.84</v>
      </c>
      <c r="O78" s="41">
        <f t="shared" si="3"/>
        <v>0.654266337551308</v>
      </c>
      <c r="P78" s="40">
        <f t="shared" si="4"/>
        <v>0.55612638691861</v>
      </c>
      <c r="Q78" s="40">
        <f t="shared" si="5"/>
        <v>0.674341075314408</v>
      </c>
      <c r="R78" s="44"/>
    </row>
    <row r="79" s="1" customFormat="1" spans="1:18">
      <c r="A79" s="20">
        <v>77</v>
      </c>
      <c r="B79" s="20">
        <v>379</v>
      </c>
      <c r="C79" s="21" t="s">
        <v>198</v>
      </c>
      <c r="D79" s="21" t="s">
        <v>159</v>
      </c>
      <c r="E79" s="21"/>
      <c r="F79" s="21" t="s">
        <v>37</v>
      </c>
      <c r="G79" s="22">
        <v>8890.25394285715</v>
      </c>
      <c r="H79" s="23">
        <v>0.254182360235199</v>
      </c>
      <c r="I79" s="22">
        <v>2259.74573028571</v>
      </c>
      <c r="J79" s="33">
        <v>10459.1222857143</v>
      </c>
      <c r="K79" s="34">
        <v>0.236448707195534</v>
      </c>
      <c r="L79" s="33">
        <v>2473.04594285714</v>
      </c>
      <c r="M79" s="35">
        <v>5684.81</v>
      </c>
      <c r="N79" s="35">
        <v>1824.5</v>
      </c>
      <c r="O79" s="41">
        <f t="shared" si="3"/>
        <v>0.639442926663242</v>
      </c>
      <c r="P79" s="40">
        <f t="shared" si="4"/>
        <v>0.543526487663755</v>
      </c>
      <c r="Q79" s="40">
        <f t="shared" si="5"/>
        <v>0.737754187409933</v>
      </c>
      <c r="R79" s="44"/>
    </row>
    <row r="80" s="1" customFormat="1" spans="1:18">
      <c r="A80" s="20">
        <v>78</v>
      </c>
      <c r="B80" s="20">
        <v>541</v>
      </c>
      <c r="C80" s="21" t="s">
        <v>212</v>
      </c>
      <c r="D80" s="21" t="s">
        <v>168</v>
      </c>
      <c r="E80" s="21"/>
      <c r="F80" s="21" t="s">
        <v>32</v>
      </c>
      <c r="G80" s="22">
        <v>12365.4101535714</v>
      </c>
      <c r="H80" s="23">
        <v>0.283382691976636</v>
      </c>
      <c r="I80" s="22">
        <v>3504.14321671429</v>
      </c>
      <c r="J80" s="33">
        <v>14547.5413571428</v>
      </c>
      <c r="K80" s="34">
        <v>0.263611806489894</v>
      </c>
      <c r="L80" s="33">
        <v>3834.90365714286</v>
      </c>
      <c r="M80" s="35">
        <v>7574.8</v>
      </c>
      <c r="N80" s="35">
        <v>2544.99</v>
      </c>
      <c r="O80" s="41">
        <f t="shared" si="3"/>
        <v>0.612579761279672</v>
      </c>
      <c r="P80" s="40">
        <f t="shared" si="4"/>
        <v>0.520692797087722</v>
      </c>
      <c r="Q80" s="40">
        <f t="shared" si="5"/>
        <v>0.663638575446275</v>
      </c>
      <c r="R80" s="44"/>
    </row>
    <row r="81" s="1" customFormat="1" spans="1:18">
      <c r="A81" s="20">
        <v>79</v>
      </c>
      <c r="B81" s="20">
        <v>754</v>
      </c>
      <c r="C81" s="21" t="s">
        <v>246</v>
      </c>
      <c r="D81" s="21" t="s">
        <v>149</v>
      </c>
      <c r="E81" s="21"/>
      <c r="F81" s="21" t="s">
        <v>42</v>
      </c>
      <c r="G81" s="22">
        <v>7987.195425</v>
      </c>
      <c r="H81" s="23">
        <v>0.272703952535559</v>
      </c>
      <c r="I81" s="22">
        <v>2178.13976207143</v>
      </c>
      <c r="J81" s="33">
        <v>9396.7005</v>
      </c>
      <c r="K81" s="34">
        <v>0.253678095381915</v>
      </c>
      <c r="L81" s="33">
        <v>2383.73708571429</v>
      </c>
      <c r="M81" s="35">
        <v>4845.56</v>
      </c>
      <c r="N81" s="35">
        <v>1510.56</v>
      </c>
      <c r="O81" s="41">
        <f t="shared" si="3"/>
        <v>0.606666012557218</v>
      </c>
      <c r="P81" s="40">
        <f t="shared" si="4"/>
        <v>0.515666110673635</v>
      </c>
      <c r="Q81" s="40">
        <f t="shared" si="5"/>
        <v>0.633694046651692</v>
      </c>
      <c r="R81" s="44"/>
    </row>
    <row r="82" s="1" customFormat="1" spans="1:18">
      <c r="A82" s="20">
        <v>80</v>
      </c>
      <c r="B82" s="20">
        <v>733</v>
      </c>
      <c r="C82" s="21" t="s">
        <v>238</v>
      </c>
      <c r="D82" s="21" t="s">
        <v>168</v>
      </c>
      <c r="E82" s="21"/>
      <c r="F82" s="21" t="s">
        <v>42</v>
      </c>
      <c r="G82" s="22">
        <v>5574.15501428571</v>
      </c>
      <c r="H82" s="23">
        <v>0.26373067604294</v>
      </c>
      <c r="I82" s="22">
        <v>1470.07567028571</v>
      </c>
      <c r="J82" s="33">
        <v>6557.82942857143</v>
      </c>
      <c r="K82" s="34">
        <v>0.245330861435293</v>
      </c>
      <c r="L82" s="33">
        <v>1608.83794285714</v>
      </c>
      <c r="M82" s="35">
        <v>3233.87</v>
      </c>
      <c r="N82" s="35">
        <v>982.81</v>
      </c>
      <c r="O82" s="41">
        <f t="shared" si="3"/>
        <v>0.580154299927448</v>
      </c>
      <c r="P82" s="40">
        <f t="shared" si="4"/>
        <v>0.49313115493833</v>
      </c>
      <c r="Q82" s="40">
        <f t="shared" si="5"/>
        <v>0.610881912851101</v>
      </c>
      <c r="R82" s="44"/>
    </row>
    <row r="83" s="2" customFormat="1" spans="1:18">
      <c r="A83" s="20">
        <v>81</v>
      </c>
      <c r="B83" s="20">
        <v>399</v>
      </c>
      <c r="C83" s="21" t="s">
        <v>167</v>
      </c>
      <c r="D83" s="21" t="s">
        <v>168</v>
      </c>
      <c r="E83" s="21"/>
      <c r="F83" s="21" t="s">
        <v>37</v>
      </c>
      <c r="G83" s="22">
        <v>11862.7948928571</v>
      </c>
      <c r="H83" s="23">
        <v>0.219377613918536</v>
      </c>
      <c r="I83" s="22">
        <v>2602.431638</v>
      </c>
      <c r="J83" s="33">
        <v>13956.2292857143</v>
      </c>
      <c r="K83" s="34">
        <v>0.204072198993987</v>
      </c>
      <c r="L83" s="33">
        <v>2848.0784</v>
      </c>
      <c r="M83" s="35">
        <v>6159.22</v>
      </c>
      <c r="N83" s="35">
        <v>1629.73</v>
      </c>
      <c r="O83" s="41">
        <f t="shared" si="3"/>
        <v>0.519204795803106</v>
      </c>
      <c r="P83" s="39">
        <f t="shared" si="4"/>
        <v>0.441324076432638</v>
      </c>
      <c r="Q83" s="39">
        <f t="shared" si="5"/>
        <v>0.572220905154858</v>
      </c>
      <c r="R83" s="44"/>
    </row>
    <row r="84" s="1" customFormat="1" spans="1:18">
      <c r="A84" s="20">
        <v>82</v>
      </c>
      <c r="B84" s="20">
        <v>391</v>
      </c>
      <c r="C84" s="21" t="s">
        <v>236</v>
      </c>
      <c r="D84" s="21" t="s">
        <v>163</v>
      </c>
      <c r="E84" s="24"/>
      <c r="F84" s="21" t="s">
        <v>37</v>
      </c>
      <c r="G84" s="22">
        <v>9974.15062857143</v>
      </c>
      <c r="H84" s="23">
        <v>0.316790500674554</v>
      </c>
      <c r="I84" s="22">
        <v>3159.71617142857</v>
      </c>
      <c r="J84" s="33">
        <v>11734.2948571429</v>
      </c>
      <c r="K84" s="34">
        <v>0.294688837836795</v>
      </c>
      <c r="L84" s="33">
        <v>3457.96571428571</v>
      </c>
      <c r="M84" s="35">
        <v>5038.81</v>
      </c>
      <c r="N84" s="35">
        <v>1586.29</v>
      </c>
      <c r="O84" s="41">
        <f t="shared" si="3"/>
        <v>0.505186876320685</v>
      </c>
      <c r="P84" s="40">
        <f t="shared" si="4"/>
        <v>0.429408844872581</v>
      </c>
      <c r="Q84" s="40">
        <f t="shared" si="5"/>
        <v>0.458735028356888</v>
      </c>
      <c r="R84" s="44"/>
    </row>
    <row r="85" s="1" customFormat="1" spans="1:18">
      <c r="A85" s="20">
        <v>83</v>
      </c>
      <c r="B85" s="20">
        <v>718</v>
      </c>
      <c r="C85" s="21" t="s">
        <v>222</v>
      </c>
      <c r="D85" s="21" t="s">
        <v>163</v>
      </c>
      <c r="E85" s="24"/>
      <c r="F85" s="21" t="s">
        <v>42</v>
      </c>
      <c r="G85" s="22">
        <v>3765.1311</v>
      </c>
      <c r="H85" s="23">
        <v>0.197123990412218</v>
      </c>
      <c r="I85" s="22">
        <v>742.197666857142</v>
      </c>
      <c r="J85" s="33">
        <v>4429.566</v>
      </c>
      <c r="K85" s="34">
        <v>0.18337115387183</v>
      </c>
      <c r="L85" s="33">
        <v>812.254628571428</v>
      </c>
      <c r="M85" s="35">
        <v>1890.82</v>
      </c>
      <c r="N85" s="35">
        <v>508.89</v>
      </c>
      <c r="O85" s="41">
        <f t="shared" si="3"/>
        <v>0.502192340659798</v>
      </c>
      <c r="P85" s="40">
        <f t="shared" si="4"/>
        <v>0.426863489560828</v>
      </c>
      <c r="Q85" s="40">
        <f t="shared" si="5"/>
        <v>0.626515358730577</v>
      </c>
      <c r="R85" s="44"/>
    </row>
    <row r="86" s="1" customFormat="1" spans="1:18">
      <c r="A86" s="20">
        <v>84</v>
      </c>
      <c r="B86" s="20">
        <v>755</v>
      </c>
      <c r="C86" s="21" t="s">
        <v>74</v>
      </c>
      <c r="D86" s="21" t="s">
        <v>149</v>
      </c>
      <c r="E86" s="21" t="s">
        <v>34</v>
      </c>
      <c r="F86" s="21" t="s">
        <v>42</v>
      </c>
      <c r="G86" s="22">
        <v>3765.76277142858</v>
      </c>
      <c r="H86" s="23">
        <v>0.208248126122382</v>
      </c>
      <c r="I86" s="22">
        <v>784.213040571429</v>
      </c>
      <c r="J86" s="33">
        <v>4430.30914285715</v>
      </c>
      <c r="K86" s="34">
        <v>0.193719187090588</v>
      </c>
      <c r="L86" s="33">
        <v>858.235885714286</v>
      </c>
      <c r="M86" s="35">
        <v>1751.47</v>
      </c>
      <c r="N86" s="35">
        <v>591.84</v>
      </c>
      <c r="O86" s="41">
        <f t="shared" si="3"/>
        <v>0.465103647337711</v>
      </c>
      <c r="P86" s="40">
        <f t="shared" si="4"/>
        <v>0.395338100237055</v>
      </c>
      <c r="Q86" s="40">
        <f t="shared" si="5"/>
        <v>0.689600621287734</v>
      </c>
      <c r="R86" s="44"/>
    </row>
    <row r="87" s="1" customFormat="1" spans="1:18">
      <c r="A87" s="20">
        <v>85</v>
      </c>
      <c r="B87" s="20">
        <v>311</v>
      </c>
      <c r="C87" s="21" t="s">
        <v>158</v>
      </c>
      <c r="D87" s="21" t="s">
        <v>159</v>
      </c>
      <c r="E87" s="21"/>
      <c r="F87" s="21" t="s">
        <v>32</v>
      </c>
      <c r="G87" s="22">
        <v>6506.07582857142</v>
      </c>
      <c r="H87" s="23">
        <v>0.20517394132168</v>
      </c>
      <c r="I87" s="22">
        <v>1334.87722028571</v>
      </c>
      <c r="J87" s="33">
        <v>7654.20685714285</v>
      </c>
      <c r="K87" s="34">
        <v>0.190859480299237</v>
      </c>
      <c r="L87" s="33">
        <v>1460.87794285714</v>
      </c>
      <c r="M87" s="35">
        <v>2863.18</v>
      </c>
      <c r="N87" s="35">
        <v>735.43</v>
      </c>
      <c r="O87" s="41">
        <f t="shared" si="3"/>
        <v>0.440077871122613</v>
      </c>
      <c r="P87" s="40">
        <f t="shared" si="4"/>
        <v>0.374066190454221</v>
      </c>
      <c r="Q87" s="40">
        <f t="shared" si="5"/>
        <v>0.503416458298815</v>
      </c>
      <c r="R87" s="44"/>
    </row>
    <row r="88" s="1" customFormat="1" spans="1:18">
      <c r="A88" s="20" t="s">
        <v>126</v>
      </c>
      <c r="B88" s="20"/>
      <c r="C88" s="21"/>
      <c r="D88" s="21"/>
      <c r="E88" s="46"/>
      <c r="F88" s="46"/>
      <c r="G88" s="18">
        <f>SUM(G3:G87)</f>
        <v>856772.986271428</v>
      </c>
      <c r="H88" s="19">
        <v>0.273914697047476</v>
      </c>
      <c r="I88" s="18">
        <f>SUM(I3:I87)</f>
        <v>234682.712973</v>
      </c>
      <c r="J88" s="28">
        <f>SUM(J3:J87)</f>
        <v>1007968.21914286</v>
      </c>
      <c r="K88" s="29">
        <v>0.25480436934649</v>
      </c>
      <c r="L88" s="28">
        <f>SUM(L3:L87)</f>
        <v>256834.7064</v>
      </c>
      <c r="M88" s="30">
        <f>SUM(M3:M87)</f>
        <v>811122.08</v>
      </c>
      <c r="N88" s="30">
        <f>SUM(N3:N87)</f>
        <v>235825.67</v>
      </c>
      <c r="O88" s="47">
        <f t="shared" si="3"/>
        <v>0.946717617148394</v>
      </c>
      <c r="P88" s="43">
        <f t="shared" si="4"/>
        <v>0.804709974576135</v>
      </c>
      <c r="Q88" s="43">
        <f t="shared" si="5"/>
        <v>0.918200165801268</v>
      </c>
      <c r="R88" s="45"/>
    </row>
  </sheetData>
  <sortState ref="A3:R88">
    <sortCondition ref="P3" descending="1"/>
  </sortState>
  <mergeCells count="2">
    <mergeCell ref="A1:D1"/>
    <mergeCell ref="M1:R1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3.8-3.11考核目标</vt:lpstr>
      <vt:lpstr>片长奖罚</vt:lpstr>
      <vt:lpstr>3.8-3.11排名奖</vt:lpstr>
      <vt:lpstr>3.8排名奖励</vt:lpstr>
      <vt:lpstr>3.9排名奖励</vt:lpstr>
      <vt:lpstr>3.10奖励排名</vt:lpstr>
      <vt:lpstr>3.11奖励排名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2018-03-06T15:13:00Z</dcterms:created>
  <dcterms:modified xsi:type="dcterms:W3CDTF">2018-03-27T13:40:47Z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2052-10.1.0.7224</vt:lpwstr>
  </property>
</Properties>
</file>