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370" firstSheet="1" activeTab="4"/>
  </bookViews>
  <sheets>
    <sheet name="政策明细表（原始表）" sheetId="1" state="hidden" r:id="rId1"/>
    <sheet name="政策明细表 (2)" sheetId="3" r:id="rId2"/>
    <sheet name="任务明细表" sheetId="2" r:id="rId3"/>
    <sheet name="任务明细表 (2)" sheetId="4" state="hidden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任务明细表!$A$2:$Y$97</definedName>
    <definedName name="_xlnm._FilterDatabase" localSheetId="3" hidden="1">'任务明细表 (2)'!$A$2:$Y$97</definedName>
  </definedNames>
  <calcPr calcId="125725"/>
</workbook>
</file>

<file path=xl/calcChain.xml><?xml version="1.0" encoding="utf-8"?>
<calcChain xmlns="http://schemas.openxmlformats.org/spreadsheetml/2006/main">
  <c r="X97" i="2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P96"/>
  <c r="D96"/>
  <c r="P95"/>
  <c r="D95"/>
  <c r="D94"/>
  <c r="P93"/>
  <c r="N93"/>
  <c r="D93"/>
  <c r="D92"/>
  <c r="T91"/>
  <c r="P91"/>
  <c r="N91"/>
  <c r="D91"/>
  <c r="P90"/>
  <c r="N90"/>
  <c r="D90"/>
  <c r="P89"/>
  <c r="D89"/>
  <c r="T88"/>
  <c r="P88"/>
  <c r="N88"/>
  <c r="D88"/>
  <c r="P87"/>
  <c r="D87"/>
  <c r="X86"/>
  <c r="V86"/>
  <c r="P86"/>
  <c r="D86"/>
  <c r="X85"/>
  <c r="V85"/>
  <c r="N85"/>
  <c r="D85"/>
  <c r="X84"/>
  <c r="V84"/>
  <c r="L84"/>
  <c r="D84"/>
  <c r="T83"/>
  <c r="P83"/>
  <c r="D83"/>
  <c r="V82"/>
  <c r="D82"/>
  <c r="D81"/>
  <c r="X80"/>
  <c r="V80"/>
  <c r="P80"/>
  <c r="N80"/>
  <c r="D80"/>
  <c r="X79"/>
  <c r="V79"/>
  <c r="P79"/>
  <c r="L79"/>
  <c r="D79"/>
  <c r="X78"/>
  <c r="V78"/>
  <c r="P78"/>
  <c r="N78"/>
  <c r="L78"/>
  <c r="D78"/>
  <c r="X77"/>
  <c r="V77"/>
  <c r="P77"/>
  <c r="L77"/>
  <c r="D77"/>
  <c r="X76"/>
  <c r="V76"/>
  <c r="T76"/>
  <c r="D76"/>
  <c r="X75"/>
  <c r="V75"/>
  <c r="D75"/>
  <c r="X74"/>
  <c r="V74"/>
  <c r="P74"/>
  <c r="N74"/>
  <c r="D74"/>
  <c r="X73"/>
  <c r="V73"/>
  <c r="P73"/>
  <c r="D73"/>
  <c r="X72"/>
  <c r="V72"/>
  <c r="P72"/>
  <c r="N72"/>
  <c r="D72"/>
  <c r="X71"/>
  <c r="V71"/>
  <c r="P71"/>
  <c r="N71"/>
  <c r="D71"/>
  <c r="X70"/>
  <c r="V70"/>
  <c r="T70"/>
  <c r="P70"/>
  <c r="N70"/>
  <c r="L70"/>
  <c r="D70"/>
  <c r="X69"/>
  <c r="V69"/>
  <c r="P69"/>
  <c r="D69"/>
  <c r="X68"/>
  <c r="V68"/>
  <c r="T68"/>
  <c r="P68"/>
  <c r="L68"/>
  <c r="D68"/>
  <c r="X67"/>
  <c r="V67"/>
  <c r="T67"/>
  <c r="P67"/>
  <c r="D67"/>
  <c r="X66"/>
  <c r="V66"/>
  <c r="T66"/>
  <c r="P66"/>
  <c r="D66"/>
  <c r="X65"/>
  <c r="V65"/>
  <c r="D65"/>
  <c r="X64"/>
  <c r="V64"/>
  <c r="T64"/>
  <c r="P64"/>
  <c r="N64"/>
  <c r="D64"/>
  <c r="X63"/>
  <c r="V63"/>
  <c r="T63"/>
  <c r="P63"/>
  <c r="L63"/>
  <c r="D63"/>
  <c r="X62"/>
  <c r="V62"/>
  <c r="P62"/>
  <c r="L62"/>
  <c r="D62"/>
  <c r="X61"/>
  <c r="V61"/>
  <c r="T61"/>
  <c r="P61"/>
  <c r="N61"/>
  <c r="L61"/>
  <c r="D61"/>
  <c r="X60"/>
  <c r="V60"/>
  <c r="P60"/>
  <c r="D60"/>
  <c r="X59"/>
  <c r="V59"/>
  <c r="T59"/>
  <c r="N59"/>
  <c r="D59"/>
  <c r="X58"/>
  <c r="V58"/>
  <c r="P58"/>
  <c r="D58"/>
  <c r="V57"/>
  <c r="N57"/>
  <c r="L57"/>
  <c r="D57"/>
  <c r="X56"/>
  <c r="V56"/>
  <c r="T56"/>
  <c r="P56"/>
  <c r="N56"/>
  <c r="L56"/>
  <c r="D56"/>
  <c r="X55"/>
  <c r="V55"/>
  <c r="T55"/>
  <c r="P55"/>
  <c r="L55"/>
  <c r="D55"/>
  <c r="X54"/>
  <c r="V54"/>
  <c r="T54"/>
  <c r="P54"/>
  <c r="N54"/>
  <c r="L54"/>
  <c r="D54"/>
  <c r="X53"/>
  <c r="V53"/>
  <c r="T53"/>
  <c r="P53"/>
  <c r="L53"/>
  <c r="D53"/>
  <c r="X52"/>
  <c r="V52"/>
  <c r="T52"/>
  <c r="N52"/>
  <c r="L52"/>
  <c r="D52"/>
  <c r="X51"/>
  <c r="V51"/>
  <c r="P51"/>
  <c r="N51"/>
  <c r="D51"/>
  <c r="X50"/>
  <c r="V50"/>
  <c r="P50"/>
  <c r="N50"/>
  <c r="D50"/>
  <c r="X49"/>
  <c r="V49"/>
  <c r="T49"/>
  <c r="P49"/>
  <c r="L49"/>
  <c r="D49"/>
  <c r="V48"/>
  <c r="P48"/>
  <c r="L48"/>
  <c r="D48"/>
  <c r="X47"/>
  <c r="V47"/>
  <c r="P47"/>
  <c r="L47"/>
  <c r="D47"/>
  <c r="X46"/>
  <c r="V46"/>
  <c r="L46"/>
  <c r="D46"/>
  <c r="X45"/>
  <c r="V45"/>
  <c r="T45"/>
  <c r="P45"/>
  <c r="N45"/>
  <c r="D45"/>
  <c r="X44"/>
  <c r="V44"/>
  <c r="D44"/>
  <c r="X43"/>
  <c r="V43"/>
  <c r="P43"/>
  <c r="D43"/>
  <c r="X42"/>
  <c r="V42"/>
  <c r="P42"/>
  <c r="D42"/>
  <c r="X41"/>
  <c r="V41"/>
  <c r="P41"/>
  <c r="N41"/>
  <c r="D41"/>
  <c r="X40"/>
  <c r="V40"/>
  <c r="P40"/>
  <c r="D40"/>
  <c r="X39"/>
  <c r="V39"/>
  <c r="P39"/>
  <c r="N39"/>
  <c r="D39"/>
  <c r="X38"/>
  <c r="V38"/>
  <c r="P38"/>
  <c r="L38"/>
  <c r="D38"/>
  <c r="X37"/>
  <c r="V37"/>
  <c r="P37"/>
  <c r="N37"/>
  <c r="L37"/>
  <c r="D37"/>
  <c r="X36"/>
  <c r="V36"/>
  <c r="P36"/>
  <c r="N36"/>
  <c r="L36"/>
  <c r="D36"/>
  <c r="X35"/>
  <c r="V35"/>
  <c r="P35"/>
  <c r="L35"/>
  <c r="D35"/>
  <c r="X34"/>
  <c r="V34"/>
  <c r="P34"/>
  <c r="L34"/>
  <c r="D34"/>
  <c r="X33"/>
  <c r="V33"/>
  <c r="T33"/>
  <c r="P33"/>
  <c r="D33"/>
  <c r="X32"/>
  <c r="V32"/>
  <c r="T32"/>
  <c r="P32"/>
  <c r="L32"/>
  <c r="D32"/>
  <c r="X31"/>
  <c r="V31"/>
  <c r="T31"/>
  <c r="P31"/>
  <c r="D31"/>
  <c r="V30"/>
  <c r="P30"/>
  <c r="L30"/>
  <c r="D30"/>
  <c r="X29"/>
  <c r="V29"/>
  <c r="T29"/>
  <c r="P29"/>
  <c r="D29"/>
  <c r="X28"/>
  <c r="V28"/>
  <c r="P28"/>
  <c r="L28"/>
  <c r="D28"/>
  <c r="X27"/>
  <c r="V27"/>
  <c r="T27"/>
  <c r="P27"/>
  <c r="N27"/>
  <c r="L27"/>
  <c r="D27"/>
  <c r="X26"/>
  <c r="V26"/>
  <c r="P26"/>
  <c r="N26"/>
  <c r="L26"/>
  <c r="D26"/>
  <c r="X25"/>
  <c r="V25"/>
  <c r="T25"/>
  <c r="P25"/>
  <c r="N25"/>
  <c r="L25"/>
  <c r="D25"/>
  <c r="X24"/>
  <c r="V24"/>
  <c r="P24"/>
  <c r="L24"/>
  <c r="D24"/>
  <c r="X23"/>
  <c r="V23"/>
  <c r="T23"/>
  <c r="P23"/>
  <c r="N23"/>
  <c r="L23"/>
  <c r="D23"/>
  <c r="X22"/>
  <c r="V22"/>
  <c r="P22"/>
  <c r="L22"/>
  <c r="D22"/>
  <c r="X21"/>
  <c r="V21"/>
  <c r="P21"/>
  <c r="D21"/>
  <c r="X20"/>
  <c r="V20"/>
  <c r="P20"/>
  <c r="N20"/>
  <c r="L20"/>
  <c r="D20"/>
  <c r="X19"/>
  <c r="V19"/>
  <c r="P19"/>
  <c r="L19"/>
  <c r="D19"/>
  <c r="X18"/>
  <c r="V18"/>
  <c r="T18"/>
  <c r="P18"/>
  <c r="L18"/>
  <c r="D18"/>
  <c r="X17"/>
  <c r="V17"/>
  <c r="T17"/>
  <c r="P17"/>
  <c r="D17"/>
  <c r="X16"/>
  <c r="V16"/>
  <c r="P16"/>
  <c r="L16"/>
  <c r="D16"/>
  <c r="X15"/>
  <c r="V15"/>
  <c r="T15"/>
  <c r="P15"/>
  <c r="L15"/>
  <c r="D15"/>
  <c r="X14"/>
  <c r="V14"/>
  <c r="T14"/>
  <c r="P14"/>
  <c r="L14"/>
  <c r="D14"/>
  <c r="X13"/>
  <c r="V13"/>
  <c r="T13"/>
  <c r="P13"/>
  <c r="N13"/>
  <c r="L13"/>
  <c r="D13"/>
  <c r="X12"/>
  <c r="V12"/>
  <c r="T12"/>
  <c r="P12"/>
  <c r="L12"/>
  <c r="D12"/>
  <c r="X11"/>
  <c r="V11"/>
  <c r="T11"/>
  <c r="P11"/>
  <c r="L11"/>
  <c r="D11"/>
  <c r="X10"/>
  <c r="V10"/>
  <c r="T10"/>
  <c r="P10"/>
  <c r="L10"/>
  <c r="D10"/>
  <c r="X9"/>
  <c r="V9"/>
  <c r="T9"/>
  <c r="P9"/>
  <c r="N9"/>
  <c r="L9"/>
  <c r="D9"/>
  <c r="X8"/>
  <c r="V8"/>
  <c r="T8"/>
  <c r="P8"/>
  <c r="L8"/>
  <c r="D8"/>
  <c r="X7"/>
  <c r="V7"/>
  <c r="T7"/>
  <c r="P7"/>
  <c r="L7"/>
  <c r="D7"/>
  <c r="X6"/>
  <c r="V6"/>
  <c r="T6"/>
  <c r="P6"/>
  <c r="D6"/>
  <c r="X5"/>
  <c r="T5"/>
  <c r="P5"/>
  <c r="D5"/>
  <c r="X4"/>
  <c r="V4"/>
  <c r="T4"/>
  <c r="P4"/>
  <c r="L4"/>
  <c r="D4"/>
  <c r="X3"/>
  <c r="V3"/>
  <c r="T3"/>
  <c r="P3"/>
  <c r="D3"/>
  <c r="A14" i="3"/>
  <c r="A13"/>
  <c r="A12"/>
  <c r="A11"/>
  <c r="A10"/>
  <c r="A9"/>
  <c r="A8"/>
  <c r="A7"/>
  <c r="A6"/>
  <c r="A5"/>
  <c r="A4"/>
  <c r="M15" i="1"/>
  <c r="I15"/>
  <c r="G15"/>
  <c r="A15"/>
  <c r="R14"/>
  <c r="M14"/>
  <c r="I14"/>
  <c r="G14"/>
  <c r="A14"/>
  <c r="M13"/>
  <c r="I13"/>
  <c r="G13"/>
  <c r="A13"/>
  <c r="M12"/>
  <c r="I12"/>
  <c r="G12"/>
  <c r="A12"/>
  <c r="M11"/>
  <c r="I11"/>
  <c r="G11"/>
  <c r="A11"/>
  <c r="M10"/>
  <c r="I10"/>
  <c r="G10"/>
  <c r="A10"/>
  <c r="M9"/>
  <c r="I9"/>
  <c r="G9"/>
  <c r="A9"/>
  <c r="M8"/>
  <c r="I8"/>
  <c r="G8"/>
  <c r="A8"/>
  <c r="M7"/>
  <c r="I7"/>
  <c r="G7"/>
  <c r="A7"/>
  <c r="I6"/>
  <c r="G6"/>
  <c r="A6"/>
  <c r="I5"/>
  <c r="G5"/>
  <c r="A5"/>
  <c r="M4"/>
  <c r="I4"/>
  <c r="G4"/>
  <c r="A4"/>
  <c r="M3"/>
  <c r="I3"/>
  <c r="G3"/>
</calcChain>
</file>

<file path=xl/sharedStrings.xml><?xml version="1.0" encoding="utf-8"?>
<sst xmlns="http://schemas.openxmlformats.org/spreadsheetml/2006/main" count="754" uniqueCount="229">
  <si>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</si>
  <si>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</si>
  <si>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</si>
  <si>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</si>
  <si>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</si>
  <si>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</si>
  <si>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</si>
  <si>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</si>
  <si>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</si>
  <si>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</si>
  <si>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</si>
  <si>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</si>
  <si>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</si>
  <si>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</si>
  <si>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</si>
  <si>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</si>
  <si>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</si>
  <si>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</si>
  <si>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</si>
  <si>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</si>
  <si>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</si>
  <si>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</si>
  <si>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</si>
  <si>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</si>
  <si>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</si>
  <si>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</si>
  <si>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</si>
  <si>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</si>
  <si>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</si>
  <si>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</si>
  <si>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</si>
  <si>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</si>
  <si>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</si>
  <si>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</si>
  <si>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</si>
  <si>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</si>
  <si>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</si>
  <si>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</si>
  <si>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</si>
  <si>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</si>
  <si>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</si>
  <si>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</si>
  <si>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</si>
  <si>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</si>
  <si>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</si>
  <si>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</si>
  <si>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</si>
  <si>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</si>
  <si>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</si>
  <si>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</si>
  <si>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</si>
  <si>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</si>
  <si>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</si>
  <si>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</si>
  <si>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</si>
  <si>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</si>
  <si>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</si>
  <si>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</si>
  <si>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</si>
  <si>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</si>
  <si>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</si>
  <si>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</si>
  <si>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</si>
  <si>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</si>
  <si>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</si>
  <si>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</si>
  <si>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</si>
  <si>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</si>
  <si>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</si>
  <si>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</si>
  <si>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</si>
  <si>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</si>
  <si>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</si>
  <si>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</si>
  <si>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</si>
  <si>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</si>
  <si>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处罚标准</t>
  </si>
  <si>
    <t>任务参考数据来源</t>
  </si>
  <si>
    <t>挑战档提成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</si>
  <si>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</si>
  <si>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</si>
  <si>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</si>
  <si>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</si>
  <si>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</si>
  <si>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</si>
  <si>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同比数据</t>
  </si>
  <si>
    <t>对未完成基础任务的差额部分处罚0.4元/盒</t>
  </si>
  <si>
    <t>1.5元/盒</t>
  </si>
  <si>
    <t>完成基础档盒数不处罚，未完成基础档，差额部分按8/盒处罚</t>
  </si>
  <si>
    <t>完成基础档盒数不处罚，未完成基础档，差额部分按3/盒处罚</t>
  </si>
  <si>
    <t>未完成基础档按差额部分2%进行处罚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</si>
  <si>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</si>
  <si>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</si>
  <si>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</si>
  <si>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</si>
  <si>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</si>
  <si>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</si>
  <si>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</si>
  <si>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</si>
  <si>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</si>
  <si>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旗舰店</t>
  </si>
  <si>
    <t>旗舰片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</si>
  <si>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</si>
  <si>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</si>
  <si>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</si>
  <si>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</si>
  <si>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</si>
  <si>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</si>
  <si>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</si>
  <si>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</si>
  <si>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</si>
  <si>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</si>
  <si>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</si>
  <si>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</si>
  <si>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</si>
  <si>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</si>
  <si>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</si>
  <si>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</si>
  <si>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城中片区</t>
  </si>
  <si>
    <t>光华村街药店</t>
  </si>
  <si>
    <t>通盈街药店</t>
  </si>
  <si>
    <t>武侯区顺和街店</t>
  </si>
  <si>
    <t>锦江区楠丰路店</t>
  </si>
  <si>
    <t>大邑县晋原镇内蒙古桃源店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</si>
  <si>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</si>
  <si>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</si>
  <si>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</si>
  <si>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</si>
  <si>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</si>
  <si>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</si>
  <si>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</si>
  <si>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</si>
  <si>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</si>
  <si>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</si>
  <si>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</si>
  <si>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</si>
  <si>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</si>
  <si>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</si>
  <si>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</si>
  <si>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</si>
  <si>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</si>
  <si>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</si>
  <si>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</si>
  <si>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</si>
  <si>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</si>
  <si>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</si>
  <si>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</si>
  <si>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</si>
  <si>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</si>
  <si>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</si>
  <si>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</si>
  <si>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</si>
  <si>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</si>
  <si>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</si>
  <si>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</si>
  <si>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</si>
  <si>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</si>
  <si>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</si>
  <si>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</si>
  <si>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</si>
  <si>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</si>
  <si>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</si>
  <si>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</si>
  <si>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</si>
  <si>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</si>
  <si>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</si>
  <si>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</si>
  <si>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</si>
  <si>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</si>
  <si>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</si>
  <si>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</si>
  <si>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</si>
  <si>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</si>
  <si>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</si>
  <si>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</si>
  <si>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</si>
  <si>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</si>
  <si>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</si>
  <si>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</si>
  <si>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</si>
  <si>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</si>
  <si>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</si>
  <si>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</si>
  <si>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</si>
  <si>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</si>
  <si>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</si>
  <si>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</si>
  <si>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</si>
  <si>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</si>
  <si>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</si>
  <si>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</si>
  <si>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</si>
  <si>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</si>
  <si>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</si>
  <si>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</si>
  <si>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</si>
  <si>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</si>
  <si>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</si>
  <si>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</si>
  <si>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</si>
  <si>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</si>
  <si>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</si>
  <si>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</si>
  <si>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</si>
  <si>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感冒清热</t>
  </si>
  <si>
    <t>六位地黄丸</t>
  </si>
  <si>
    <t>补肾</t>
  </si>
  <si>
    <t>T</t>
  </si>
  <si>
    <t>A1</t>
  </si>
  <si>
    <t>A2</t>
  </si>
  <si>
    <t>B1</t>
  </si>
  <si>
    <t>B2</t>
  </si>
  <si>
    <t xml:space="preserve">B2 </t>
  </si>
  <si>
    <t>C1</t>
  </si>
  <si>
    <t>C2</t>
  </si>
  <si>
    <t>备注：大部分品种基础任务都按同期或环比揱为基础任务，无大额增长。新店及去年装修无数据门店根据上两月销售及门店类型制定。</t>
  </si>
  <si>
    <t>ID</t>
    <phoneticPr fontId="15" type="noConversion"/>
  </si>
  <si>
    <t>名称</t>
    <phoneticPr fontId="15" type="noConversion"/>
  </si>
  <si>
    <t>数量</t>
    <phoneticPr fontId="15" type="noConversion"/>
  </si>
  <si>
    <t>原因</t>
    <phoneticPr fontId="15" type="noConversion"/>
  </si>
  <si>
    <t>缺货</t>
    <phoneticPr fontId="15" type="noConversion"/>
  </si>
  <si>
    <t>人血白蛋白</t>
    <phoneticPr fontId="15" type="noConversion"/>
  </si>
  <si>
    <t>门冬胰岛素</t>
    <phoneticPr fontId="15" type="noConversion"/>
  </si>
  <si>
    <t>顾客需求</t>
    <phoneticPr fontId="15" type="noConversion"/>
  </si>
  <si>
    <t>金双歧</t>
    <phoneticPr fontId="15" type="noConversion"/>
  </si>
  <si>
    <t>精蛋白锌胰岛素</t>
    <phoneticPr fontId="15" type="noConversion"/>
  </si>
  <si>
    <t>缺货</t>
    <phoneticPr fontId="15" type="noConversion"/>
  </si>
  <si>
    <t>安达</t>
    <phoneticPr fontId="15" type="noConversion"/>
  </si>
  <si>
    <t>顾客需求（急）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</si>
</sst>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</font>
    <font>
      <sz val="9"/>
      <name val="宋体"/>
      <charset val="134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rgb="FF666666"/>
      <name val="Verdana"/>
      <family val="2"/>
    </font>
    <font>
      <b/>
      <sz val="14"/>
      <color rgb="FF66666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9" fontId="12" fillId="0" borderId="1" xfId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22" fillId="0" borderId="1" xfId="1" applyFont="1" applyBorder="1" applyAlignment="1">
      <alignment horizontal="center" vertical="center"/>
    </xf>
    <xf numFmtId="9" fontId="22" fillId="0" borderId="1" xfId="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9" fontId="8" fillId="0" borderId="1" xfId="1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9" fontId="6" fillId="0" borderId="1" xfId="1" applyNumberFormat="1" applyFont="1" applyFill="1" applyBorder="1" applyAlignment="1">
      <alignment horizontal="center" vertical="center"/>
    </xf>
    <xf numFmtId="0" fontId="8" fillId="5" borderId="1" xfId="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0998;&#31867;&#35843;&#25972;2018.6&#2603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7688;&#31958;\&#27688;&#319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&#36824;&#23569;&#20025;&#38144;&#21806;&#65288;9&#2637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2017&#24180;&#34917;&#32958;&#31867;&#210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4863;&#20882;\&#24863;&#20882;&#65288;17&#24180;10&#263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9.3000000000000007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16.399999999999999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H1" t="str">
            <v>门店ID</v>
          </cell>
          <cell r="I1" t="str">
            <v>汇总</v>
          </cell>
        </row>
        <row r="2">
          <cell r="H2">
            <v>54</v>
          </cell>
          <cell r="I2">
            <v>1</v>
          </cell>
        </row>
        <row r="3">
          <cell r="H3">
            <v>355</v>
          </cell>
          <cell r="I3">
            <v>5</v>
          </cell>
        </row>
        <row r="4">
          <cell r="H4">
            <v>359</v>
          </cell>
          <cell r="I4">
            <v>5</v>
          </cell>
        </row>
        <row r="5">
          <cell r="H5">
            <v>367</v>
          </cell>
          <cell r="I5">
            <v>1</v>
          </cell>
        </row>
        <row r="6">
          <cell r="H6">
            <v>377</v>
          </cell>
          <cell r="I6">
            <v>4</v>
          </cell>
        </row>
        <row r="7">
          <cell r="H7">
            <v>379</v>
          </cell>
          <cell r="I7">
            <v>1</v>
          </cell>
        </row>
        <row r="8">
          <cell r="H8">
            <v>385</v>
          </cell>
          <cell r="I8">
            <v>1</v>
          </cell>
        </row>
        <row r="9">
          <cell r="H9">
            <v>514</v>
          </cell>
          <cell r="I9">
            <v>1</v>
          </cell>
        </row>
        <row r="10">
          <cell r="H10">
            <v>517</v>
          </cell>
          <cell r="I10">
            <v>1</v>
          </cell>
        </row>
        <row r="11">
          <cell r="H11">
            <v>545</v>
          </cell>
          <cell r="I11">
            <v>2</v>
          </cell>
        </row>
        <row r="12">
          <cell r="H12">
            <v>546</v>
          </cell>
          <cell r="I12">
            <v>3</v>
          </cell>
        </row>
        <row r="13">
          <cell r="H13">
            <v>570</v>
          </cell>
          <cell r="I13">
            <v>1</v>
          </cell>
        </row>
        <row r="14">
          <cell r="H14">
            <v>572</v>
          </cell>
          <cell r="I14">
            <v>1</v>
          </cell>
        </row>
        <row r="15">
          <cell r="H15">
            <v>584</v>
          </cell>
          <cell r="I15">
            <v>1</v>
          </cell>
        </row>
        <row r="16">
          <cell r="H16">
            <v>585</v>
          </cell>
          <cell r="I16">
            <v>1</v>
          </cell>
        </row>
        <row r="17">
          <cell r="H17">
            <v>591</v>
          </cell>
          <cell r="I17">
            <v>1</v>
          </cell>
        </row>
        <row r="18">
          <cell r="H18">
            <v>598</v>
          </cell>
          <cell r="I18">
            <v>2</v>
          </cell>
        </row>
        <row r="19">
          <cell r="H19">
            <v>704</v>
          </cell>
          <cell r="I19">
            <v>3</v>
          </cell>
        </row>
        <row r="20">
          <cell r="H20">
            <v>706</v>
          </cell>
          <cell r="I20">
            <v>2</v>
          </cell>
        </row>
        <row r="21">
          <cell r="H21">
            <v>713</v>
          </cell>
          <cell r="I21">
            <v>1</v>
          </cell>
        </row>
        <row r="22">
          <cell r="H22">
            <v>716</v>
          </cell>
          <cell r="I22">
            <v>2</v>
          </cell>
        </row>
        <row r="23">
          <cell r="H23">
            <v>723</v>
          </cell>
          <cell r="I23">
            <v>1</v>
          </cell>
        </row>
        <row r="24">
          <cell r="H24">
            <v>727</v>
          </cell>
          <cell r="I24">
            <v>3</v>
          </cell>
        </row>
        <row r="25">
          <cell r="H25">
            <v>730</v>
          </cell>
          <cell r="I25">
            <v>2</v>
          </cell>
        </row>
        <row r="26">
          <cell r="H26">
            <v>737</v>
          </cell>
          <cell r="I26">
            <v>6</v>
          </cell>
        </row>
        <row r="27">
          <cell r="H27">
            <v>740</v>
          </cell>
          <cell r="I27">
            <v>1</v>
          </cell>
        </row>
        <row r="28">
          <cell r="H28">
            <v>741</v>
          </cell>
          <cell r="I28">
            <v>2</v>
          </cell>
        </row>
        <row r="29">
          <cell r="H29">
            <v>747</v>
          </cell>
          <cell r="I29">
            <v>2</v>
          </cell>
        </row>
        <row r="30">
          <cell r="H30">
            <v>750</v>
          </cell>
          <cell r="I30">
            <v>5</v>
          </cell>
        </row>
        <row r="31">
          <cell r="H31">
            <v>754</v>
          </cell>
          <cell r="I31">
            <v>1</v>
          </cell>
        </row>
        <row r="32">
          <cell r="H32">
            <v>102564</v>
          </cell>
          <cell r="I32">
            <v>1</v>
          </cell>
        </row>
        <row r="33">
          <cell r="H33">
            <v>102934</v>
          </cell>
          <cell r="I33">
            <v>4</v>
          </cell>
        </row>
        <row r="34">
          <cell r="H34">
            <v>102935</v>
          </cell>
          <cell r="I34">
            <v>1</v>
          </cell>
        </row>
        <row r="35">
          <cell r="H35">
            <v>103198</v>
          </cell>
          <cell r="I35">
            <v>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14</v>
          </cell>
        </row>
        <row r="3">
          <cell r="G3">
            <v>54</v>
          </cell>
          <cell r="H3">
            <v>23</v>
          </cell>
        </row>
        <row r="4">
          <cell r="G4">
            <v>56</v>
          </cell>
          <cell r="H4">
            <v>10</v>
          </cell>
        </row>
        <row r="5">
          <cell r="G5">
            <v>307</v>
          </cell>
          <cell r="H5">
            <v>105</v>
          </cell>
        </row>
        <row r="6">
          <cell r="G6">
            <v>308</v>
          </cell>
          <cell r="H6">
            <v>6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26</v>
          </cell>
        </row>
        <row r="9">
          <cell r="G9">
            <v>337</v>
          </cell>
          <cell r="H9">
            <v>17</v>
          </cell>
        </row>
        <row r="10">
          <cell r="G10">
            <v>339</v>
          </cell>
          <cell r="H10">
            <v>7</v>
          </cell>
        </row>
        <row r="11">
          <cell r="G11">
            <v>341</v>
          </cell>
          <cell r="H11">
            <v>14</v>
          </cell>
        </row>
        <row r="12">
          <cell r="G12">
            <v>343</v>
          </cell>
          <cell r="H12">
            <v>11</v>
          </cell>
        </row>
        <row r="13">
          <cell r="G13">
            <v>347</v>
          </cell>
          <cell r="H13">
            <v>6</v>
          </cell>
        </row>
        <row r="14">
          <cell r="G14">
            <v>349</v>
          </cell>
          <cell r="H14">
            <v>11</v>
          </cell>
        </row>
        <row r="15">
          <cell r="G15">
            <v>351</v>
          </cell>
          <cell r="H15">
            <v>4</v>
          </cell>
        </row>
        <row r="16">
          <cell r="G16">
            <v>355</v>
          </cell>
          <cell r="H16">
            <v>4</v>
          </cell>
        </row>
        <row r="17">
          <cell r="G17">
            <v>357</v>
          </cell>
          <cell r="H17">
            <v>17</v>
          </cell>
        </row>
        <row r="18">
          <cell r="G18">
            <v>359</v>
          </cell>
          <cell r="H18">
            <v>7</v>
          </cell>
        </row>
        <row r="19">
          <cell r="G19">
            <v>365</v>
          </cell>
          <cell r="H19">
            <v>21</v>
          </cell>
        </row>
        <row r="20">
          <cell r="G20">
            <v>367</v>
          </cell>
          <cell r="H20">
            <v>9</v>
          </cell>
        </row>
        <row r="21">
          <cell r="G21">
            <v>371</v>
          </cell>
          <cell r="H21">
            <v>4</v>
          </cell>
        </row>
        <row r="22">
          <cell r="G22">
            <v>373</v>
          </cell>
          <cell r="H22">
            <v>13</v>
          </cell>
        </row>
        <row r="23">
          <cell r="G23">
            <v>377</v>
          </cell>
          <cell r="H23">
            <v>5</v>
          </cell>
        </row>
        <row r="24">
          <cell r="G24">
            <v>379</v>
          </cell>
          <cell r="H24">
            <v>5</v>
          </cell>
        </row>
        <row r="25">
          <cell r="G25">
            <v>385</v>
          </cell>
          <cell r="H25">
            <v>11</v>
          </cell>
        </row>
        <row r="26">
          <cell r="G26">
            <v>387</v>
          </cell>
          <cell r="H26">
            <v>7</v>
          </cell>
        </row>
        <row r="27">
          <cell r="G27">
            <v>391</v>
          </cell>
          <cell r="H27">
            <v>1</v>
          </cell>
        </row>
        <row r="28">
          <cell r="G28">
            <v>399</v>
          </cell>
          <cell r="H28">
            <v>10</v>
          </cell>
        </row>
        <row r="29">
          <cell r="G29">
            <v>511</v>
          </cell>
          <cell r="H29">
            <v>7</v>
          </cell>
        </row>
        <row r="30">
          <cell r="G30">
            <v>513</v>
          </cell>
          <cell r="H30">
            <v>1</v>
          </cell>
        </row>
        <row r="31">
          <cell r="G31">
            <v>514</v>
          </cell>
          <cell r="H31">
            <v>7</v>
          </cell>
        </row>
        <row r="32">
          <cell r="G32">
            <v>515</v>
          </cell>
          <cell r="H32">
            <v>5</v>
          </cell>
        </row>
        <row r="33">
          <cell r="G33">
            <v>517</v>
          </cell>
          <cell r="H33">
            <v>1</v>
          </cell>
        </row>
        <row r="34">
          <cell r="G34">
            <v>539</v>
          </cell>
          <cell r="H34">
            <v>4</v>
          </cell>
        </row>
        <row r="35">
          <cell r="G35">
            <v>541</v>
          </cell>
          <cell r="H35">
            <v>3</v>
          </cell>
        </row>
        <row r="36">
          <cell r="G36">
            <v>545</v>
          </cell>
          <cell r="H36">
            <v>3</v>
          </cell>
        </row>
        <row r="37">
          <cell r="G37">
            <v>546</v>
          </cell>
          <cell r="H37">
            <v>8</v>
          </cell>
        </row>
        <row r="38">
          <cell r="G38">
            <v>549</v>
          </cell>
          <cell r="H38">
            <v>5</v>
          </cell>
        </row>
        <row r="39">
          <cell r="G39">
            <v>570</v>
          </cell>
          <cell r="H39">
            <v>4</v>
          </cell>
        </row>
        <row r="40">
          <cell r="G40">
            <v>571</v>
          </cell>
          <cell r="H40">
            <v>9</v>
          </cell>
        </row>
        <row r="41">
          <cell r="G41">
            <v>572</v>
          </cell>
          <cell r="H41">
            <v>11</v>
          </cell>
        </row>
        <row r="42">
          <cell r="G42">
            <v>573</v>
          </cell>
          <cell r="H42">
            <v>2</v>
          </cell>
        </row>
        <row r="43">
          <cell r="G43">
            <v>578</v>
          </cell>
          <cell r="H43">
            <v>5</v>
          </cell>
        </row>
        <row r="44">
          <cell r="G44">
            <v>581</v>
          </cell>
          <cell r="H44">
            <v>2</v>
          </cell>
        </row>
        <row r="45">
          <cell r="G45">
            <v>582</v>
          </cell>
          <cell r="H45">
            <v>20</v>
          </cell>
        </row>
        <row r="46">
          <cell r="G46">
            <v>584</v>
          </cell>
          <cell r="H46">
            <v>10</v>
          </cell>
        </row>
        <row r="47">
          <cell r="G47">
            <v>585</v>
          </cell>
          <cell r="H47">
            <v>11</v>
          </cell>
        </row>
        <row r="48">
          <cell r="G48">
            <v>587</v>
          </cell>
          <cell r="H48">
            <v>15</v>
          </cell>
        </row>
        <row r="49">
          <cell r="G49">
            <v>591</v>
          </cell>
          <cell r="H49">
            <v>3</v>
          </cell>
        </row>
        <row r="50">
          <cell r="G50">
            <v>594</v>
          </cell>
          <cell r="H50">
            <v>3</v>
          </cell>
        </row>
        <row r="51">
          <cell r="G51">
            <v>598</v>
          </cell>
          <cell r="H51">
            <v>8</v>
          </cell>
        </row>
        <row r="52">
          <cell r="G52">
            <v>704</v>
          </cell>
          <cell r="H52">
            <v>1</v>
          </cell>
        </row>
        <row r="53">
          <cell r="G53">
            <v>706</v>
          </cell>
          <cell r="H53">
            <v>9</v>
          </cell>
        </row>
        <row r="54">
          <cell r="G54">
            <v>707</v>
          </cell>
          <cell r="H54">
            <v>8</v>
          </cell>
        </row>
        <row r="55">
          <cell r="G55">
            <v>709</v>
          </cell>
          <cell r="H55">
            <v>17</v>
          </cell>
        </row>
        <row r="56">
          <cell r="G56">
            <v>710</v>
          </cell>
          <cell r="H56">
            <v>1</v>
          </cell>
        </row>
        <row r="57">
          <cell r="G57">
            <v>712</v>
          </cell>
          <cell r="H57">
            <v>5</v>
          </cell>
        </row>
        <row r="58">
          <cell r="G58">
            <v>716</v>
          </cell>
          <cell r="H58">
            <v>3</v>
          </cell>
        </row>
        <row r="59">
          <cell r="G59">
            <v>717</v>
          </cell>
          <cell r="H59">
            <v>2</v>
          </cell>
        </row>
        <row r="60">
          <cell r="G60">
            <v>718</v>
          </cell>
          <cell r="H60">
            <v>1</v>
          </cell>
        </row>
        <row r="61">
          <cell r="G61">
            <v>720</v>
          </cell>
          <cell r="H61">
            <v>1</v>
          </cell>
        </row>
        <row r="62">
          <cell r="G62">
            <v>721</v>
          </cell>
          <cell r="H62">
            <v>7</v>
          </cell>
        </row>
        <row r="63">
          <cell r="G63">
            <v>723</v>
          </cell>
          <cell r="H63">
            <v>2</v>
          </cell>
        </row>
        <row r="64">
          <cell r="G64">
            <v>724</v>
          </cell>
          <cell r="H64">
            <v>8</v>
          </cell>
        </row>
        <row r="65">
          <cell r="G65">
            <v>726</v>
          </cell>
          <cell r="H65">
            <v>7</v>
          </cell>
        </row>
        <row r="66">
          <cell r="G66">
            <v>727</v>
          </cell>
          <cell r="H66">
            <v>1</v>
          </cell>
        </row>
        <row r="67">
          <cell r="G67">
            <v>730</v>
          </cell>
          <cell r="H67">
            <v>3</v>
          </cell>
        </row>
        <row r="68">
          <cell r="G68">
            <v>733</v>
          </cell>
          <cell r="H68">
            <v>2</v>
          </cell>
        </row>
        <row r="69">
          <cell r="G69">
            <v>737</v>
          </cell>
          <cell r="H69">
            <v>6</v>
          </cell>
        </row>
        <row r="70">
          <cell r="G70">
            <v>738</v>
          </cell>
          <cell r="H70">
            <v>6</v>
          </cell>
        </row>
        <row r="71">
          <cell r="G71">
            <v>740</v>
          </cell>
          <cell r="H71">
            <v>2</v>
          </cell>
        </row>
        <row r="72">
          <cell r="G72">
            <v>741</v>
          </cell>
          <cell r="H72">
            <v>2</v>
          </cell>
        </row>
        <row r="73">
          <cell r="G73">
            <v>742</v>
          </cell>
          <cell r="H73">
            <v>7</v>
          </cell>
        </row>
        <row r="74">
          <cell r="G74">
            <v>744</v>
          </cell>
          <cell r="H74">
            <v>6</v>
          </cell>
        </row>
        <row r="75">
          <cell r="G75">
            <v>746</v>
          </cell>
          <cell r="H75">
            <v>1</v>
          </cell>
        </row>
        <row r="76">
          <cell r="G76">
            <v>747</v>
          </cell>
          <cell r="H76">
            <v>10</v>
          </cell>
        </row>
        <row r="77">
          <cell r="G77">
            <v>748</v>
          </cell>
          <cell r="H77">
            <v>7</v>
          </cell>
        </row>
        <row r="78">
          <cell r="G78">
            <v>750</v>
          </cell>
          <cell r="H78">
            <v>24</v>
          </cell>
        </row>
        <row r="79">
          <cell r="G79">
            <v>752</v>
          </cell>
          <cell r="H79">
            <v>4</v>
          </cell>
        </row>
        <row r="80">
          <cell r="G80">
            <v>755</v>
          </cell>
          <cell r="H80">
            <v>1</v>
          </cell>
        </row>
        <row r="81">
          <cell r="G81">
            <v>101453</v>
          </cell>
          <cell r="H81">
            <v>8</v>
          </cell>
        </row>
        <row r="82">
          <cell r="G82">
            <v>102479</v>
          </cell>
          <cell r="H82">
            <v>10</v>
          </cell>
        </row>
        <row r="83">
          <cell r="G83">
            <v>102564</v>
          </cell>
          <cell r="H83">
            <v>2</v>
          </cell>
        </row>
        <row r="84">
          <cell r="G84">
            <v>102565</v>
          </cell>
          <cell r="H84">
            <v>3</v>
          </cell>
        </row>
        <row r="85">
          <cell r="G85">
            <v>102567</v>
          </cell>
          <cell r="H85">
            <v>3</v>
          </cell>
        </row>
        <row r="86">
          <cell r="G86">
            <v>102934</v>
          </cell>
          <cell r="H86">
            <v>18</v>
          </cell>
        </row>
        <row r="87">
          <cell r="G87">
            <v>102935</v>
          </cell>
          <cell r="H87">
            <v>4</v>
          </cell>
        </row>
        <row r="88">
          <cell r="G88">
            <v>103198</v>
          </cell>
          <cell r="H88">
            <v>5</v>
          </cell>
        </row>
        <row r="89">
          <cell r="G89">
            <v>103639</v>
          </cell>
          <cell r="H89">
            <v>2</v>
          </cell>
        </row>
        <row r="90">
          <cell r="G90" t="str">
            <v>总计</v>
          </cell>
          <cell r="H90">
            <v>727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56</v>
          </cell>
          <cell r="G2">
            <v>148.75</v>
          </cell>
        </row>
        <row r="3">
          <cell r="F3">
            <v>307</v>
          </cell>
          <cell r="G3">
            <v>2520.02</v>
          </cell>
        </row>
        <row r="4">
          <cell r="F4">
            <v>329</v>
          </cell>
          <cell r="G4">
            <v>616.79999999999995</v>
          </cell>
        </row>
        <row r="5">
          <cell r="F5">
            <v>337</v>
          </cell>
          <cell r="G5">
            <v>4304.1099999999997</v>
          </cell>
        </row>
        <row r="6">
          <cell r="F6">
            <v>339</v>
          </cell>
          <cell r="G6">
            <v>446.01</v>
          </cell>
        </row>
        <row r="7">
          <cell r="F7">
            <v>341</v>
          </cell>
          <cell r="G7">
            <v>4542.1000000000004</v>
          </cell>
        </row>
        <row r="8">
          <cell r="F8">
            <v>343</v>
          </cell>
          <cell r="G8">
            <v>2049.54</v>
          </cell>
        </row>
        <row r="9">
          <cell r="F9">
            <v>349</v>
          </cell>
          <cell r="G9">
            <v>540.01</v>
          </cell>
        </row>
        <row r="10">
          <cell r="F10">
            <v>351</v>
          </cell>
          <cell r="G10">
            <v>1800.05</v>
          </cell>
        </row>
        <row r="11">
          <cell r="F11">
            <v>355</v>
          </cell>
          <cell r="G11">
            <v>535.01</v>
          </cell>
        </row>
        <row r="12">
          <cell r="F12">
            <v>359</v>
          </cell>
          <cell r="G12">
            <v>315.04000000000002</v>
          </cell>
        </row>
        <row r="13">
          <cell r="F13">
            <v>365</v>
          </cell>
          <cell r="G13">
            <v>890.52</v>
          </cell>
        </row>
        <row r="14">
          <cell r="F14">
            <v>373</v>
          </cell>
          <cell r="G14">
            <v>702.5</v>
          </cell>
        </row>
        <row r="15">
          <cell r="F15">
            <v>377</v>
          </cell>
          <cell r="G15">
            <v>84.5</v>
          </cell>
        </row>
        <row r="16">
          <cell r="F16">
            <v>385</v>
          </cell>
          <cell r="G16">
            <v>84.5</v>
          </cell>
        </row>
        <row r="17">
          <cell r="F17">
            <v>387</v>
          </cell>
          <cell r="G17">
            <v>2500.36</v>
          </cell>
        </row>
        <row r="18">
          <cell r="F18">
            <v>514</v>
          </cell>
          <cell r="G18">
            <v>259.5</v>
          </cell>
        </row>
        <row r="19">
          <cell r="F19">
            <v>517</v>
          </cell>
          <cell r="G19">
            <v>86</v>
          </cell>
        </row>
        <row r="20">
          <cell r="F20">
            <v>541</v>
          </cell>
          <cell r="G20">
            <v>86</v>
          </cell>
        </row>
        <row r="21">
          <cell r="F21">
            <v>545</v>
          </cell>
          <cell r="G21">
            <v>84.5</v>
          </cell>
        </row>
        <row r="22">
          <cell r="F22">
            <v>571</v>
          </cell>
          <cell r="G22">
            <v>258.01</v>
          </cell>
        </row>
        <row r="23">
          <cell r="F23">
            <v>572</v>
          </cell>
          <cell r="G23">
            <v>540.03</v>
          </cell>
        </row>
        <row r="24">
          <cell r="F24">
            <v>581</v>
          </cell>
          <cell r="G24">
            <v>148.75</v>
          </cell>
        </row>
        <row r="25">
          <cell r="F25">
            <v>582</v>
          </cell>
          <cell r="G25">
            <v>892.02</v>
          </cell>
        </row>
        <row r="26">
          <cell r="F26">
            <v>584</v>
          </cell>
          <cell r="G26">
            <v>360.01</v>
          </cell>
        </row>
        <row r="27">
          <cell r="F27">
            <v>587</v>
          </cell>
          <cell r="G27">
            <v>256.51</v>
          </cell>
        </row>
        <row r="28">
          <cell r="F28">
            <v>594</v>
          </cell>
          <cell r="G28">
            <v>258.01</v>
          </cell>
        </row>
        <row r="29">
          <cell r="F29">
            <v>704</v>
          </cell>
          <cell r="G29">
            <v>360.01</v>
          </cell>
        </row>
        <row r="30">
          <cell r="F30">
            <v>707</v>
          </cell>
          <cell r="G30">
            <v>84.5</v>
          </cell>
        </row>
        <row r="31">
          <cell r="F31">
            <v>709</v>
          </cell>
          <cell r="G31">
            <v>84.5</v>
          </cell>
        </row>
        <row r="32">
          <cell r="F32">
            <v>712</v>
          </cell>
          <cell r="G32">
            <v>1027.5</v>
          </cell>
        </row>
        <row r="33">
          <cell r="F33">
            <v>724</v>
          </cell>
          <cell r="G33">
            <v>84.5</v>
          </cell>
        </row>
        <row r="34">
          <cell r="F34">
            <v>726</v>
          </cell>
          <cell r="G34">
            <v>597.6</v>
          </cell>
        </row>
        <row r="35">
          <cell r="F35">
            <v>727</v>
          </cell>
          <cell r="G35">
            <v>1339.52</v>
          </cell>
        </row>
        <row r="36">
          <cell r="F36">
            <v>730</v>
          </cell>
          <cell r="G36">
            <v>444.51</v>
          </cell>
        </row>
        <row r="37">
          <cell r="F37">
            <v>732</v>
          </cell>
          <cell r="G37">
            <v>952.02</v>
          </cell>
        </row>
        <row r="38">
          <cell r="F38">
            <v>737</v>
          </cell>
          <cell r="G38">
            <v>86</v>
          </cell>
        </row>
        <row r="39">
          <cell r="F39">
            <v>740</v>
          </cell>
          <cell r="G39">
            <v>1338.04</v>
          </cell>
        </row>
        <row r="40">
          <cell r="F40">
            <v>748</v>
          </cell>
          <cell r="G40">
            <v>169</v>
          </cell>
        </row>
        <row r="41">
          <cell r="F41">
            <v>750</v>
          </cell>
          <cell r="G41">
            <v>709.01</v>
          </cell>
        </row>
        <row r="42">
          <cell r="F42">
            <v>101453</v>
          </cell>
          <cell r="G42">
            <v>344.01</v>
          </cell>
        </row>
        <row r="43">
          <cell r="F43">
            <v>102564</v>
          </cell>
          <cell r="G43">
            <v>355.01</v>
          </cell>
        </row>
        <row r="44">
          <cell r="F44">
            <v>103198</v>
          </cell>
          <cell r="G44">
            <v>1164.51</v>
          </cell>
        </row>
        <row r="45">
          <cell r="F45" t="str">
            <v>总计</v>
          </cell>
          <cell r="G45">
            <v>34449.4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935.01</v>
          </cell>
        </row>
        <row r="3">
          <cell r="G3">
            <v>54</v>
          </cell>
          <cell r="H3">
            <v>685</v>
          </cell>
        </row>
        <row r="4">
          <cell r="G4">
            <v>56</v>
          </cell>
          <cell r="H4">
            <v>204</v>
          </cell>
        </row>
        <row r="5">
          <cell r="G5">
            <v>307</v>
          </cell>
          <cell r="H5">
            <v>6175.94</v>
          </cell>
        </row>
        <row r="6">
          <cell r="G6">
            <v>308</v>
          </cell>
          <cell r="H6">
            <v>624</v>
          </cell>
        </row>
        <row r="7">
          <cell r="G7">
            <v>311</v>
          </cell>
          <cell r="H7">
            <v>620.91999999999996</v>
          </cell>
        </row>
        <row r="8">
          <cell r="G8">
            <v>329</v>
          </cell>
          <cell r="H8">
            <v>418.5</v>
          </cell>
        </row>
        <row r="9">
          <cell r="G9">
            <v>337</v>
          </cell>
          <cell r="H9">
            <v>937.5</v>
          </cell>
        </row>
        <row r="10">
          <cell r="G10">
            <v>339</v>
          </cell>
          <cell r="H10">
            <v>1311.99</v>
          </cell>
        </row>
        <row r="11">
          <cell r="G11">
            <v>341</v>
          </cell>
          <cell r="H11">
            <v>616.5</v>
          </cell>
        </row>
        <row r="12">
          <cell r="G12">
            <v>343</v>
          </cell>
          <cell r="H12">
            <v>1908.39</v>
          </cell>
        </row>
        <row r="13">
          <cell r="G13">
            <v>347</v>
          </cell>
          <cell r="H13">
            <v>838.5</v>
          </cell>
        </row>
        <row r="14">
          <cell r="G14">
            <v>349</v>
          </cell>
          <cell r="H14">
            <v>274</v>
          </cell>
        </row>
        <row r="15">
          <cell r="G15">
            <v>351</v>
          </cell>
          <cell r="H15">
            <v>274</v>
          </cell>
        </row>
        <row r="16">
          <cell r="G16">
            <v>355</v>
          </cell>
          <cell r="H16">
            <v>408</v>
          </cell>
        </row>
        <row r="17">
          <cell r="G17">
            <v>357</v>
          </cell>
          <cell r="H17">
            <v>703.7</v>
          </cell>
        </row>
        <row r="18">
          <cell r="G18">
            <v>359</v>
          </cell>
          <cell r="H18">
            <v>1287.5</v>
          </cell>
        </row>
        <row r="19">
          <cell r="G19">
            <v>365</v>
          </cell>
          <cell r="H19">
            <v>922.02</v>
          </cell>
        </row>
        <row r="20">
          <cell r="G20">
            <v>367</v>
          </cell>
          <cell r="H20">
            <v>536</v>
          </cell>
        </row>
        <row r="21">
          <cell r="G21">
            <v>371</v>
          </cell>
          <cell r="H21">
            <v>488.5</v>
          </cell>
        </row>
        <row r="22">
          <cell r="G22">
            <v>373</v>
          </cell>
          <cell r="H22">
            <v>794.5</v>
          </cell>
        </row>
        <row r="23">
          <cell r="G23">
            <v>377</v>
          </cell>
          <cell r="H23">
            <v>851</v>
          </cell>
        </row>
        <row r="24">
          <cell r="G24">
            <v>379</v>
          </cell>
          <cell r="H24">
            <v>441.5</v>
          </cell>
        </row>
        <row r="25">
          <cell r="G25">
            <v>385</v>
          </cell>
          <cell r="H25">
            <v>446</v>
          </cell>
        </row>
        <row r="26">
          <cell r="G26">
            <v>387</v>
          </cell>
          <cell r="H26">
            <v>475.89</v>
          </cell>
        </row>
        <row r="27">
          <cell r="G27">
            <v>391</v>
          </cell>
          <cell r="H27">
            <v>1706.58</v>
          </cell>
        </row>
        <row r="28">
          <cell r="G28">
            <v>399</v>
          </cell>
          <cell r="H28">
            <v>551</v>
          </cell>
        </row>
        <row r="29">
          <cell r="G29">
            <v>511</v>
          </cell>
          <cell r="H29">
            <v>1004.5</v>
          </cell>
        </row>
        <row r="30">
          <cell r="G30">
            <v>513</v>
          </cell>
          <cell r="H30">
            <v>762.5</v>
          </cell>
        </row>
        <row r="31">
          <cell r="G31">
            <v>514</v>
          </cell>
          <cell r="H31">
            <v>804.84</v>
          </cell>
        </row>
        <row r="32">
          <cell r="G32">
            <v>515</v>
          </cell>
          <cell r="H32">
            <v>411</v>
          </cell>
        </row>
        <row r="33">
          <cell r="G33">
            <v>517</v>
          </cell>
          <cell r="H33">
            <v>848.65</v>
          </cell>
        </row>
        <row r="34">
          <cell r="G34">
            <v>539</v>
          </cell>
          <cell r="H34">
            <v>554</v>
          </cell>
        </row>
        <row r="35">
          <cell r="G35">
            <v>541</v>
          </cell>
          <cell r="H35">
            <v>1079.44</v>
          </cell>
        </row>
        <row r="36">
          <cell r="G36">
            <v>545</v>
          </cell>
          <cell r="H36">
            <v>140</v>
          </cell>
        </row>
        <row r="37">
          <cell r="G37">
            <v>546</v>
          </cell>
          <cell r="H37">
            <v>1760.04</v>
          </cell>
        </row>
        <row r="38">
          <cell r="G38">
            <v>549</v>
          </cell>
          <cell r="H38">
            <v>431</v>
          </cell>
        </row>
        <row r="39">
          <cell r="G39">
            <v>570</v>
          </cell>
          <cell r="H39">
            <v>240.5</v>
          </cell>
        </row>
        <row r="40">
          <cell r="G40">
            <v>571</v>
          </cell>
          <cell r="H40">
            <v>1630</v>
          </cell>
        </row>
        <row r="41">
          <cell r="G41">
            <v>572</v>
          </cell>
          <cell r="H41">
            <v>541.72</v>
          </cell>
        </row>
        <row r="42">
          <cell r="G42">
            <v>573</v>
          </cell>
          <cell r="H42">
            <v>784.44</v>
          </cell>
        </row>
        <row r="43">
          <cell r="G43">
            <v>578</v>
          </cell>
          <cell r="H43">
            <v>380.5</v>
          </cell>
        </row>
        <row r="44">
          <cell r="G44">
            <v>581</v>
          </cell>
          <cell r="H44">
            <v>709.49</v>
          </cell>
        </row>
        <row r="45">
          <cell r="G45">
            <v>582</v>
          </cell>
          <cell r="H45">
            <v>1110.45</v>
          </cell>
        </row>
        <row r="46">
          <cell r="G46">
            <v>584</v>
          </cell>
          <cell r="H46">
            <v>732</v>
          </cell>
        </row>
        <row r="47">
          <cell r="G47">
            <v>585</v>
          </cell>
          <cell r="H47">
            <v>682</v>
          </cell>
        </row>
        <row r="48">
          <cell r="G48">
            <v>587</v>
          </cell>
          <cell r="H48">
            <v>753.5</v>
          </cell>
        </row>
        <row r="49">
          <cell r="G49">
            <v>591</v>
          </cell>
          <cell r="H49">
            <v>583.45000000000005</v>
          </cell>
        </row>
        <row r="50">
          <cell r="G50">
            <v>594</v>
          </cell>
          <cell r="H50">
            <v>260.5</v>
          </cell>
        </row>
        <row r="51">
          <cell r="G51">
            <v>598</v>
          </cell>
          <cell r="H51">
            <v>507</v>
          </cell>
        </row>
        <row r="52">
          <cell r="G52">
            <v>704</v>
          </cell>
          <cell r="H52">
            <v>1142.4100000000001</v>
          </cell>
        </row>
        <row r="53">
          <cell r="G53">
            <v>706</v>
          </cell>
          <cell r="H53">
            <v>896.5</v>
          </cell>
        </row>
        <row r="54">
          <cell r="G54">
            <v>707</v>
          </cell>
          <cell r="H54">
            <v>791.1</v>
          </cell>
        </row>
        <row r="55">
          <cell r="G55">
            <v>709</v>
          </cell>
          <cell r="H55">
            <v>1164</v>
          </cell>
        </row>
        <row r="56">
          <cell r="G56">
            <v>710</v>
          </cell>
          <cell r="H56">
            <v>551</v>
          </cell>
        </row>
        <row r="57">
          <cell r="G57">
            <v>712</v>
          </cell>
          <cell r="H57">
            <v>656</v>
          </cell>
        </row>
        <row r="58">
          <cell r="G58">
            <v>713</v>
          </cell>
          <cell r="H58">
            <v>884.36</v>
          </cell>
        </row>
        <row r="59">
          <cell r="G59">
            <v>716</v>
          </cell>
          <cell r="H59">
            <v>239</v>
          </cell>
        </row>
        <row r="60">
          <cell r="G60">
            <v>717</v>
          </cell>
          <cell r="H60">
            <v>832.67</v>
          </cell>
        </row>
        <row r="61">
          <cell r="G61">
            <v>718</v>
          </cell>
          <cell r="H61">
            <v>134</v>
          </cell>
        </row>
        <row r="62">
          <cell r="G62">
            <v>720</v>
          </cell>
          <cell r="H62">
            <v>511.78</v>
          </cell>
        </row>
        <row r="63">
          <cell r="G63">
            <v>721</v>
          </cell>
          <cell r="H63">
            <v>303.5</v>
          </cell>
        </row>
        <row r="64">
          <cell r="G64">
            <v>723</v>
          </cell>
          <cell r="H64">
            <v>1109.5</v>
          </cell>
        </row>
        <row r="65">
          <cell r="G65">
            <v>724</v>
          </cell>
          <cell r="H65">
            <v>910.58</v>
          </cell>
        </row>
        <row r="66">
          <cell r="G66">
            <v>726</v>
          </cell>
          <cell r="H66">
            <v>1737.5</v>
          </cell>
        </row>
        <row r="67">
          <cell r="G67">
            <v>727</v>
          </cell>
          <cell r="H67">
            <v>479.5</v>
          </cell>
        </row>
        <row r="68">
          <cell r="G68">
            <v>730</v>
          </cell>
          <cell r="H68">
            <v>657.5</v>
          </cell>
        </row>
        <row r="69">
          <cell r="G69">
            <v>732</v>
          </cell>
          <cell r="H69">
            <v>415.5</v>
          </cell>
        </row>
        <row r="70">
          <cell r="G70">
            <v>733</v>
          </cell>
          <cell r="H70">
            <v>68.5</v>
          </cell>
        </row>
        <row r="71">
          <cell r="G71">
            <v>734</v>
          </cell>
          <cell r="H71">
            <v>1035</v>
          </cell>
        </row>
        <row r="72">
          <cell r="G72">
            <v>737</v>
          </cell>
          <cell r="H72">
            <v>306</v>
          </cell>
        </row>
        <row r="73">
          <cell r="G73">
            <v>738</v>
          </cell>
          <cell r="H73">
            <v>543.5</v>
          </cell>
        </row>
        <row r="74">
          <cell r="G74">
            <v>740</v>
          </cell>
          <cell r="H74">
            <v>756.5</v>
          </cell>
        </row>
        <row r="75">
          <cell r="G75">
            <v>741</v>
          </cell>
          <cell r="H75">
            <v>385</v>
          </cell>
        </row>
        <row r="76">
          <cell r="G76">
            <v>742</v>
          </cell>
          <cell r="H76">
            <v>969.5</v>
          </cell>
        </row>
        <row r="77">
          <cell r="G77">
            <v>743</v>
          </cell>
          <cell r="H77">
            <v>545</v>
          </cell>
        </row>
        <row r="78">
          <cell r="G78">
            <v>744</v>
          </cell>
          <cell r="H78">
            <v>240.5</v>
          </cell>
        </row>
        <row r="79">
          <cell r="G79">
            <v>745</v>
          </cell>
          <cell r="H79">
            <v>651.5</v>
          </cell>
        </row>
        <row r="80">
          <cell r="G80">
            <v>746</v>
          </cell>
          <cell r="H80">
            <v>922.12</v>
          </cell>
        </row>
        <row r="81">
          <cell r="G81">
            <v>747</v>
          </cell>
          <cell r="H81">
            <v>508.5</v>
          </cell>
        </row>
        <row r="82">
          <cell r="G82">
            <v>748</v>
          </cell>
          <cell r="H82">
            <v>983.54</v>
          </cell>
        </row>
        <row r="83">
          <cell r="G83">
            <v>750</v>
          </cell>
          <cell r="H83">
            <v>549.5</v>
          </cell>
        </row>
        <row r="84">
          <cell r="G84">
            <v>752</v>
          </cell>
          <cell r="H84">
            <v>167.5</v>
          </cell>
        </row>
        <row r="85">
          <cell r="G85">
            <v>753</v>
          </cell>
          <cell r="H85">
            <v>385</v>
          </cell>
        </row>
        <row r="86">
          <cell r="G86">
            <v>754</v>
          </cell>
          <cell r="H86">
            <v>28.25</v>
          </cell>
        </row>
        <row r="87">
          <cell r="G87" t="str">
            <v>总计</v>
          </cell>
          <cell r="H87">
            <v>64609.77</v>
          </cell>
        </row>
      </sheetData>
      <sheetData sheetId="3"/>
      <sheetData sheetId="4">
        <row r="1">
          <cell r="H1" t="str">
            <v>门店ID</v>
          </cell>
          <cell r="I1" t="str">
            <v>汇总</v>
          </cell>
        </row>
        <row r="2">
          <cell r="H2">
            <v>52</v>
          </cell>
          <cell r="I2">
            <v>2573.7600000000002</v>
          </cell>
        </row>
        <row r="3">
          <cell r="H3">
            <v>54</v>
          </cell>
          <cell r="I3">
            <v>6337</v>
          </cell>
        </row>
        <row r="4">
          <cell r="H4">
            <v>56</v>
          </cell>
          <cell r="I4">
            <v>5719.01</v>
          </cell>
        </row>
        <row r="5">
          <cell r="H5">
            <v>307</v>
          </cell>
          <cell r="I5">
            <v>31189.01</v>
          </cell>
        </row>
        <row r="6">
          <cell r="H6">
            <v>308</v>
          </cell>
          <cell r="I6">
            <v>4408</v>
          </cell>
        </row>
        <row r="7">
          <cell r="H7">
            <v>311</v>
          </cell>
          <cell r="I7">
            <v>3551</v>
          </cell>
        </row>
        <row r="8">
          <cell r="H8">
            <v>329</v>
          </cell>
          <cell r="I8">
            <v>3976</v>
          </cell>
        </row>
        <row r="9">
          <cell r="H9">
            <v>337</v>
          </cell>
          <cell r="I9">
            <v>4846</v>
          </cell>
        </row>
        <row r="10">
          <cell r="H10">
            <v>339</v>
          </cell>
          <cell r="I10">
            <v>2574</v>
          </cell>
        </row>
        <row r="11">
          <cell r="H11">
            <v>341</v>
          </cell>
          <cell r="I11">
            <v>13313</v>
          </cell>
        </row>
        <row r="12">
          <cell r="H12">
            <v>343</v>
          </cell>
          <cell r="I12">
            <v>5775.99</v>
          </cell>
        </row>
        <row r="13">
          <cell r="H13">
            <v>347</v>
          </cell>
          <cell r="I13">
            <v>744.9</v>
          </cell>
        </row>
        <row r="14">
          <cell r="H14">
            <v>349</v>
          </cell>
          <cell r="I14">
            <v>285</v>
          </cell>
        </row>
        <row r="15">
          <cell r="H15">
            <v>351</v>
          </cell>
          <cell r="I15">
            <v>374</v>
          </cell>
        </row>
        <row r="16">
          <cell r="H16">
            <v>355</v>
          </cell>
          <cell r="I16">
            <v>3969.2</v>
          </cell>
        </row>
        <row r="17">
          <cell r="H17">
            <v>357</v>
          </cell>
          <cell r="I17">
            <v>1235</v>
          </cell>
        </row>
        <row r="18">
          <cell r="H18">
            <v>359</v>
          </cell>
          <cell r="I18">
            <v>683</v>
          </cell>
        </row>
        <row r="19">
          <cell r="H19">
            <v>365</v>
          </cell>
          <cell r="I19">
            <v>1787.3</v>
          </cell>
        </row>
        <row r="20">
          <cell r="H20">
            <v>367</v>
          </cell>
          <cell r="I20">
            <v>665</v>
          </cell>
        </row>
        <row r="21">
          <cell r="H21">
            <v>371</v>
          </cell>
          <cell r="I21">
            <v>1235</v>
          </cell>
        </row>
        <row r="22">
          <cell r="H22">
            <v>373</v>
          </cell>
          <cell r="I22">
            <v>1737</v>
          </cell>
        </row>
        <row r="23">
          <cell r="H23">
            <v>377</v>
          </cell>
          <cell r="I23">
            <v>1357</v>
          </cell>
        </row>
        <row r="24">
          <cell r="H24">
            <v>379</v>
          </cell>
          <cell r="I24">
            <v>1755</v>
          </cell>
        </row>
        <row r="25">
          <cell r="H25">
            <v>385</v>
          </cell>
          <cell r="I25">
            <v>665</v>
          </cell>
        </row>
        <row r="26">
          <cell r="H26">
            <v>387</v>
          </cell>
          <cell r="I26">
            <v>2377.0100000000002</v>
          </cell>
        </row>
        <row r="27">
          <cell r="H27">
            <v>391</v>
          </cell>
          <cell r="I27">
            <v>285</v>
          </cell>
        </row>
        <row r="28">
          <cell r="H28">
            <v>399</v>
          </cell>
          <cell r="I28">
            <v>1447</v>
          </cell>
        </row>
        <row r="29">
          <cell r="H29">
            <v>511</v>
          </cell>
          <cell r="I29">
            <v>2078.6799999999998</v>
          </cell>
        </row>
        <row r="30">
          <cell r="H30">
            <v>513</v>
          </cell>
          <cell r="I30">
            <v>792</v>
          </cell>
        </row>
        <row r="31">
          <cell r="H31">
            <v>514</v>
          </cell>
          <cell r="I31">
            <v>5959</v>
          </cell>
        </row>
        <row r="32">
          <cell r="H32">
            <v>515</v>
          </cell>
          <cell r="I32">
            <v>2730</v>
          </cell>
        </row>
        <row r="33">
          <cell r="H33">
            <v>517</v>
          </cell>
          <cell r="I33">
            <v>2230</v>
          </cell>
        </row>
        <row r="34">
          <cell r="H34">
            <v>539</v>
          </cell>
          <cell r="I34">
            <v>849.72</v>
          </cell>
        </row>
        <row r="35">
          <cell r="H35">
            <v>541</v>
          </cell>
          <cell r="I35">
            <v>1461</v>
          </cell>
        </row>
        <row r="36">
          <cell r="H36">
            <v>545</v>
          </cell>
          <cell r="I36">
            <v>3828.89</v>
          </cell>
        </row>
        <row r="37">
          <cell r="H37">
            <v>546</v>
          </cell>
          <cell r="I37">
            <v>2108</v>
          </cell>
        </row>
        <row r="38">
          <cell r="H38">
            <v>549</v>
          </cell>
          <cell r="I38">
            <v>2660</v>
          </cell>
        </row>
        <row r="39">
          <cell r="H39">
            <v>570</v>
          </cell>
          <cell r="I39">
            <v>380</v>
          </cell>
        </row>
        <row r="40">
          <cell r="H40">
            <v>571</v>
          </cell>
          <cell r="I40">
            <v>3569</v>
          </cell>
        </row>
        <row r="41">
          <cell r="H41">
            <v>572</v>
          </cell>
          <cell r="I41">
            <v>1277.47</v>
          </cell>
        </row>
        <row r="42">
          <cell r="H42">
            <v>573</v>
          </cell>
          <cell r="I42">
            <v>389.01</v>
          </cell>
        </row>
        <row r="43">
          <cell r="H43">
            <v>578</v>
          </cell>
          <cell r="I43">
            <v>1431</v>
          </cell>
        </row>
        <row r="44">
          <cell r="H44">
            <v>581</v>
          </cell>
          <cell r="I44">
            <v>3100</v>
          </cell>
        </row>
        <row r="45">
          <cell r="H45">
            <v>582</v>
          </cell>
          <cell r="I45">
            <v>1850</v>
          </cell>
        </row>
        <row r="46">
          <cell r="H46">
            <v>584</v>
          </cell>
          <cell r="I46">
            <v>1556</v>
          </cell>
        </row>
        <row r="47">
          <cell r="H47">
            <v>585</v>
          </cell>
          <cell r="I47">
            <v>1823.01</v>
          </cell>
        </row>
        <row r="48">
          <cell r="H48">
            <v>587</v>
          </cell>
          <cell r="I48">
            <v>977</v>
          </cell>
        </row>
        <row r="49">
          <cell r="H49">
            <v>591</v>
          </cell>
          <cell r="I49">
            <v>1235</v>
          </cell>
        </row>
        <row r="50">
          <cell r="H50">
            <v>594</v>
          </cell>
          <cell r="I50">
            <v>3040</v>
          </cell>
        </row>
        <row r="51">
          <cell r="H51">
            <v>598</v>
          </cell>
          <cell r="I51">
            <v>959</v>
          </cell>
        </row>
        <row r="52">
          <cell r="H52">
            <v>704</v>
          </cell>
          <cell r="I52">
            <v>1140</v>
          </cell>
        </row>
        <row r="53">
          <cell r="H53">
            <v>706</v>
          </cell>
          <cell r="I53">
            <v>950</v>
          </cell>
        </row>
        <row r="54">
          <cell r="H54">
            <v>707</v>
          </cell>
          <cell r="I54">
            <v>2096</v>
          </cell>
        </row>
        <row r="55">
          <cell r="H55">
            <v>709</v>
          </cell>
          <cell r="I55">
            <v>1455</v>
          </cell>
        </row>
        <row r="56">
          <cell r="H56">
            <v>710</v>
          </cell>
          <cell r="I56">
            <v>1460.34</v>
          </cell>
        </row>
        <row r="57">
          <cell r="H57">
            <v>712</v>
          </cell>
          <cell r="I57">
            <v>4302</v>
          </cell>
        </row>
        <row r="58">
          <cell r="H58">
            <v>713</v>
          </cell>
          <cell r="I58">
            <v>1239</v>
          </cell>
        </row>
        <row r="59">
          <cell r="H59">
            <v>716</v>
          </cell>
          <cell r="I59">
            <v>1850</v>
          </cell>
        </row>
        <row r="60">
          <cell r="H60">
            <v>717</v>
          </cell>
          <cell r="I60">
            <v>80</v>
          </cell>
        </row>
        <row r="61">
          <cell r="H61">
            <v>718</v>
          </cell>
          <cell r="I61">
            <v>1048</v>
          </cell>
        </row>
        <row r="62">
          <cell r="H62">
            <v>720</v>
          </cell>
          <cell r="I62">
            <v>1833</v>
          </cell>
        </row>
        <row r="63">
          <cell r="H63">
            <v>721</v>
          </cell>
          <cell r="I63">
            <v>1140</v>
          </cell>
        </row>
        <row r="64">
          <cell r="H64">
            <v>723</v>
          </cell>
          <cell r="I64">
            <v>882</v>
          </cell>
        </row>
        <row r="65">
          <cell r="H65">
            <v>724</v>
          </cell>
          <cell r="I65">
            <v>1565</v>
          </cell>
        </row>
        <row r="66">
          <cell r="H66">
            <v>726</v>
          </cell>
          <cell r="I66">
            <v>3105.71</v>
          </cell>
        </row>
        <row r="67">
          <cell r="H67">
            <v>727</v>
          </cell>
          <cell r="I67">
            <v>1054</v>
          </cell>
        </row>
        <row r="68">
          <cell r="H68">
            <v>730</v>
          </cell>
          <cell r="I68">
            <v>3800</v>
          </cell>
        </row>
        <row r="69">
          <cell r="H69">
            <v>732</v>
          </cell>
          <cell r="I69">
            <v>3236</v>
          </cell>
        </row>
        <row r="70">
          <cell r="H70">
            <v>733</v>
          </cell>
          <cell r="I70">
            <v>1101</v>
          </cell>
        </row>
        <row r="71">
          <cell r="H71">
            <v>734</v>
          </cell>
          <cell r="I71">
            <v>2102</v>
          </cell>
        </row>
        <row r="72">
          <cell r="H72">
            <v>737</v>
          </cell>
          <cell r="I72">
            <v>660.13</v>
          </cell>
        </row>
        <row r="73">
          <cell r="H73">
            <v>738</v>
          </cell>
          <cell r="I73">
            <v>570</v>
          </cell>
        </row>
        <row r="74">
          <cell r="H74">
            <v>740</v>
          </cell>
          <cell r="I74">
            <v>4103</v>
          </cell>
        </row>
        <row r="75">
          <cell r="H75">
            <v>741</v>
          </cell>
          <cell r="I75">
            <v>285</v>
          </cell>
        </row>
        <row r="76">
          <cell r="H76">
            <v>742</v>
          </cell>
          <cell r="I76">
            <v>953</v>
          </cell>
        </row>
        <row r="77">
          <cell r="H77">
            <v>743</v>
          </cell>
          <cell r="I77">
            <v>1720</v>
          </cell>
        </row>
        <row r="78">
          <cell r="H78">
            <v>744</v>
          </cell>
          <cell r="I78">
            <v>2336.8000000000002</v>
          </cell>
        </row>
        <row r="79">
          <cell r="H79">
            <v>745</v>
          </cell>
          <cell r="I79">
            <v>652</v>
          </cell>
        </row>
        <row r="80">
          <cell r="H80">
            <v>746</v>
          </cell>
          <cell r="I80">
            <v>1235</v>
          </cell>
        </row>
        <row r="81">
          <cell r="H81">
            <v>747</v>
          </cell>
          <cell r="I81">
            <v>763</v>
          </cell>
        </row>
        <row r="82">
          <cell r="H82">
            <v>748</v>
          </cell>
          <cell r="I82">
            <v>752</v>
          </cell>
        </row>
        <row r="83">
          <cell r="H83">
            <v>750</v>
          </cell>
          <cell r="I83">
            <v>2497</v>
          </cell>
        </row>
        <row r="84">
          <cell r="H84">
            <v>752</v>
          </cell>
          <cell r="I84">
            <v>954</v>
          </cell>
        </row>
        <row r="85">
          <cell r="H85" t="str">
            <v>总计</v>
          </cell>
          <cell r="I85">
            <v>204067.94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  <sheetName val="Sheet4"/>
      <sheetName val="Sheet3"/>
      <sheetName val="Sheet6"/>
      <sheetName val="风寒"/>
      <sheetName val="Sheet8"/>
      <sheetName val="Sheet9"/>
      <sheetName val="感冒清热"/>
    </sheetNames>
    <sheetDataSet>
      <sheetData sheetId="0"/>
      <sheetData sheetId="1"/>
      <sheetData sheetId="2"/>
      <sheetData sheetId="3"/>
      <sheetData sheetId="4"/>
      <sheetData sheetId="5">
        <row r="1">
          <cell r="F1" t="str">
            <v>门店ID</v>
          </cell>
          <cell r="G1" t="str">
            <v>汇总</v>
          </cell>
        </row>
        <row r="2">
          <cell r="F2">
            <v>307</v>
          </cell>
          <cell r="G2">
            <v>7</v>
          </cell>
        </row>
        <row r="3">
          <cell r="F3">
            <v>308</v>
          </cell>
          <cell r="G3">
            <v>1</v>
          </cell>
        </row>
        <row r="4">
          <cell r="F4">
            <v>329</v>
          </cell>
          <cell r="G4">
            <v>4</v>
          </cell>
        </row>
        <row r="5">
          <cell r="F5">
            <v>337</v>
          </cell>
          <cell r="G5">
            <v>39</v>
          </cell>
        </row>
        <row r="6">
          <cell r="F6">
            <v>339</v>
          </cell>
          <cell r="G6">
            <v>3</v>
          </cell>
        </row>
        <row r="7">
          <cell r="F7">
            <v>341</v>
          </cell>
          <cell r="G7">
            <v>4</v>
          </cell>
        </row>
        <row r="8">
          <cell r="F8">
            <v>343</v>
          </cell>
          <cell r="G8">
            <v>7</v>
          </cell>
        </row>
        <row r="9">
          <cell r="F9">
            <v>347</v>
          </cell>
          <cell r="G9">
            <v>6</v>
          </cell>
        </row>
        <row r="10">
          <cell r="F10">
            <v>351</v>
          </cell>
          <cell r="G10">
            <v>7</v>
          </cell>
        </row>
        <row r="11">
          <cell r="F11">
            <v>355</v>
          </cell>
          <cell r="G11">
            <v>1</v>
          </cell>
        </row>
        <row r="12">
          <cell r="F12">
            <v>357</v>
          </cell>
          <cell r="G12">
            <v>1</v>
          </cell>
        </row>
        <row r="13">
          <cell r="F13">
            <v>359</v>
          </cell>
          <cell r="G13">
            <v>2</v>
          </cell>
        </row>
        <row r="14">
          <cell r="F14">
            <v>365</v>
          </cell>
          <cell r="G14">
            <v>36</v>
          </cell>
        </row>
        <row r="15">
          <cell r="F15">
            <v>367</v>
          </cell>
          <cell r="G15">
            <v>1</v>
          </cell>
        </row>
        <row r="16">
          <cell r="F16">
            <v>373</v>
          </cell>
          <cell r="G16">
            <v>8</v>
          </cell>
        </row>
        <row r="17">
          <cell r="F17">
            <v>385</v>
          </cell>
          <cell r="G17">
            <v>1</v>
          </cell>
        </row>
        <row r="18">
          <cell r="F18">
            <v>387</v>
          </cell>
          <cell r="G18">
            <v>8</v>
          </cell>
        </row>
        <row r="19">
          <cell r="F19">
            <v>391</v>
          </cell>
          <cell r="G19">
            <v>1</v>
          </cell>
        </row>
        <row r="20">
          <cell r="F20">
            <v>399</v>
          </cell>
          <cell r="G20">
            <v>5</v>
          </cell>
        </row>
        <row r="21">
          <cell r="F21">
            <v>513</v>
          </cell>
          <cell r="G21">
            <v>3</v>
          </cell>
        </row>
        <row r="22">
          <cell r="F22">
            <v>514</v>
          </cell>
          <cell r="G22">
            <v>1</v>
          </cell>
        </row>
        <row r="23">
          <cell r="F23">
            <v>515</v>
          </cell>
          <cell r="G23">
            <v>2</v>
          </cell>
        </row>
        <row r="24">
          <cell r="F24">
            <v>517</v>
          </cell>
          <cell r="G24">
            <v>1</v>
          </cell>
        </row>
        <row r="25">
          <cell r="F25">
            <v>539</v>
          </cell>
          <cell r="G25">
            <v>1</v>
          </cell>
        </row>
        <row r="26">
          <cell r="F26">
            <v>541</v>
          </cell>
          <cell r="G26">
            <v>1</v>
          </cell>
        </row>
        <row r="27">
          <cell r="F27">
            <v>545</v>
          </cell>
          <cell r="G27">
            <v>1</v>
          </cell>
        </row>
        <row r="28">
          <cell r="F28">
            <v>546</v>
          </cell>
          <cell r="G28">
            <v>2</v>
          </cell>
        </row>
        <row r="29">
          <cell r="F29">
            <v>570</v>
          </cell>
          <cell r="G29">
            <v>2</v>
          </cell>
        </row>
        <row r="30">
          <cell r="F30">
            <v>571</v>
          </cell>
          <cell r="G30">
            <v>15</v>
          </cell>
        </row>
        <row r="31">
          <cell r="F31">
            <v>578</v>
          </cell>
          <cell r="G31">
            <v>8</v>
          </cell>
        </row>
        <row r="32">
          <cell r="F32">
            <v>581</v>
          </cell>
          <cell r="G32">
            <v>1</v>
          </cell>
        </row>
        <row r="33">
          <cell r="F33">
            <v>582</v>
          </cell>
          <cell r="G33">
            <v>15</v>
          </cell>
        </row>
        <row r="34">
          <cell r="F34">
            <v>584</v>
          </cell>
          <cell r="G34">
            <v>3</v>
          </cell>
        </row>
        <row r="35">
          <cell r="F35">
            <v>585</v>
          </cell>
          <cell r="G35">
            <v>2</v>
          </cell>
        </row>
        <row r="36">
          <cell r="F36">
            <v>587</v>
          </cell>
          <cell r="G36">
            <v>2</v>
          </cell>
        </row>
        <row r="37">
          <cell r="F37">
            <v>598</v>
          </cell>
          <cell r="G37">
            <v>3</v>
          </cell>
        </row>
        <row r="38">
          <cell r="F38">
            <v>707</v>
          </cell>
          <cell r="G38">
            <v>4</v>
          </cell>
        </row>
        <row r="39">
          <cell r="F39">
            <v>712</v>
          </cell>
          <cell r="G39">
            <v>22</v>
          </cell>
        </row>
        <row r="40">
          <cell r="F40">
            <v>717</v>
          </cell>
          <cell r="G40">
            <v>1</v>
          </cell>
        </row>
        <row r="41">
          <cell r="F41">
            <v>718</v>
          </cell>
          <cell r="G41">
            <v>1</v>
          </cell>
        </row>
        <row r="42">
          <cell r="F42">
            <v>721</v>
          </cell>
          <cell r="G42">
            <v>2</v>
          </cell>
        </row>
        <row r="43">
          <cell r="F43">
            <v>726</v>
          </cell>
          <cell r="G43">
            <v>1</v>
          </cell>
        </row>
        <row r="44">
          <cell r="F44">
            <v>727</v>
          </cell>
          <cell r="G44">
            <v>1</v>
          </cell>
        </row>
        <row r="45">
          <cell r="F45">
            <v>730</v>
          </cell>
          <cell r="G45">
            <v>1</v>
          </cell>
        </row>
        <row r="46">
          <cell r="F46">
            <v>734</v>
          </cell>
          <cell r="G46">
            <v>2</v>
          </cell>
        </row>
        <row r="47">
          <cell r="F47">
            <v>737</v>
          </cell>
          <cell r="G47">
            <v>4</v>
          </cell>
        </row>
        <row r="48">
          <cell r="F48">
            <v>738</v>
          </cell>
          <cell r="G48">
            <v>1</v>
          </cell>
        </row>
        <row r="49">
          <cell r="F49">
            <v>740</v>
          </cell>
          <cell r="G49">
            <v>4</v>
          </cell>
        </row>
        <row r="50">
          <cell r="F50">
            <v>742</v>
          </cell>
          <cell r="G50">
            <v>1</v>
          </cell>
        </row>
        <row r="51">
          <cell r="F51">
            <v>743</v>
          </cell>
          <cell r="G51">
            <v>3</v>
          </cell>
        </row>
        <row r="52">
          <cell r="F52">
            <v>744</v>
          </cell>
          <cell r="G52">
            <v>4</v>
          </cell>
        </row>
        <row r="53">
          <cell r="F53">
            <v>748</v>
          </cell>
          <cell r="G53">
            <v>2</v>
          </cell>
        </row>
        <row r="54">
          <cell r="F54">
            <v>750</v>
          </cell>
          <cell r="G54">
            <v>16</v>
          </cell>
        </row>
        <row r="55">
          <cell r="F55">
            <v>754</v>
          </cell>
          <cell r="G55">
            <v>1</v>
          </cell>
        </row>
        <row r="56">
          <cell r="F56" t="str">
            <v>总计</v>
          </cell>
          <cell r="G56">
            <v>276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workbookViewId="0">
      <pane xSplit="3" ySplit="2" topLeftCell="D3" activePane="bottomRight" state="frozen"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51" customWidth="1"/>
    <col min="11" max="11" width="10.125" style="6" customWidth="1"/>
    <col min="12" max="12" width="11.125" style="52" customWidth="1"/>
    <col min="13" max="13" width="11.125" style="52" hidden="1" customWidth="1"/>
    <col min="14" max="14" width="7.25" style="52" customWidth="1"/>
    <col min="15" max="15" width="8.875" style="6" customWidth="1"/>
    <col min="16" max="17" width="9.75" style="6" customWidth="1"/>
    <col min="18" max="18" width="9.875" style="6" customWidth="1"/>
    <col min="19" max="19" width="7.25" style="52" customWidth="1"/>
    <col min="20" max="20" width="6" style="6" customWidth="1"/>
  </cols>
  <sheetData>
    <row r="1" spans="1:20" ht="41.1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61"/>
      <c r="K1" s="53"/>
      <c r="L1" s="93" t="s">
        <v>1</v>
      </c>
      <c r="M1" s="93"/>
      <c r="N1" s="93"/>
      <c r="O1" s="94" t="s">
        <v>2</v>
      </c>
      <c r="P1" s="94"/>
      <c r="Q1" s="93" t="s">
        <v>3</v>
      </c>
      <c r="R1" s="93"/>
      <c r="S1" s="62"/>
      <c r="T1" s="53"/>
    </row>
    <row r="2" spans="1:20" s="3" customFormat="1" ht="45.95" customHeight="1">
      <c r="A2" s="54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4" t="s">
        <v>9</v>
      </c>
      <c r="G2" s="54" t="s">
        <v>10</v>
      </c>
      <c r="H2" s="54" t="s">
        <v>11</v>
      </c>
      <c r="I2" s="54" t="s">
        <v>12</v>
      </c>
      <c r="J2" s="54" t="s">
        <v>13</v>
      </c>
      <c r="K2" s="54" t="s">
        <v>14</v>
      </c>
      <c r="L2" s="13" t="s">
        <v>15</v>
      </c>
      <c r="M2" s="13" t="s">
        <v>16</v>
      </c>
      <c r="N2" s="13" t="s">
        <v>17</v>
      </c>
      <c r="O2" s="54" t="s">
        <v>18</v>
      </c>
      <c r="P2" s="54" t="s">
        <v>19</v>
      </c>
      <c r="Q2" s="13" t="s">
        <v>20</v>
      </c>
      <c r="R2" s="13" t="s">
        <v>21</v>
      </c>
      <c r="S2" s="13" t="s">
        <v>22</v>
      </c>
      <c r="T2" s="78" t="s">
        <v>23</v>
      </c>
    </row>
    <row r="3" spans="1:20" s="2" customFormat="1" ht="48.95" customHeight="1">
      <c r="A3" s="55">
        <v>1</v>
      </c>
      <c r="B3" s="95" t="s">
        <v>24</v>
      </c>
      <c r="C3" s="56">
        <v>133360</v>
      </c>
      <c r="D3" s="56" t="s">
        <v>25</v>
      </c>
      <c r="E3" s="56" t="s">
        <v>26</v>
      </c>
      <c r="F3" s="56" t="s">
        <v>27</v>
      </c>
      <c r="G3" s="56">
        <f>VLOOKUP(C:C,[1]考核价查询!$A$1:$E$65536,5,0)</f>
        <v>16.399999999999999</v>
      </c>
      <c r="H3" s="56">
        <v>39.9</v>
      </c>
      <c r="I3" s="63">
        <f>(H3-G3)/H3</f>
        <v>0.58897243107769404</v>
      </c>
      <c r="J3" s="64" t="s">
        <v>28</v>
      </c>
      <c r="K3" s="63" t="s">
        <v>29</v>
      </c>
      <c r="L3" s="65">
        <v>7.0000000000000007E-2</v>
      </c>
      <c r="M3" s="66">
        <f>H3*L3</f>
        <v>2.7930000000000001</v>
      </c>
      <c r="N3" s="65">
        <v>0.09</v>
      </c>
      <c r="O3" s="67">
        <v>864</v>
      </c>
      <c r="P3" s="56"/>
      <c r="Q3" s="91">
        <v>1520</v>
      </c>
      <c r="R3" s="91">
        <v>2023</v>
      </c>
      <c r="S3" s="86" t="s">
        <v>30</v>
      </c>
      <c r="T3" s="56" t="s">
        <v>31</v>
      </c>
    </row>
    <row r="4" spans="1:20" s="2" customFormat="1" ht="35.1" customHeight="1">
      <c r="A4" s="55">
        <f>A3+1</f>
        <v>2</v>
      </c>
      <c r="B4" s="95"/>
      <c r="C4" s="56">
        <v>31440</v>
      </c>
      <c r="D4" s="56" t="s">
        <v>32</v>
      </c>
      <c r="E4" s="56" t="s">
        <v>33</v>
      </c>
      <c r="F4" s="56" t="s">
        <v>34</v>
      </c>
      <c r="G4" s="56">
        <f>VLOOKUP(C:C,[1]考核价查询!$A$1:$E$65536,5,0)</f>
        <v>15.2</v>
      </c>
      <c r="H4" s="56">
        <v>38</v>
      </c>
      <c r="I4" s="63">
        <f>(H4-G4)/H4</f>
        <v>0.6</v>
      </c>
      <c r="J4" s="64" t="s">
        <v>35</v>
      </c>
      <c r="K4" s="63" t="s">
        <v>29</v>
      </c>
      <c r="L4" s="65">
        <v>7.0000000000000007E-2</v>
      </c>
      <c r="M4" s="66">
        <f>H4*L4</f>
        <v>2.66</v>
      </c>
      <c r="N4" s="65">
        <v>0.09</v>
      </c>
      <c r="O4" s="67">
        <v>233</v>
      </c>
      <c r="P4" s="56"/>
      <c r="Q4" s="92"/>
      <c r="R4" s="92"/>
      <c r="S4" s="87"/>
      <c r="T4" s="56" t="s">
        <v>31</v>
      </c>
    </row>
    <row r="5" spans="1:20" ht="24.95" customHeight="1">
      <c r="A5" s="57">
        <f>A4+1</f>
        <v>3</v>
      </c>
      <c r="B5" s="96" t="s">
        <v>36</v>
      </c>
      <c r="C5" s="34">
        <v>118954</v>
      </c>
      <c r="D5" s="34" t="s">
        <v>37</v>
      </c>
      <c r="E5" s="34" t="s">
        <v>38</v>
      </c>
      <c r="F5" s="34" t="s">
        <v>39</v>
      </c>
      <c r="G5" s="58">
        <f>VLOOKUP(C:C,[1]考核价查询!$A$1:$E$65536,5,0)</f>
        <v>9.3000000000000007</v>
      </c>
      <c r="H5" s="58">
        <v>21.9</v>
      </c>
      <c r="I5" s="68">
        <f>(H5-G5)/H5</f>
        <v>0.57534246575342496</v>
      </c>
      <c r="J5" s="69" t="s">
        <v>29</v>
      </c>
      <c r="K5" s="68"/>
      <c r="L5" s="70" t="s">
        <v>40</v>
      </c>
      <c r="M5" s="71"/>
      <c r="N5" s="70"/>
      <c r="O5" s="58"/>
      <c r="P5" s="38">
        <v>53959</v>
      </c>
      <c r="Q5" s="38">
        <v>53959</v>
      </c>
      <c r="R5" s="79"/>
      <c r="S5" s="72"/>
      <c r="T5" s="58"/>
    </row>
    <row r="6" spans="1:20" ht="48" customHeight="1">
      <c r="A6" s="57">
        <f t="shared" ref="A6:A15" si="0">A5+1</f>
        <v>4</v>
      </c>
      <c r="B6" s="96"/>
      <c r="C6" s="34">
        <v>136714</v>
      </c>
      <c r="D6" s="34" t="s">
        <v>41</v>
      </c>
      <c r="E6" s="34" t="s">
        <v>42</v>
      </c>
      <c r="F6" s="34" t="s">
        <v>43</v>
      </c>
      <c r="G6" s="58">
        <f>VLOOKUP(C:C,[1]考核价查询!$A$1:$E$65536,5,0)</f>
        <v>14.8</v>
      </c>
      <c r="H6" s="58">
        <v>29.8</v>
      </c>
      <c r="I6" s="68">
        <f t="shared" ref="I6:I15" si="1">(H6-G6)/H6</f>
        <v>0.50335570469798696</v>
      </c>
      <c r="J6" s="69" t="s">
        <v>44</v>
      </c>
      <c r="K6" s="68"/>
      <c r="L6" s="70" t="s">
        <v>40</v>
      </c>
      <c r="M6" s="71"/>
      <c r="N6" s="70"/>
      <c r="O6" s="58"/>
      <c r="P6" s="38">
        <v>96817</v>
      </c>
      <c r="Q6" s="38">
        <v>96817</v>
      </c>
      <c r="R6" s="79"/>
      <c r="S6" s="72"/>
      <c r="T6" s="58"/>
    </row>
    <row r="7" spans="1:20" ht="24.95" customHeight="1">
      <c r="A7" s="57">
        <f t="shared" si="0"/>
        <v>5</v>
      </c>
      <c r="B7" s="96"/>
      <c r="C7" s="58">
        <v>139379</v>
      </c>
      <c r="D7" s="58" t="s">
        <v>45</v>
      </c>
      <c r="E7" s="58" t="s">
        <v>46</v>
      </c>
      <c r="F7" s="58" t="s">
        <v>34</v>
      </c>
      <c r="G7" s="58">
        <f>VLOOKUP(C:C,[1]考核价查询!$A$1:$E$65536,5,0)</f>
        <v>8.4</v>
      </c>
      <c r="H7" s="58">
        <v>24</v>
      </c>
      <c r="I7" s="68">
        <f t="shared" si="1"/>
        <v>0.65</v>
      </c>
      <c r="J7" s="69" t="s">
        <v>29</v>
      </c>
      <c r="K7" s="68" t="s">
        <v>29</v>
      </c>
      <c r="L7" s="72">
        <v>0.05</v>
      </c>
      <c r="M7" s="71">
        <f>H7*L7</f>
        <v>1.2</v>
      </c>
      <c r="N7" s="70"/>
      <c r="O7" s="58"/>
      <c r="P7" s="38">
        <v>100485</v>
      </c>
      <c r="Q7" s="38">
        <v>100485</v>
      </c>
      <c r="R7" s="79"/>
      <c r="S7" s="72"/>
      <c r="T7" s="58"/>
    </row>
    <row r="8" spans="1:20" ht="24.95" customHeight="1">
      <c r="A8" s="57">
        <f t="shared" si="0"/>
        <v>6</v>
      </c>
      <c r="B8" s="96"/>
      <c r="C8" s="58">
        <v>113826</v>
      </c>
      <c r="D8" s="58" t="s">
        <v>47</v>
      </c>
      <c r="E8" s="58" t="s">
        <v>48</v>
      </c>
      <c r="F8" s="58" t="s">
        <v>49</v>
      </c>
      <c r="G8" s="58">
        <f>VLOOKUP(C:C,[1]考核价查询!$A$1:$E$65536,5,0)</f>
        <v>12</v>
      </c>
      <c r="H8" s="58">
        <v>22</v>
      </c>
      <c r="I8" s="68">
        <f t="shared" si="1"/>
        <v>0.45454545454545497</v>
      </c>
      <c r="J8" s="69" t="s">
        <v>29</v>
      </c>
      <c r="K8" s="73">
        <v>3</v>
      </c>
      <c r="L8" s="72">
        <v>7.0000000000000007E-2</v>
      </c>
      <c r="M8" s="71">
        <f t="shared" ref="M8:M15" si="2">H8*L8</f>
        <v>1.54</v>
      </c>
      <c r="N8" s="70"/>
      <c r="O8" s="58"/>
      <c r="P8" s="38">
        <v>5616</v>
      </c>
      <c r="Q8" s="38">
        <v>5616</v>
      </c>
      <c r="R8" s="79"/>
      <c r="S8" s="72"/>
      <c r="T8" s="58"/>
    </row>
    <row r="9" spans="1:20" ht="24.95" customHeight="1">
      <c r="A9" s="57">
        <f t="shared" si="0"/>
        <v>7</v>
      </c>
      <c r="B9" s="88" t="s">
        <v>50</v>
      </c>
      <c r="C9" s="39">
        <v>162305</v>
      </c>
      <c r="D9" s="39" t="s">
        <v>51</v>
      </c>
      <c r="E9" s="39" t="s">
        <v>52</v>
      </c>
      <c r="F9" s="58" t="s">
        <v>53</v>
      </c>
      <c r="G9" s="58">
        <f>VLOOKUP(C:C,[1]考核价查询!$A$1:$E$65536,5,0)</f>
        <v>174.6</v>
      </c>
      <c r="H9" s="58">
        <v>388</v>
      </c>
      <c r="I9" s="68">
        <f t="shared" si="1"/>
        <v>0.55000000000000004</v>
      </c>
      <c r="J9" s="69" t="s">
        <v>54</v>
      </c>
      <c r="K9" s="68"/>
      <c r="L9" s="74">
        <v>0.08</v>
      </c>
      <c r="M9" s="71">
        <f t="shared" si="2"/>
        <v>31.04</v>
      </c>
      <c r="N9" s="75"/>
      <c r="O9" s="58">
        <v>798</v>
      </c>
      <c r="P9" s="58"/>
      <c r="Q9" s="58">
        <v>798</v>
      </c>
      <c r="R9" s="58"/>
      <c r="S9" s="75"/>
      <c r="T9" s="58"/>
    </row>
    <row r="10" spans="1:20" ht="24.95" customHeight="1">
      <c r="A10" s="57">
        <f t="shared" si="0"/>
        <v>8</v>
      </c>
      <c r="B10" s="88"/>
      <c r="C10" s="39">
        <v>116987</v>
      </c>
      <c r="D10" s="39" t="s">
        <v>55</v>
      </c>
      <c r="E10" s="39" t="s">
        <v>56</v>
      </c>
      <c r="F10" s="58" t="s">
        <v>57</v>
      </c>
      <c r="G10" s="58">
        <f>VLOOKUP(C:C,[1]考核价查询!$A$1:$E$65536,5,0)</f>
        <v>71</v>
      </c>
      <c r="H10" s="58">
        <v>198</v>
      </c>
      <c r="I10" s="68">
        <f t="shared" si="1"/>
        <v>0.64141414141414099</v>
      </c>
      <c r="J10" s="69" t="s">
        <v>58</v>
      </c>
      <c r="K10" s="68"/>
      <c r="L10" s="76">
        <v>0.05</v>
      </c>
      <c r="M10" s="71">
        <f t="shared" si="2"/>
        <v>9.9</v>
      </c>
      <c r="N10" s="62"/>
      <c r="O10" s="58">
        <v>71</v>
      </c>
      <c r="P10" s="58"/>
      <c r="Q10" s="58">
        <v>71</v>
      </c>
      <c r="R10" s="58"/>
      <c r="S10" s="62"/>
      <c r="T10" s="58"/>
    </row>
    <row r="11" spans="1:20" ht="24.95" customHeight="1">
      <c r="A11" s="57">
        <f t="shared" si="0"/>
        <v>9</v>
      </c>
      <c r="B11" s="89" t="s">
        <v>59</v>
      </c>
      <c r="C11" s="39">
        <v>164949</v>
      </c>
      <c r="D11" s="39" t="s">
        <v>60</v>
      </c>
      <c r="E11" s="41" t="s">
        <v>61</v>
      </c>
      <c r="F11" s="40" t="s">
        <v>49</v>
      </c>
      <c r="G11" s="58">
        <f>VLOOKUP(C:C,[1]考核价查询!$A$1:$E$65536,5,0)</f>
        <v>84</v>
      </c>
      <c r="H11" s="59">
        <v>180</v>
      </c>
      <c r="I11" s="68">
        <f t="shared" si="1"/>
        <v>0.53333333333333299</v>
      </c>
      <c r="J11" s="69" t="s">
        <v>62</v>
      </c>
      <c r="K11" s="73">
        <v>5</v>
      </c>
      <c r="L11" s="76">
        <v>7.0000000000000007E-2</v>
      </c>
      <c r="M11" s="71">
        <f t="shared" si="2"/>
        <v>12.6</v>
      </c>
      <c r="N11" s="62" t="s">
        <v>63</v>
      </c>
      <c r="O11" s="90">
        <v>34449</v>
      </c>
      <c r="P11" s="90"/>
      <c r="Q11" s="90">
        <v>34449</v>
      </c>
      <c r="R11" s="84"/>
      <c r="S11" s="62"/>
      <c r="T11" s="58"/>
    </row>
    <row r="12" spans="1:20" ht="24.95" customHeight="1">
      <c r="A12" s="57">
        <f t="shared" si="0"/>
        <v>10</v>
      </c>
      <c r="B12" s="89"/>
      <c r="C12" s="39">
        <v>75138</v>
      </c>
      <c r="D12" s="39" t="s">
        <v>60</v>
      </c>
      <c r="E12" s="39" t="s">
        <v>64</v>
      </c>
      <c r="F12" s="40" t="s">
        <v>49</v>
      </c>
      <c r="G12" s="58">
        <f>VLOOKUP(C:C,[1]考核价查询!$A$1:$E$65536,5,0)</f>
        <v>60</v>
      </c>
      <c r="H12" s="60">
        <v>86</v>
      </c>
      <c r="I12" s="68">
        <f t="shared" si="1"/>
        <v>0.30232558139534899</v>
      </c>
      <c r="J12" s="69" t="s">
        <v>65</v>
      </c>
      <c r="K12" s="73">
        <v>3</v>
      </c>
      <c r="L12" s="74">
        <v>7.0000000000000007E-2</v>
      </c>
      <c r="M12" s="71">
        <f t="shared" si="2"/>
        <v>6.02</v>
      </c>
      <c r="N12" s="62" t="s">
        <v>66</v>
      </c>
      <c r="O12" s="90"/>
      <c r="P12" s="90"/>
      <c r="Q12" s="90"/>
      <c r="R12" s="85"/>
      <c r="S12" s="62"/>
      <c r="T12" s="58"/>
    </row>
    <row r="13" spans="1:20" ht="24.95" customHeight="1">
      <c r="A13" s="57">
        <f t="shared" si="0"/>
        <v>11</v>
      </c>
      <c r="B13" s="89"/>
      <c r="C13" s="39">
        <v>84174</v>
      </c>
      <c r="D13" s="39" t="s">
        <v>67</v>
      </c>
      <c r="E13" s="39" t="s">
        <v>68</v>
      </c>
      <c r="F13" s="40" t="s">
        <v>34</v>
      </c>
      <c r="G13" s="58">
        <f>VLOOKUP(C:C,[1]考核价查询!$A$1:$E$65536,5,0)</f>
        <v>12.25</v>
      </c>
      <c r="H13" s="36">
        <v>35</v>
      </c>
      <c r="I13" s="68">
        <f t="shared" si="1"/>
        <v>0.65</v>
      </c>
      <c r="J13" s="69" t="s">
        <v>29</v>
      </c>
      <c r="K13" s="68" t="s">
        <v>29</v>
      </c>
      <c r="L13" s="76">
        <v>7.0000000000000007E-2</v>
      </c>
      <c r="M13" s="71">
        <f t="shared" si="2"/>
        <v>2.4500000000000002</v>
      </c>
      <c r="N13" s="62"/>
      <c r="O13" s="60"/>
      <c r="P13" s="60">
        <v>64600</v>
      </c>
      <c r="Q13" s="60">
        <v>64600</v>
      </c>
      <c r="R13" s="60"/>
      <c r="S13" s="62"/>
      <c r="T13" s="58"/>
    </row>
    <row r="14" spans="1:20" ht="24.95" customHeight="1">
      <c r="A14" s="57">
        <f t="shared" si="0"/>
        <v>12</v>
      </c>
      <c r="B14" s="89"/>
      <c r="C14" s="39">
        <v>166880</v>
      </c>
      <c r="D14" s="39" t="s">
        <v>69</v>
      </c>
      <c r="E14" s="39" t="s">
        <v>70</v>
      </c>
      <c r="F14" s="37" t="s">
        <v>71</v>
      </c>
      <c r="G14" s="58">
        <f>VLOOKUP(C:C,[1]考核价查询!$A$1:$E$65536,5,0)</f>
        <v>89.1</v>
      </c>
      <c r="H14" s="37">
        <v>198</v>
      </c>
      <c r="I14" s="68">
        <f t="shared" si="1"/>
        <v>0.55000000000000004</v>
      </c>
      <c r="J14" s="69" t="s">
        <v>72</v>
      </c>
      <c r="K14" s="73">
        <v>4</v>
      </c>
      <c r="L14" s="76">
        <v>7.0000000000000007E-2</v>
      </c>
      <c r="M14" s="71">
        <f t="shared" si="2"/>
        <v>13.86</v>
      </c>
      <c r="N14" s="77" t="s">
        <v>63</v>
      </c>
      <c r="O14" s="37">
        <v>29100</v>
      </c>
      <c r="P14" s="37"/>
      <c r="Q14" s="80">
        <v>36518</v>
      </c>
      <c r="R14" s="37">
        <f>Q14*1.5</f>
        <v>54777</v>
      </c>
      <c r="S14" s="62"/>
      <c r="T14" s="58"/>
    </row>
    <row r="15" spans="1:20" ht="24.95" customHeight="1">
      <c r="A15" s="57">
        <f t="shared" si="0"/>
        <v>13</v>
      </c>
      <c r="B15" s="89"/>
      <c r="C15" s="39">
        <v>21580</v>
      </c>
      <c r="D15" s="39" t="s">
        <v>73</v>
      </c>
      <c r="E15" s="39" t="s">
        <v>74</v>
      </c>
      <c r="F15" s="37" t="s">
        <v>27</v>
      </c>
      <c r="G15" s="58">
        <f>VLOOKUP(C:C,[1]考核价查询!$A$1:$E$65536,5,0)</f>
        <v>55.6</v>
      </c>
      <c r="H15" s="37">
        <v>98</v>
      </c>
      <c r="I15" s="68">
        <f t="shared" si="1"/>
        <v>0.43265306122448999</v>
      </c>
      <c r="J15" s="69" t="s">
        <v>75</v>
      </c>
      <c r="K15" s="68" t="s">
        <v>29</v>
      </c>
      <c r="L15" s="76">
        <v>7.0000000000000007E-2</v>
      </c>
      <c r="M15" s="71">
        <f t="shared" si="2"/>
        <v>6.86</v>
      </c>
      <c r="N15" s="62"/>
      <c r="O15" s="37"/>
      <c r="P15" s="37">
        <v>20400</v>
      </c>
      <c r="Q15" s="37">
        <v>20400</v>
      </c>
      <c r="R15" s="37"/>
      <c r="S15" s="62"/>
      <c r="T15" s="58"/>
    </row>
  </sheetData>
  <mergeCells count="14">
    <mergeCell ref="L1:N1"/>
    <mergeCell ref="O1:P1"/>
    <mergeCell ref="Q1:R1"/>
    <mergeCell ref="B3:B4"/>
    <mergeCell ref="B5:B8"/>
    <mergeCell ref="R3:R4"/>
    <mergeCell ref="R11:R12"/>
    <mergeCell ref="S3:S4"/>
    <mergeCell ref="B9:B10"/>
    <mergeCell ref="B11:B15"/>
    <mergeCell ref="O11:O12"/>
    <mergeCell ref="P11:P12"/>
    <mergeCell ref="Q3:Q4"/>
    <mergeCell ref="Q11:Q12"/>
  </mergeCells>
  <phoneticPr fontId="15" type="noConversion"/>
  <pageMargins left="0.118055555555556" right="7.7777777777777807E-2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14"/>
  <sheetViews>
    <sheetView workbookViewId="0">
      <pane xSplit="3" ySplit="2" topLeftCell="D3" activePane="bottomRight" state="frozen"/>
      <selection pane="topRight"/>
      <selection pane="bottomLeft"/>
      <selection pane="bottomRight" activeCell="J11" sqref="J11"/>
    </sheetView>
  </sheetViews>
  <sheetFormatPr defaultColWidth="9" defaultRowHeight="13.5"/>
  <cols>
    <col min="1" max="1" width="4.25" style="31" customWidth="1"/>
    <col min="2" max="2" width="10.375" style="31" customWidth="1"/>
    <col min="3" max="3" width="6.375" style="31" customWidth="1"/>
    <col min="4" max="4" width="14.375" style="32" customWidth="1"/>
    <col min="5" max="5" width="7.625" style="32" customWidth="1"/>
    <col min="6" max="6" width="12" style="31" customWidth="1"/>
    <col min="7" max="8" width="10.875" style="31" customWidth="1"/>
    <col min="9" max="10" width="10.25" style="33" customWidth="1"/>
    <col min="11" max="11" width="13.375" style="33" customWidth="1"/>
    <col min="12" max="12" width="6" style="31" customWidth="1"/>
    <col min="13" max="13" width="13.375" style="31" customWidth="1"/>
  </cols>
  <sheetData>
    <row r="1" spans="1:59" ht="26.1" customHeight="1">
      <c r="A1" s="108" t="s">
        <v>0</v>
      </c>
      <c r="B1" s="109"/>
      <c r="C1" s="109"/>
      <c r="D1" s="109"/>
      <c r="E1" s="109"/>
      <c r="F1" s="110"/>
      <c r="G1" s="101" t="s">
        <v>3</v>
      </c>
      <c r="H1" s="101"/>
      <c r="I1" s="101" t="s">
        <v>1</v>
      </c>
      <c r="J1" s="101"/>
      <c r="K1" s="34" t="s">
        <v>76</v>
      </c>
      <c r="L1" s="36"/>
      <c r="M1" s="99" t="s">
        <v>77</v>
      </c>
    </row>
    <row r="2" spans="1:59" s="3" customFormat="1" ht="45.95" customHeight="1">
      <c r="A2" s="35" t="s">
        <v>4</v>
      </c>
      <c r="B2" s="35" t="s">
        <v>5</v>
      </c>
      <c r="C2" s="35" t="s">
        <v>6</v>
      </c>
      <c r="D2" s="35" t="s">
        <v>7</v>
      </c>
      <c r="E2" s="35" t="s">
        <v>8</v>
      </c>
      <c r="F2" s="35" t="s">
        <v>9</v>
      </c>
      <c r="G2" s="35" t="s">
        <v>20</v>
      </c>
      <c r="H2" s="35" t="s">
        <v>21</v>
      </c>
      <c r="I2" s="35" t="s">
        <v>15</v>
      </c>
      <c r="J2" s="35" t="s">
        <v>78</v>
      </c>
      <c r="K2" s="35" t="s">
        <v>22</v>
      </c>
      <c r="L2" s="43" t="s">
        <v>23</v>
      </c>
      <c r="M2" s="100"/>
    </row>
    <row r="3" spans="1:59" s="2" customFormat="1" ht="59.1" customHeight="1">
      <c r="A3" s="36">
        <v>1</v>
      </c>
      <c r="B3" s="102" t="s">
        <v>24</v>
      </c>
      <c r="C3" s="37">
        <v>133360</v>
      </c>
      <c r="D3" s="37" t="s">
        <v>25</v>
      </c>
      <c r="E3" s="37" t="s">
        <v>26</v>
      </c>
      <c r="F3" s="37" t="s">
        <v>27</v>
      </c>
      <c r="G3" s="104">
        <v>1520</v>
      </c>
      <c r="H3" s="104">
        <v>2023</v>
      </c>
      <c r="I3" s="44" t="s">
        <v>79</v>
      </c>
      <c r="J3" s="44" t="s">
        <v>80</v>
      </c>
      <c r="K3" s="97" t="s">
        <v>81</v>
      </c>
      <c r="L3" s="37" t="s">
        <v>31</v>
      </c>
      <c r="M3" s="39" t="s">
        <v>82</v>
      </c>
    </row>
    <row r="4" spans="1:59" s="2" customFormat="1" ht="35.1" customHeight="1">
      <c r="A4" s="36">
        <f t="shared" ref="A4:A14" si="0">A3+1</f>
        <v>2</v>
      </c>
      <c r="B4" s="102"/>
      <c r="C4" s="37">
        <v>31440</v>
      </c>
      <c r="D4" s="37" t="s">
        <v>32</v>
      </c>
      <c r="E4" s="37" t="s">
        <v>33</v>
      </c>
      <c r="F4" s="37" t="s">
        <v>34</v>
      </c>
      <c r="G4" s="105"/>
      <c r="H4" s="105"/>
      <c r="I4" s="44" t="s">
        <v>79</v>
      </c>
      <c r="J4" s="44" t="s">
        <v>80</v>
      </c>
      <c r="K4" s="98"/>
      <c r="L4" s="37" t="s">
        <v>31</v>
      </c>
      <c r="M4" s="39" t="s">
        <v>82</v>
      </c>
    </row>
    <row r="5" spans="1:59" s="2" customFormat="1" ht="56.1" customHeight="1">
      <c r="A5" s="36">
        <f t="shared" si="0"/>
        <v>3</v>
      </c>
      <c r="B5" s="104" t="s">
        <v>36</v>
      </c>
      <c r="C5" s="34">
        <v>136714</v>
      </c>
      <c r="D5" s="34" t="s">
        <v>41</v>
      </c>
      <c r="E5" s="34" t="s">
        <v>42</v>
      </c>
      <c r="F5" s="34" t="s">
        <v>43</v>
      </c>
      <c r="G5" s="38">
        <v>3330</v>
      </c>
      <c r="H5" s="38">
        <v>3720</v>
      </c>
      <c r="I5" s="45" t="s">
        <v>40</v>
      </c>
      <c r="J5" s="45" t="s">
        <v>83</v>
      </c>
      <c r="K5" s="46" t="s">
        <v>84</v>
      </c>
      <c r="L5" s="37" t="s">
        <v>31</v>
      </c>
      <c r="M5" s="37" t="s">
        <v>85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2" customFormat="1" ht="45" customHeight="1">
      <c r="A6" s="36">
        <f t="shared" si="0"/>
        <v>4</v>
      </c>
      <c r="B6" s="111"/>
      <c r="C6" s="37">
        <v>113826</v>
      </c>
      <c r="D6" s="37" t="s">
        <v>47</v>
      </c>
      <c r="E6" s="37" t="s">
        <v>48</v>
      </c>
      <c r="F6" s="37" t="s">
        <v>49</v>
      </c>
      <c r="G6" s="38">
        <v>301</v>
      </c>
      <c r="H6" s="38">
        <v>390</v>
      </c>
      <c r="I6" s="47" t="s">
        <v>40</v>
      </c>
      <c r="J6" s="47" t="s">
        <v>83</v>
      </c>
      <c r="K6" s="46" t="s">
        <v>86</v>
      </c>
      <c r="L6" s="37" t="s">
        <v>31</v>
      </c>
      <c r="M6" s="37" t="s">
        <v>85</v>
      </c>
    </row>
    <row r="7" spans="1:59" ht="45" customHeight="1">
      <c r="A7" s="36">
        <f t="shared" si="0"/>
        <v>5</v>
      </c>
      <c r="B7" s="105"/>
      <c r="C7" s="37">
        <v>139379</v>
      </c>
      <c r="D7" s="37" t="s">
        <v>45</v>
      </c>
      <c r="E7" s="37" t="s">
        <v>46</v>
      </c>
      <c r="F7" s="37" t="s">
        <v>34</v>
      </c>
      <c r="G7" s="38">
        <v>4560</v>
      </c>
      <c r="H7" s="38">
        <v>5074</v>
      </c>
      <c r="I7" s="47" t="s">
        <v>40</v>
      </c>
      <c r="J7" s="47" t="s">
        <v>87</v>
      </c>
      <c r="K7" s="46" t="s">
        <v>86</v>
      </c>
      <c r="L7" s="37" t="s">
        <v>31</v>
      </c>
      <c r="M7" s="37" t="s">
        <v>85</v>
      </c>
    </row>
    <row r="8" spans="1:59" ht="62.1" customHeight="1">
      <c r="A8" s="36">
        <f t="shared" si="0"/>
        <v>6</v>
      </c>
      <c r="B8" s="102" t="s">
        <v>50</v>
      </c>
      <c r="C8" s="39">
        <v>162305</v>
      </c>
      <c r="D8" s="39" t="s">
        <v>51</v>
      </c>
      <c r="E8" s="39" t="s">
        <v>52</v>
      </c>
      <c r="F8" s="37" t="s">
        <v>53</v>
      </c>
      <c r="G8" s="37">
        <v>808</v>
      </c>
      <c r="H8" s="37">
        <v>1041</v>
      </c>
      <c r="I8" s="48">
        <v>31</v>
      </c>
      <c r="J8" s="40">
        <v>38</v>
      </c>
      <c r="K8" s="46" t="s">
        <v>88</v>
      </c>
      <c r="L8" s="37" t="s">
        <v>31</v>
      </c>
      <c r="M8" s="37" t="s">
        <v>82</v>
      </c>
    </row>
    <row r="9" spans="1:59" ht="54.95" customHeight="1">
      <c r="A9" s="36">
        <f t="shared" si="0"/>
        <v>7</v>
      </c>
      <c r="B9" s="102"/>
      <c r="C9" s="39">
        <v>116987</v>
      </c>
      <c r="D9" s="39" t="s">
        <v>55</v>
      </c>
      <c r="E9" s="39" t="s">
        <v>56</v>
      </c>
      <c r="F9" s="37" t="s">
        <v>57</v>
      </c>
      <c r="G9" s="37">
        <v>139</v>
      </c>
      <c r="H9" s="37">
        <v>242</v>
      </c>
      <c r="I9" s="49">
        <v>10</v>
      </c>
      <c r="J9" s="34">
        <v>12</v>
      </c>
      <c r="K9" s="46" t="s">
        <v>89</v>
      </c>
      <c r="L9" s="37" t="s">
        <v>31</v>
      </c>
      <c r="M9" s="37" t="s">
        <v>82</v>
      </c>
    </row>
    <row r="10" spans="1:59" ht="30" customHeight="1">
      <c r="A10" s="36">
        <f t="shared" si="0"/>
        <v>8</v>
      </c>
      <c r="B10" s="103" t="s">
        <v>59</v>
      </c>
      <c r="C10" s="39">
        <v>164949</v>
      </c>
      <c r="D10" s="39" t="s">
        <v>60</v>
      </c>
      <c r="E10" s="41" t="s">
        <v>61</v>
      </c>
      <c r="F10" s="40" t="s">
        <v>49</v>
      </c>
      <c r="G10" s="101">
        <v>35205</v>
      </c>
      <c r="H10" s="106">
        <v>45306</v>
      </c>
      <c r="I10" s="50">
        <v>7.0000000000000007E-2</v>
      </c>
      <c r="J10" s="50">
        <v>0.09</v>
      </c>
      <c r="K10" s="40" t="s">
        <v>90</v>
      </c>
      <c r="L10" s="37" t="s">
        <v>31</v>
      </c>
      <c r="M10" s="101" t="s">
        <v>82</v>
      </c>
    </row>
    <row r="11" spans="1:59" ht="30" customHeight="1">
      <c r="A11" s="36">
        <f t="shared" si="0"/>
        <v>9</v>
      </c>
      <c r="B11" s="103"/>
      <c r="C11" s="39">
        <v>75138</v>
      </c>
      <c r="D11" s="39" t="s">
        <v>60</v>
      </c>
      <c r="E11" s="39" t="s">
        <v>64</v>
      </c>
      <c r="F11" s="40" t="s">
        <v>49</v>
      </c>
      <c r="G11" s="101"/>
      <c r="H11" s="107"/>
      <c r="I11" s="44">
        <v>7.0000000000000007E-2</v>
      </c>
      <c r="J11" s="50">
        <v>0.08</v>
      </c>
      <c r="K11" s="40" t="s">
        <v>90</v>
      </c>
      <c r="L11" s="37" t="s">
        <v>31</v>
      </c>
      <c r="M11" s="101"/>
    </row>
    <row r="12" spans="1:59" ht="30" customHeight="1">
      <c r="A12" s="36">
        <f t="shared" si="0"/>
        <v>10</v>
      </c>
      <c r="B12" s="103"/>
      <c r="C12" s="39">
        <v>84174</v>
      </c>
      <c r="D12" s="39" t="s">
        <v>67</v>
      </c>
      <c r="E12" s="39" t="s">
        <v>68</v>
      </c>
      <c r="F12" s="40" t="s">
        <v>34</v>
      </c>
      <c r="G12" s="36">
        <v>69978.33</v>
      </c>
      <c r="H12" s="36">
        <v>85166</v>
      </c>
      <c r="I12" s="50">
        <v>7.0000000000000007E-2</v>
      </c>
      <c r="J12" s="50">
        <v>0.09</v>
      </c>
      <c r="K12" s="40" t="s">
        <v>90</v>
      </c>
      <c r="L12" s="37" t="s">
        <v>31</v>
      </c>
      <c r="M12" s="36" t="s">
        <v>85</v>
      </c>
    </row>
    <row r="13" spans="1:59" ht="30" customHeight="1">
      <c r="A13" s="36">
        <f t="shared" si="0"/>
        <v>11</v>
      </c>
      <c r="B13" s="103"/>
      <c r="C13" s="39">
        <v>166880</v>
      </c>
      <c r="D13" s="39" t="s">
        <v>69</v>
      </c>
      <c r="E13" s="39" t="s">
        <v>70</v>
      </c>
      <c r="F13" s="37" t="s">
        <v>71</v>
      </c>
      <c r="G13" s="36">
        <v>40952</v>
      </c>
      <c r="H13" s="37">
        <v>55909</v>
      </c>
      <c r="I13" s="50">
        <v>7.0000000000000007E-2</v>
      </c>
      <c r="J13" s="46">
        <v>0.08</v>
      </c>
      <c r="K13" s="40" t="s">
        <v>90</v>
      </c>
      <c r="L13" s="37" t="s">
        <v>31</v>
      </c>
      <c r="M13" s="37" t="s">
        <v>82</v>
      </c>
    </row>
    <row r="14" spans="1:59" ht="45" customHeight="1">
      <c r="A14" s="36">
        <f t="shared" si="0"/>
        <v>12</v>
      </c>
      <c r="B14" s="103"/>
      <c r="C14" s="39">
        <v>21580</v>
      </c>
      <c r="D14" s="39" t="s">
        <v>73</v>
      </c>
      <c r="E14" s="39" t="s">
        <v>74</v>
      </c>
      <c r="F14" s="37" t="s">
        <v>27</v>
      </c>
      <c r="G14" s="42">
        <v>202159.94</v>
      </c>
      <c r="H14" s="42">
        <v>242398.49</v>
      </c>
      <c r="I14" s="50">
        <v>7.0000000000000007E-2</v>
      </c>
      <c r="J14" s="50">
        <v>0.09</v>
      </c>
      <c r="K14" s="40" t="s">
        <v>90</v>
      </c>
      <c r="L14" s="37" t="s">
        <v>31</v>
      </c>
      <c r="M14" s="37" t="s">
        <v>85</v>
      </c>
    </row>
  </sheetData>
  <mergeCells count="14">
    <mergeCell ref="K3:K4"/>
    <mergeCell ref="M1:M2"/>
    <mergeCell ref="M10:M11"/>
    <mergeCell ref="B8:B9"/>
    <mergeCell ref="B10:B14"/>
    <mergeCell ref="G3:G4"/>
    <mergeCell ref="G10:G11"/>
    <mergeCell ref="H3:H4"/>
    <mergeCell ref="H10:H11"/>
    <mergeCell ref="A1:F1"/>
    <mergeCell ref="G1:H1"/>
    <mergeCell ref="I1:J1"/>
    <mergeCell ref="B3:B4"/>
    <mergeCell ref="B5:B7"/>
  </mergeCells>
  <phoneticPr fontId="15" type="noConversion"/>
  <pageMargins left="0.196527777777778" right="7.7777777777777807E-2" top="0.15625" bottom="0.15625" header="7.7777777777777807E-2" footer="7.7777777777777807E-2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Y99"/>
  <sheetViews>
    <sheetView workbookViewId="0">
      <pane xSplit="5" ySplit="2" topLeftCell="Q3" activePane="bottomRight" state="frozen"/>
      <selection pane="topRight"/>
      <selection pane="bottomLeft"/>
      <selection pane="bottomRight" activeCell="L1" sqref="L1:M1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spans="1:25" ht="18.75">
      <c r="A1" s="120" t="s">
        <v>91</v>
      </c>
      <c r="B1" s="120"/>
      <c r="C1" s="120"/>
      <c r="D1" s="9"/>
      <c r="E1" s="10"/>
      <c r="F1" s="112" t="s">
        <v>24</v>
      </c>
      <c r="G1" s="113"/>
      <c r="H1" s="112" t="s">
        <v>41</v>
      </c>
      <c r="I1" s="113"/>
      <c r="J1" s="112" t="s">
        <v>45</v>
      </c>
      <c r="K1" s="113"/>
      <c r="L1" s="112" t="s">
        <v>47</v>
      </c>
      <c r="M1" s="113"/>
      <c r="N1" s="116" t="s">
        <v>92</v>
      </c>
      <c r="O1" s="117"/>
      <c r="P1" s="118" t="s">
        <v>93</v>
      </c>
      <c r="Q1" s="119"/>
      <c r="R1" s="112" t="s">
        <v>69</v>
      </c>
      <c r="S1" s="113"/>
      <c r="T1" s="112" t="s">
        <v>94</v>
      </c>
      <c r="U1" s="113"/>
      <c r="V1" s="112" t="s">
        <v>67</v>
      </c>
      <c r="W1" s="113"/>
      <c r="X1" s="112" t="s">
        <v>73</v>
      </c>
      <c r="Y1" s="113"/>
    </row>
    <row r="2" spans="1:25" s="1" customFormat="1" ht="24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29" t="s">
        <v>20</v>
      </c>
      <c r="G2" s="29" t="s">
        <v>21</v>
      </c>
      <c r="H2" s="29" t="s">
        <v>20</v>
      </c>
      <c r="I2" s="29" t="s">
        <v>21</v>
      </c>
      <c r="J2" s="29" t="s">
        <v>20</v>
      </c>
      <c r="K2" s="29" t="s">
        <v>21</v>
      </c>
      <c r="L2" s="29" t="s">
        <v>20</v>
      </c>
      <c r="M2" s="29" t="s">
        <v>21</v>
      </c>
      <c r="N2" s="29" t="s">
        <v>20</v>
      </c>
      <c r="O2" s="29" t="s">
        <v>21</v>
      </c>
      <c r="P2" s="29" t="s">
        <v>20</v>
      </c>
      <c r="Q2" s="29" t="s">
        <v>21</v>
      </c>
      <c r="R2" s="29" t="s">
        <v>20</v>
      </c>
      <c r="S2" s="29" t="s">
        <v>21</v>
      </c>
      <c r="T2" s="29" t="s">
        <v>20</v>
      </c>
      <c r="U2" s="29" t="s">
        <v>21</v>
      </c>
      <c r="V2" s="29" t="s">
        <v>20</v>
      </c>
      <c r="W2" s="29" t="s">
        <v>21</v>
      </c>
      <c r="X2" s="30" t="s">
        <v>20</v>
      </c>
      <c r="Y2" s="30" t="s">
        <v>21</v>
      </c>
    </row>
    <row r="3" spans="1:25">
      <c r="A3" s="14">
        <v>1</v>
      </c>
      <c r="B3" s="14">
        <v>307</v>
      </c>
      <c r="C3" s="14" t="s">
        <v>100</v>
      </c>
      <c r="D3" s="14" t="str">
        <f>VLOOKUP(B:B,[2]查询时间段分门店销售汇总!$B$1:$F$65536,5,0)</f>
        <v>T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21</v>
      </c>
      <c r="M3" s="21">
        <v>27</v>
      </c>
      <c r="N3" s="21">
        <v>6</v>
      </c>
      <c r="O3" s="21">
        <v>9</v>
      </c>
      <c r="P3" s="21">
        <f>VLOOKUP(B:B,[3]Sheet5!$G$1:$H$65536,2,0)</f>
        <v>105</v>
      </c>
      <c r="Q3" s="21">
        <v>116</v>
      </c>
      <c r="R3" s="15">
        <v>1920.6</v>
      </c>
      <c r="S3" s="15">
        <v>2304.7199999999998</v>
      </c>
      <c r="T3" s="15">
        <f>VLOOKUP(B:B,[4]Sheet3!$F$1:$G$65536,2,0)</f>
        <v>2520.02</v>
      </c>
      <c r="U3" s="15">
        <v>2646</v>
      </c>
      <c r="V3" s="15">
        <f>VLOOKUP(B:B,[5]Sheet3!$G$1:$H$65536,2,0)</f>
        <v>6175.94</v>
      </c>
      <c r="W3" s="15">
        <v>6794</v>
      </c>
      <c r="X3" s="22">
        <f>VLOOKUP(B:B,[5]Sheet5!$H$1:$I$65536,2,0)</f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tr">
        <f>VLOOKUP(B:B,[2]查询时间段分门店销售汇总!$B$1:$F$65536,5,0)</f>
        <v>A1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f>VLOOKUP(B:B,[6]Sheet6!$F$1:$G$65536,2,0)</f>
        <v>7</v>
      </c>
      <c r="M4" s="21">
        <v>9</v>
      </c>
      <c r="N4" s="21">
        <v>2</v>
      </c>
      <c r="O4" s="21">
        <v>3</v>
      </c>
      <c r="P4" s="21">
        <f>VLOOKUP(B:B,[3]Sheet5!$G$1:$H$65536,2,0)</f>
        <v>11</v>
      </c>
      <c r="Q4" s="21">
        <v>17</v>
      </c>
      <c r="R4" s="15">
        <v>594</v>
      </c>
      <c r="S4" s="15">
        <v>831.6</v>
      </c>
      <c r="T4" s="15">
        <f>VLOOKUP(B:B,[4]Sheet3!$F$1:$G$65536,2,0)</f>
        <v>2049.54</v>
      </c>
      <c r="U4" s="15">
        <v>2152</v>
      </c>
      <c r="V4" s="15">
        <f>VLOOKUP(B:B,[5]Sheet3!$G$1:$H$65536,2,0)</f>
        <v>1908.39</v>
      </c>
      <c r="W4" s="15">
        <v>2099</v>
      </c>
      <c r="X4" s="22">
        <f>VLOOKUP(B:B,[5]Sheet5!$H$1:$I$65536,2,0)</f>
        <v>5775.99</v>
      </c>
      <c r="Y4" s="22">
        <v>6064.79</v>
      </c>
    </row>
    <row r="5" spans="1:25" s="2" customFormat="1">
      <c r="A5" s="16">
        <v>3</v>
      </c>
      <c r="B5" s="16">
        <v>341</v>
      </c>
      <c r="C5" s="16" t="s">
        <v>104</v>
      </c>
      <c r="D5" s="16" t="str">
        <f>VLOOKUP(B:B,[2]查询时间段分门店销售汇总!$B$1:$F$65536,5,0)</f>
        <v>A1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2</v>
      </c>
      <c r="O5" s="21">
        <v>3</v>
      </c>
      <c r="P5" s="21">
        <f>VLOOKUP(B:B,[3]Sheet5!$G$1:$H$65536,2,0)</f>
        <v>14</v>
      </c>
      <c r="Q5" s="21">
        <v>18</v>
      </c>
      <c r="R5" s="15">
        <v>2406.3000000000002</v>
      </c>
      <c r="S5" s="15">
        <v>2887.56</v>
      </c>
      <c r="T5" s="15">
        <f>VLOOKUP(B:B,[4]Sheet3!$F$1:$G$65536,2,0)</f>
        <v>4542.1000000000004</v>
      </c>
      <c r="U5" s="15">
        <v>4769.2</v>
      </c>
      <c r="V5" s="15">
        <v>1630</v>
      </c>
      <c r="W5" s="17">
        <v>1793</v>
      </c>
      <c r="X5" s="22">
        <f>VLOOKUP(B:B,[5]Sheet5!$H$1:$I$65536,2,0)</f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tr">
        <f>VLOOKUP(B:B,[2]查询时间段分门店销售汇总!$B$1:$F$65536,5,0)</f>
        <v>A1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19</v>
      </c>
      <c r="M6" s="21">
        <v>23</v>
      </c>
      <c r="N6" s="21">
        <v>1</v>
      </c>
      <c r="O6" s="21">
        <v>2</v>
      </c>
      <c r="P6" s="21">
        <f>VLOOKUP(B:B,[3]Sheet5!$G$1:$H$65536,2,0)</f>
        <v>5</v>
      </c>
      <c r="Q6" s="21">
        <v>8</v>
      </c>
      <c r="R6" s="15">
        <v>1386</v>
      </c>
      <c r="S6" s="15">
        <v>1801.8</v>
      </c>
      <c r="T6" s="15">
        <f>VLOOKUP(B:B,[4]Sheet3!$F$1:$G$65536,2,0)</f>
        <v>1027.5</v>
      </c>
      <c r="U6" s="15">
        <v>1181.5999999999999</v>
      </c>
      <c r="V6" s="15">
        <f>VLOOKUP(B:B,[5]Sheet3!$G$1:$H$65536,2,0)</f>
        <v>656</v>
      </c>
      <c r="W6" s="17">
        <v>820</v>
      </c>
      <c r="X6" s="22">
        <f>VLOOKUP(B:B,[5]Sheet5!$H$1:$I$65536,2,0)</f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tr">
        <f>VLOOKUP(B:B,[2]查询时间段分门店销售汇总!$B$1:$F$65536,5,0)</f>
        <v>A2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f>VLOOKUP(B:B,[6]Sheet6!$F$1:$G$65536,2,0)</f>
        <v>1</v>
      </c>
      <c r="M7" s="21">
        <v>1</v>
      </c>
      <c r="N7" s="21">
        <v>1</v>
      </c>
      <c r="O7" s="21">
        <v>2</v>
      </c>
      <c r="P7" s="21">
        <f>VLOOKUP(B:B,[3]Sheet5!$G$1:$H$65536,2,0)</f>
        <v>2</v>
      </c>
      <c r="Q7" s="21">
        <v>4</v>
      </c>
      <c r="R7" s="15">
        <v>1634.1</v>
      </c>
      <c r="S7" s="15">
        <v>1960.92</v>
      </c>
      <c r="T7" s="15">
        <f>VLOOKUP(B:B,[4]Sheet3!$F$1:$G$65536,2,0)</f>
        <v>148.75</v>
      </c>
      <c r="U7" s="15">
        <v>223.1</v>
      </c>
      <c r="V7" s="15">
        <f>VLOOKUP(B:B,[5]Sheet3!$G$1:$H$65536,2,0)</f>
        <v>709.49</v>
      </c>
      <c r="W7" s="17">
        <v>887</v>
      </c>
      <c r="X7" s="22">
        <f>VLOOKUP(B:B,[5]Sheet5!$H$1:$I$65536,2,0)</f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tr">
        <f>VLOOKUP(B:B,[2]查询时间段分门店销售汇总!$B$1:$F$65536,5,0)</f>
        <v>A1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f>VLOOKUP(B:B,[6]Sheet6!$F$1:$G$65536,2,0)</f>
        <v>15</v>
      </c>
      <c r="M8" s="21">
        <v>19</v>
      </c>
      <c r="N8" s="21">
        <v>2</v>
      </c>
      <c r="O8" s="21">
        <v>3</v>
      </c>
      <c r="P8" s="21">
        <f>VLOOKUP(B:B,[3]Sheet5!$G$1:$H$65536,2,0)</f>
        <v>9</v>
      </c>
      <c r="Q8" s="21">
        <v>14</v>
      </c>
      <c r="R8" s="15">
        <v>982</v>
      </c>
      <c r="S8" s="15">
        <v>1374.8</v>
      </c>
      <c r="T8" s="15">
        <f>VLOOKUP(B:B,[4]Sheet3!$F$1:$G$65536,2,0)</f>
        <v>258.01</v>
      </c>
      <c r="U8" s="15">
        <v>387</v>
      </c>
      <c r="V8" s="15">
        <f>VLOOKUP(B:B,[5]Sheet3!$G$1:$H$65536,2,0)</f>
        <v>1630</v>
      </c>
      <c r="W8" s="15">
        <v>1793</v>
      </c>
      <c r="X8" s="22">
        <f>VLOOKUP(B:B,[5]Sheet5!$H$1:$I$65536,2,0)</f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tr">
        <f>VLOOKUP(B:B,[2]查询时间段分门店销售汇总!$B$1:$F$65536,5,0)</f>
        <v>A1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f>VLOOKUP(B:B,[6]Sheet6!$F$1:$G$65536,2,0)</f>
        <v>16</v>
      </c>
      <c r="M9" s="21">
        <v>20</v>
      </c>
      <c r="N9" s="21">
        <f>VLOOKUP(B:B,[3]Sheet3!$H$1:$I$65536,2,0)</f>
        <v>5</v>
      </c>
      <c r="O9" s="21">
        <v>7</v>
      </c>
      <c r="P9" s="21">
        <f>VLOOKUP(B:B,[3]Sheet5!$G$1:$H$65536,2,0)</f>
        <v>24</v>
      </c>
      <c r="Q9" s="21">
        <v>31</v>
      </c>
      <c r="R9" s="15">
        <v>630.29999999999995</v>
      </c>
      <c r="S9" s="15">
        <v>882.42</v>
      </c>
      <c r="T9" s="15">
        <f>VLOOKUP(B:B,[4]Sheet3!$F$1:$G$65536,2,0)</f>
        <v>709.01</v>
      </c>
      <c r="U9" s="15">
        <v>850.8</v>
      </c>
      <c r="V9" s="15">
        <f>VLOOKUP(B:B,[5]Sheet3!$G$1:$H$65536,2,0)</f>
        <v>549.5</v>
      </c>
      <c r="W9" s="17">
        <v>687</v>
      </c>
      <c r="X9" s="22">
        <f>VLOOKUP(B:B,[5]Sheet5!$H$1:$I$65536,2,0)</f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tr">
        <f>VLOOKUP(B:B,[2]查询时间段分门店销售汇总!$B$1:$F$65536,5,0)</f>
        <v>A2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f>VLOOKUP(B:B,[6]Sheet6!$F$1:$G$65536,2,0)</f>
        <v>4</v>
      </c>
      <c r="M10" s="21">
        <v>5</v>
      </c>
      <c r="N10" s="21">
        <v>1</v>
      </c>
      <c r="O10" s="21">
        <v>2</v>
      </c>
      <c r="P10" s="21">
        <f>VLOOKUP(B:B,[3]Sheet5!$G$1:$H$65536,2,0)</f>
        <v>8</v>
      </c>
      <c r="Q10" s="21">
        <v>12</v>
      </c>
      <c r="R10" s="15">
        <v>168.3</v>
      </c>
      <c r="S10" s="15">
        <v>252.45</v>
      </c>
      <c r="T10" s="15">
        <f>VLOOKUP(B:B,[4]Sheet3!$F$1:$G$65536,2,0)</f>
        <v>84.5</v>
      </c>
      <c r="U10" s="15">
        <v>169</v>
      </c>
      <c r="V10" s="15">
        <f>VLOOKUP(B:B,[5]Sheet3!$G$1:$H$65536,2,0)</f>
        <v>791.1</v>
      </c>
      <c r="W10" s="17">
        <v>989</v>
      </c>
      <c r="X10" s="22">
        <f>VLOOKUP(B:B,[5]Sheet5!$H$1:$I$65536,2,0)</f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tr">
        <f>VLOOKUP(B:B,[2]查询时间段分门店销售汇总!$B$1:$F$65536,5,0)</f>
        <v>A1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f>VLOOKUP(B:B,[6]Sheet6!$F$1:$G$65536,2,0)</f>
        <v>8</v>
      </c>
      <c r="M11" s="21">
        <v>10</v>
      </c>
      <c r="N11" s="21">
        <v>2</v>
      </c>
      <c r="O11" s="21">
        <v>3</v>
      </c>
      <c r="P11" s="21">
        <f>VLOOKUP(B:B,[3]Sheet5!$G$1:$H$65536,2,0)</f>
        <v>7</v>
      </c>
      <c r="Q11" s="21">
        <v>11</v>
      </c>
      <c r="R11" s="15">
        <v>1299.2</v>
      </c>
      <c r="S11" s="15">
        <v>1688.96</v>
      </c>
      <c r="T11" s="15">
        <f>VLOOKUP(B:B,[4]Sheet3!$F$1:$G$65536,2,0)</f>
        <v>2500.36</v>
      </c>
      <c r="U11" s="15">
        <v>2625.4</v>
      </c>
      <c r="V11" s="15">
        <f>VLOOKUP(B:B,[5]Sheet3!$G$1:$H$65536,2,0)</f>
        <v>475.89</v>
      </c>
      <c r="W11" s="15">
        <v>666</v>
      </c>
      <c r="X11" s="22">
        <f>VLOOKUP(B:B,[5]Sheet5!$H$1:$I$65536,2,0)</f>
        <v>2377.0100000000002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tr">
        <f>VLOOKUP(B:B,[2]查询时间段分门店销售汇总!$B$1:$F$65536,5,0)</f>
        <v>A1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f>VLOOKUP(B:B,[6]Sheet6!$F$1:$G$65536,2,0)</f>
        <v>15</v>
      </c>
      <c r="M12" s="21">
        <v>19</v>
      </c>
      <c r="N12" s="21">
        <v>1</v>
      </c>
      <c r="O12" s="21">
        <v>2</v>
      </c>
      <c r="P12" s="21">
        <f>VLOOKUP(B:B,[3]Sheet5!$G$1:$H$65536,2,0)</f>
        <v>20</v>
      </c>
      <c r="Q12" s="21">
        <v>26</v>
      </c>
      <c r="R12" s="15">
        <v>532</v>
      </c>
      <c r="S12" s="15">
        <v>744.8</v>
      </c>
      <c r="T12" s="15">
        <f>VLOOKUP(B:B,[4]Sheet3!$F$1:$G$65536,2,0)</f>
        <v>892.02</v>
      </c>
      <c r="U12" s="15">
        <v>1070.4000000000001</v>
      </c>
      <c r="V12" s="15">
        <f>VLOOKUP(B:B,[5]Sheet3!$G$1:$H$65536,2,0)</f>
        <v>1110.45</v>
      </c>
      <c r="W12" s="15">
        <v>1221</v>
      </c>
      <c r="X12" s="22">
        <f>VLOOKUP(B:B,[5]Sheet5!$H$1:$I$65536,2,0)</f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tr">
        <f>VLOOKUP(B:B,[2]查询时间段分门店销售汇总!$B$1:$F$65536,5,0)</f>
        <v>A2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f>VLOOKUP(B:B,[6]Sheet6!$F$1:$G$65536,2,0)</f>
        <v>1</v>
      </c>
      <c r="M13" s="21">
        <v>1</v>
      </c>
      <c r="N13" s="21">
        <f>VLOOKUP(B:B,[3]Sheet3!$H$1:$I$65536,2,0)</f>
        <v>1</v>
      </c>
      <c r="O13" s="21">
        <v>2</v>
      </c>
      <c r="P13" s="21">
        <f>VLOOKUP(B:B,[3]Sheet5!$G$1:$H$65536,2,0)</f>
        <v>7</v>
      </c>
      <c r="Q13" s="21">
        <v>11</v>
      </c>
      <c r="R13" s="17">
        <v>300</v>
      </c>
      <c r="S13" s="15">
        <v>450</v>
      </c>
      <c r="T13" s="15">
        <f>VLOOKUP(B:B,[4]Sheet3!$F$1:$G$65536,2,0)</f>
        <v>259.5</v>
      </c>
      <c r="U13" s="15">
        <v>389.3</v>
      </c>
      <c r="V13" s="15">
        <f>VLOOKUP(B:B,[5]Sheet3!$G$1:$H$65536,2,0)</f>
        <v>804.84</v>
      </c>
      <c r="W13" s="17">
        <v>1006</v>
      </c>
      <c r="X13" s="22">
        <f>VLOOKUP(B:B,[5]Sheet5!$H$1:$I$65536,2,0)</f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tr">
        <f>VLOOKUP(B:B,[2]查询时间段分门店销售汇总!$B$1:$F$65536,5,0)</f>
        <v>A2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f>VLOOKUP(B:B,[6]Sheet6!$F$1:$G$65536,2,0)</f>
        <v>2</v>
      </c>
      <c r="M14" s="21">
        <v>3</v>
      </c>
      <c r="N14" s="21">
        <v>4</v>
      </c>
      <c r="O14" s="21">
        <v>6</v>
      </c>
      <c r="P14" s="21">
        <f>VLOOKUP(B:B,[3]Sheet5!$G$1:$H$65536,2,0)</f>
        <v>7</v>
      </c>
      <c r="Q14" s="21">
        <v>11</v>
      </c>
      <c r="R14" s="17">
        <v>300</v>
      </c>
      <c r="S14" s="15">
        <v>450</v>
      </c>
      <c r="T14" s="15">
        <f>VLOOKUP(B:B,[4]Sheet3!$F$1:$G$65536,2,0)</f>
        <v>315.04000000000002</v>
      </c>
      <c r="U14" s="15">
        <v>472.6</v>
      </c>
      <c r="V14" s="15">
        <f>VLOOKUP(B:B,[5]Sheet3!$G$1:$H$65536,2,0)</f>
        <v>1287.5</v>
      </c>
      <c r="W14" s="15">
        <v>1416</v>
      </c>
      <c r="X14" s="22">
        <f>VLOOKUP(B:B,[5]Sheet5!$H$1:$I$65536,2,0)</f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tr">
        <f>VLOOKUP(B:B,[2]查询时间段分门店销售汇总!$B$1:$F$65536,5,0)</f>
        <v>A2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f>VLOOKUP(B:B,[6]Sheet6!$F$1:$G$65536,2,0)</f>
        <v>1</v>
      </c>
      <c r="M15" s="21">
        <v>1</v>
      </c>
      <c r="N15" s="21">
        <v>1</v>
      </c>
      <c r="O15" s="21">
        <v>2</v>
      </c>
      <c r="P15" s="21">
        <f>VLOOKUP(B:B,[3]Sheet5!$G$1:$H$65536,2,0)</f>
        <v>7</v>
      </c>
      <c r="Q15" s="21">
        <v>11</v>
      </c>
      <c r="R15" s="15">
        <v>588</v>
      </c>
      <c r="S15" s="15">
        <v>823.2</v>
      </c>
      <c r="T15" s="15">
        <f>VLOOKUP(B:B,[4]Sheet3!$F$1:$G$65536,2,0)</f>
        <v>597.6</v>
      </c>
      <c r="U15" s="15">
        <v>717.1</v>
      </c>
      <c r="V15" s="15">
        <f>VLOOKUP(B:B,[5]Sheet3!$G$1:$H$65536,2,0)</f>
        <v>1737.5</v>
      </c>
      <c r="W15" s="15">
        <v>1911</v>
      </c>
      <c r="X15" s="22">
        <f>VLOOKUP(B:B,[5]Sheet5!$H$1:$I$65536,2,0)</f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tr">
        <f>VLOOKUP(B:B,[2]查询时间段分门店销售汇总!$B$1:$F$65536,5,0)</f>
        <v>A2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f>VLOOKUP(B:B,[6]Sheet6!$F$1:$G$65536,2,0)</f>
        <v>8</v>
      </c>
      <c r="M16" s="21">
        <v>10</v>
      </c>
      <c r="N16" s="21">
        <v>1</v>
      </c>
      <c r="O16" s="21">
        <v>2</v>
      </c>
      <c r="P16" s="21">
        <f>VLOOKUP(B:B,[3]Sheet5!$G$1:$H$65536,2,0)</f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f>VLOOKUP(B:B,[5]Sheet3!$G$1:$H$65536,2,0)</f>
        <v>380.5</v>
      </c>
      <c r="W16" s="15">
        <v>533</v>
      </c>
      <c r="X16" s="22">
        <f>VLOOKUP(B:B,[5]Sheet5!$H$1:$I$65536,2,0)</f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tr">
        <f>VLOOKUP(B:B,[2]查询时间段分门店销售汇总!$B$1:$F$65536,5,0)</f>
        <v>A2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21</v>
      </c>
      <c r="M17" s="21">
        <v>30</v>
      </c>
      <c r="N17" s="21">
        <v>2</v>
      </c>
      <c r="O17" s="21">
        <v>3</v>
      </c>
      <c r="P17" s="21">
        <f>VLOOKUP(B:B,[3]Sheet5!$G$1:$H$65536,2,0)</f>
        <v>21</v>
      </c>
      <c r="Q17" s="21">
        <v>27</v>
      </c>
      <c r="R17" s="15">
        <v>662</v>
      </c>
      <c r="S17" s="15">
        <v>926.8</v>
      </c>
      <c r="T17" s="15">
        <f>VLOOKUP(B:B,[4]Sheet3!$F$1:$G$65536,2,0)</f>
        <v>890.52</v>
      </c>
      <c r="U17" s="15">
        <v>1068.5999999999999</v>
      </c>
      <c r="V17" s="15">
        <f>VLOOKUP(B:B,[5]Sheet3!$G$1:$H$65536,2,0)</f>
        <v>922.02</v>
      </c>
      <c r="W17" s="17">
        <v>1153</v>
      </c>
      <c r="X17" s="22">
        <f>VLOOKUP(B:B,[5]Sheet5!$H$1:$I$65536,2,0)</f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tr">
        <f>VLOOKUP(B:B,[2]查询时间段分门店销售汇总!$B$1:$F$65536,5,0)</f>
        <v>B1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f>VLOOKUP(B:B,[6]Sheet6!$F$1:$G$65536,2,0)</f>
        <v>8</v>
      </c>
      <c r="M18" s="21">
        <v>10</v>
      </c>
      <c r="N18" s="21">
        <v>1</v>
      </c>
      <c r="O18" s="21">
        <v>2</v>
      </c>
      <c r="P18" s="21">
        <f>VLOOKUP(B:B,[3]Sheet5!$G$1:$H$65536,2,0)</f>
        <v>13</v>
      </c>
      <c r="Q18" s="21">
        <v>20</v>
      </c>
      <c r="R18" s="15">
        <v>178.2</v>
      </c>
      <c r="S18" s="15">
        <v>267.3</v>
      </c>
      <c r="T18" s="15">
        <f>VLOOKUP(B:B,[4]Sheet3!$F$1:$G$65536,2,0)</f>
        <v>702.5</v>
      </c>
      <c r="U18" s="15">
        <v>843</v>
      </c>
      <c r="V18" s="15">
        <f>VLOOKUP(B:B,[5]Sheet3!$G$1:$H$65536,2,0)</f>
        <v>794.5</v>
      </c>
      <c r="W18" s="17">
        <v>993</v>
      </c>
      <c r="X18" s="22">
        <f>VLOOKUP(B:B,[5]Sheet5!$H$1:$I$65536,2,0)</f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tr">
        <f>VLOOKUP(B:B,[2]查询时间段分门店销售汇总!$B$1:$F$65536,5,0)</f>
        <v>A2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f>VLOOKUP(B:B,[6]Sheet6!$F$1:$G$65536,2,0)</f>
        <v>3</v>
      </c>
      <c r="M19" s="21">
        <v>4</v>
      </c>
      <c r="N19" s="21">
        <v>1</v>
      </c>
      <c r="O19" s="21">
        <v>2</v>
      </c>
      <c r="P19" s="21">
        <f>VLOOKUP(B:B,[3]Sheet5!$G$1:$H$65536,2,0)</f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f>VLOOKUP(B:B,[5]Sheet3!$G$1:$H$65536,2,0)</f>
        <v>762.5</v>
      </c>
      <c r="W19" s="17">
        <v>953</v>
      </c>
      <c r="X19" s="22">
        <f>VLOOKUP(B:B,[5]Sheet5!$H$1:$I$65536,2,0)</f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tr">
        <f>VLOOKUP(B:B,[2]查询时间段分门店销售汇总!$B$1:$F$65536,5,0)</f>
        <v>A2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f>VLOOKUP(B:B,[6]Sheet6!$F$1:$G$65536,2,0)</f>
        <v>2</v>
      </c>
      <c r="M20" s="21">
        <v>3</v>
      </c>
      <c r="N20" s="21">
        <f>VLOOKUP(B:B,[3]Sheet3!$H$1:$I$65536,2,0)</f>
        <v>3</v>
      </c>
      <c r="O20" s="21">
        <v>4</v>
      </c>
      <c r="P20" s="21">
        <f>VLOOKUP(B:B,[3]Sheet5!$G$1:$H$65536,2,0)</f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f>VLOOKUP(B:B,[5]Sheet3!$G$1:$H$65536,2,0)</f>
        <v>1760.04</v>
      </c>
      <c r="W20" s="15">
        <v>1936</v>
      </c>
      <c r="X20" s="22">
        <f>VLOOKUP(B:B,[5]Sheet5!$H$1:$I$65536,2,0)</f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tr">
        <f>VLOOKUP(B:B,[2]查询时间段分门店销售汇总!$B$1:$F$65536,5,0)</f>
        <v>B2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f>VLOOKUP(B:B,[3]Sheet5!$G$1:$H$65536,2,0)</f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f>VLOOKUP(B:B,[5]Sheet3!$G$1:$H$65536,2,0)</f>
        <v>922.12</v>
      </c>
      <c r="W21" s="17">
        <v>1153</v>
      </c>
      <c r="X21" s="22">
        <f>VLOOKUP(B:B,[5]Sheet5!$H$1:$I$65536,2,0)</f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tr">
        <f>VLOOKUP(B:B,[2]查询时间段分门店销售汇总!$B$1:$F$65536,5,0)</f>
        <v>B1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f>VLOOKUP(B:B,[6]Sheet6!$F$1:$G$65536,2,0)</f>
        <v>2</v>
      </c>
      <c r="M22" s="21">
        <v>3</v>
      </c>
      <c r="N22" s="21">
        <v>1</v>
      </c>
      <c r="O22" s="21">
        <v>2</v>
      </c>
      <c r="P22" s="21">
        <f>VLOOKUP(B:B,[3]Sheet5!$G$1:$H$65536,2,0)</f>
        <v>5</v>
      </c>
      <c r="Q22" s="21">
        <v>8</v>
      </c>
      <c r="R22" s="15">
        <v>734</v>
      </c>
      <c r="S22" s="15">
        <v>1027.5999999999999</v>
      </c>
      <c r="T22" s="15">
        <v>84.5</v>
      </c>
      <c r="U22" s="15">
        <v>169</v>
      </c>
      <c r="V22" s="15">
        <f>VLOOKUP(B:B,[5]Sheet3!$G$1:$H$65536,2,0)</f>
        <v>411</v>
      </c>
      <c r="W22" s="15">
        <v>575</v>
      </c>
      <c r="X22" s="22">
        <f>VLOOKUP(B:B,[5]Sheet5!$H$1:$I$65536,2,0)</f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tr">
        <f>VLOOKUP(B:B,[2]查询时间段分门店销售汇总!$B$1:$F$65536,5,0)</f>
        <v>A2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f>VLOOKUP(B:B,[6]Sheet6!$F$1:$G$65536,2,0)</f>
        <v>1</v>
      </c>
      <c r="M23" s="21">
        <v>1</v>
      </c>
      <c r="N23" s="21">
        <f>VLOOKUP(B:B,[3]Sheet3!$H$1:$I$65536,2,0)</f>
        <v>2</v>
      </c>
      <c r="O23" s="21">
        <v>3</v>
      </c>
      <c r="P23" s="21">
        <f>VLOOKUP(B:B,[3]Sheet5!$G$1:$H$65536,2,0)</f>
        <v>3</v>
      </c>
      <c r="Q23" s="21">
        <v>5</v>
      </c>
      <c r="R23" s="17">
        <v>300</v>
      </c>
      <c r="S23" s="15">
        <v>450</v>
      </c>
      <c r="T23" s="15">
        <f>VLOOKUP(B:B,[4]Sheet3!$F$1:$G$65536,2,0)</f>
        <v>444.51</v>
      </c>
      <c r="U23" s="15">
        <v>666.8</v>
      </c>
      <c r="V23" s="15">
        <f>VLOOKUP(B:B,[5]Sheet3!$G$1:$H$65536,2,0)</f>
        <v>657.5</v>
      </c>
      <c r="W23" s="17">
        <v>822</v>
      </c>
      <c r="X23" s="22">
        <f>VLOOKUP(B:B,[5]Sheet5!$H$1:$I$65536,2,0)</f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tr">
        <f>VLOOKUP(B:B,[2]查询时间段分门店销售汇总!$B$1:$F$65536,5,0)</f>
        <v>A2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f>VLOOKUP(B:B,[6]Sheet6!$F$1:$G$65536,2,0)</f>
        <v>1</v>
      </c>
      <c r="M24" s="21">
        <v>1</v>
      </c>
      <c r="N24" s="21">
        <v>1</v>
      </c>
      <c r="O24" s="21">
        <v>2</v>
      </c>
      <c r="P24" s="21">
        <f>VLOOKUP(B:B,[3]Sheet5!$G$1:$H$65536,2,0)</f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f>VLOOKUP(B:B,[5]Sheet3!$G$1:$H$65536,2,0)</f>
        <v>624</v>
      </c>
      <c r="W24" s="17">
        <v>780</v>
      </c>
      <c r="X24" s="22">
        <f>VLOOKUP(B:B,[5]Sheet5!$H$1:$I$65536,2,0)</f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tr">
        <f>VLOOKUP(B:B,[2]查询时间段分门店销售汇总!$B$1:$F$65536,5,0)</f>
        <v>A1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f>VLOOKUP(B:B,[6]Sheet6!$F$1:$G$65536,2,0)</f>
        <v>1</v>
      </c>
      <c r="M25" s="21">
        <v>1</v>
      </c>
      <c r="N25" s="21">
        <f>VLOOKUP(B:B,[3]Sheet3!$H$1:$I$65536,2,0)</f>
        <v>1</v>
      </c>
      <c r="O25" s="21">
        <v>2</v>
      </c>
      <c r="P25" s="21">
        <f>VLOOKUP(B:B,[3]Sheet5!$G$1:$H$65536,2,0)</f>
        <v>1</v>
      </c>
      <c r="Q25" s="21">
        <v>3</v>
      </c>
      <c r="R25" s="15">
        <v>380.1</v>
      </c>
      <c r="S25" s="15">
        <v>570.15</v>
      </c>
      <c r="T25" s="15">
        <f>VLOOKUP(B:B,[4]Sheet3!$F$1:$G$65536,2,0)</f>
        <v>86</v>
      </c>
      <c r="U25" s="15">
        <v>172</v>
      </c>
      <c r="V25" s="15">
        <f>VLOOKUP(B:B,[5]Sheet3!$G$1:$H$65536,2,0)</f>
        <v>848.65</v>
      </c>
      <c r="W25" s="17">
        <v>1061</v>
      </c>
      <c r="X25" s="22">
        <f>VLOOKUP(B:B,[5]Sheet5!$H$1:$I$65536,2,0)</f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tr">
        <f>VLOOKUP(B:B,[2]查询时间段分门店销售汇总!$B$1:$F$65536,5,0)</f>
        <v>A2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f>VLOOKUP(B:B,[6]Sheet6!$F$1:$G$65536,2,0)</f>
        <v>2</v>
      </c>
      <c r="M26" s="21">
        <v>3</v>
      </c>
      <c r="N26" s="21">
        <f>VLOOKUP(B:B,[3]Sheet3!$H$1:$I$65536,2,0)</f>
        <v>1</v>
      </c>
      <c r="O26" s="21">
        <v>2</v>
      </c>
      <c r="P26" s="21">
        <f>VLOOKUP(B:B,[3]Sheet5!$G$1:$H$65536,2,0)</f>
        <v>11</v>
      </c>
      <c r="Q26" s="21">
        <v>17</v>
      </c>
      <c r="R26" s="15">
        <v>1222.9000000000001</v>
      </c>
      <c r="S26" s="15">
        <v>1589.77</v>
      </c>
      <c r="T26" s="15">
        <v>168</v>
      </c>
      <c r="U26" s="15">
        <v>252</v>
      </c>
      <c r="V26" s="15">
        <f>VLOOKUP(B:B,[5]Sheet3!$G$1:$H$65536,2,0)</f>
        <v>682</v>
      </c>
      <c r="W26" s="17">
        <v>853</v>
      </c>
      <c r="X26" s="22">
        <f>VLOOKUP(B:B,[5]Sheet5!$H$1:$I$65536,2,0)</f>
        <v>1823.01</v>
      </c>
      <c r="Y26" s="22">
        <v>2278.7600000000002</v>
      </c>
    </row>
    <row r="27" spans="1:25">
      <c r="A27" s="14">
        <v>25</v>
      </c>
      <c r="B27" s="14">
        <v>385</v>
      </c>
      <c r="C27" s="14" t="s">
        <v>129</v>
      </c>
      <c r="D27" s="14" t="str">
        <f>VLOOKUP(B:B,[2]查询时间段分门店销售汇总!$B$1:$F$65536,5,0)</f>
        <v>A1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f>VLOOKUP(B:B,[6]Sheet6!$F$1:$G$65536,2,0)</f>
        <v>1</v>
      </c>
      <c r="M27" s="21">
        <v>1</v>
      </c>
      <c r="N27" s="21">
        <f>VLOOKUP(B:B,[3]Sheet3!$H$1:$I$65536,2,0)</f>
        <v>1</v>
      </c>
      <c r="O27" s="21">
        <v>2</v>
      </c>
      <c r="P27" s="21">
        <f>VLOOKUP(B:B,[3]Sheet5!$G$1:$H$65536,2,0)</f>
        <v>11</v>
      </c>
      <c r="Q27" s="21">
        <v>17</v>
      </c>
      <c r="R27" s="15">
        <v>168.3</v>
      </c>
      <c r="S27" s="15">
        <v>252.45</v>
      </c>
      <c r="T27" s="15">
        <f>VLOOKUP(B:B,[4]Sheet3!$F$1:$G$65536,2,0)</f>
        <v>84.5</v>
      </c>
      <c r="U27" s="15">
        <v>169</v>
      </c>
      <c r="V27" s="15">
        <f>VLOOKUP(B:B,[5]Sheet3!$G$1:$H$65536,2,0)</f>
        <v>446</v>
      </c>
      <c r="W27" s="15">
        <v>624</v>
      </c>
      <c r="X27" s="22">
        <f>VLOOKUP(B:B,[5]Sheet5!$H$1:$I$65536,2,0)</f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tr">
        <f>VLOOKUP(B:B,[2]查询时间段分门店销售汇总!$B$1:$F$65536,5,0)</f>
        <v>A2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f>VLOOKUP(B:B,[6]Sheet6!$F$1:$G$65536,2,0)</f>
        <v>4</v>
      </c>
      <c r="M28" s="21">
        <v>5</v>
      </c>
      <c r="N28" s="21">
        <v>1</v>
      </c>
      <c r="O28" s="21">
        <v>2</v>
      </c>
      <c r="P28" s="21">
        <f>VLOOKUP(B:B,[3]Sheet5!$G$1:$H$65536,2,0)</f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f>VLOOKUP(B:B,[5]Sheet3!$G$1:$H$65536,2,0)</f>
        <v>240.5</v>
      </c>
      <c r="W28" s="15">
        <v>337</v>
      </c>
      <c r="X28" s="22">
        <f>VLOOKUP(B:B,[5]Sheet5!$H$1:$I$65536,2,0)</f>
        <v>2336.8000000000002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tr">
        <f>VLOOKUP(B:B,[2]查询时间段分门店销售汇总!$B$1:$F$65536,5,0)</f>
        <v>A2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f>VLOOKUP(B:B,[3]Sheet5!$G$1:$H$65536,2,0)</f>
        <v>8</v>
      </c>
      <c r="Q29" s="21">
        <v>12</v>
      </c>
      <c r="R29" s="15">
        <v>366.3</v>
      </c>
      <c r="S29" s="15">
        <v>549.45000000000005</v>
      </c>
      <c r="T29" s="15">
        <f>VLOOKUP(B:B,[4]Sheet3!$F$1:$G$65536,2,0)</f>
        <v>84.5</v>
      </c>
      <c r="U29" s="15">
        <v>169</v>
      </c>
      <c r="V29" s="15">
        <f>VLOOKUP(B:B,[5]Sheet3!$G$1:$H$65536,2,0)</f>
        <v>910.58</v>
      </c>
      <c r="W29" s="17">
        <v>1138</v>
      </c>
      <c r="X29" s="22">
        <f>VLOOKUP(B:B,[5]Sheet5!$H$1:$I$65536,2,0)</f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tr">
        <f>VLOOKUP(B:B,[2]查询时间段分门店销售汇总!$B$1:$F$65536,5,0)</f>
        <v>B1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f>VLOOKUP(B:B,[6]Sheet6!$F$1:$G$65536,2,0)</f>
        <v>1</v>
      </c>
      <c r="M30" s="21">
        <v>1</v>
      </c>
      <c r="N30" s="21">
        <v>1</v>
      </c>
      <c r="O30" s="21">
        <v>2</v>
      </c>
      <c r="P30" s="21">
        <f>VLOOKUP(B:B,[3]Sheet5!$G$1:$H$65536,2,0)</f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f>VLOOKUP(B:B,[5]Sheet3!$G$1:$H$65536,2,0)</f>
        <v>1706.58</v>
      </c>
      <c r="W30" s="15">
        <v>1877</v>
      </c>
      <c r="X30" s="22">
        <v>380</v>
      </c>
      <c r="Y30" s="22">
        <v>532</v>
      </c>
    </row>
    <row r="31" spans="1:25">
      <c r="A31" s="14">
        <v>29</v>
      </c>
      <c r="B31" s="14">
        <v>709</v>
      </c>
      <c r="C31" s="14" t="s">
        <v>133</v>
      </c>
      <c r="D31" s="14" t="str">
        <f>VLOOKUP(B:B,[2]查询时间段分门店销售汇总!$B$1:$F$65536,5,0)</f>
        <v>B1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f>VLOOKUP(B:B,[3]Sheet5!$G$1:$H$65536,2,0)</f>
        <v>17</v>
      </c>
      <c r="Q31" s="21">
        <v>22</v>
      </c>
      <c r="R31" s="15">
        <v>168.3</v>
      </c>
      <c r="S31" s="15">
        <v>252.45</v>
      </c>
      <c r="T31" s="15">
        <f>VLOOKUP(B:B,[4]Sheet3!$F$1:$G$65536,2,0)</f>
        <v>84.5</v>
      </c>
      <c r="U31" s="15">
        <v>169</v>
      </c>
      <c r="V31" s="15">
        <f>VLOOKUP(B:B,[5]Sheet3!$G$1:$H$65536,2,0)</f>
        <v>1164</v>
      </c>
      <c r="W31" s="15">
        <v>1280</v>
      </c>
      <c r="X31" s="22">
        <f>VLOOKUP(B:B,[5]Sheet5!$H$1:$I$65536,2,0)</f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tr">
        <f>VLOOKUP(B:B,[2]查询时间段分门店销售汇总!$B$1:$F$65536,5,0)</f>
        <v>A2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f>VLOOKUP(B:B,[6]Sheet6!$F$1:$G$65536,2,0)</f>
        <v>1</v>
      </c>
      <c r="M32" s="21">
        <v>1</v>
      </c>
      <c r="N32" s="21">
        <v>4</v>
      </c>
      <c r="O32" s="21">
        <v>6</v>
      </c>
      <c r="P32" s="21">
        <f>VLOOKUP(B:B,[3]Sheet5!$G$1:$H$65536,2,0)</f>
        <v>4</v>
      </c>
      <c r="Q32" s="21">
        <v>6</v>
      </c>
      <c r="R32" s="17">
        <v>300</v>
      </c>
      <c r="S32" s="15">
        <v>450</v>
      </c>
      <c r="T32" s="15">
        <f>VLOOKUP(B:B,[4]Sheet3!$F$1:$G$65536,2,0)</f>
        <v>535.01</v>
      </c>
      <c r="U32" s="15">
        <v>642</v>
      </c>
      <c r="V32" s="15">
        <f>VLOOKUP(B:B,[5]Sheet3!$G$1:$H$65536,2,0)</f>
        <v>408</v>
      </c>
      <c r="W32" s="15">
        <v>571</v>
      </c>
      <c r="X32" s="22">
        <f>VLOOKUP(B:B,[5]Sheet5!$H$1:$I$65536,2,0)</f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tr">
        <f>VLOOKUP(B:B,[2]查询时间段分门店销售汇总!$B$1:$F$65536,5,0)</f>
        <v>B1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f>VLOOKUP(B:B,[3]Sheet5!$G$1:$H$65536,2,0)</f>
        <v>11</v>
      </c>
      <c r="Q33" s="21">
        <v>17</v>
      </c>
      <c r="R33" s="15">
        <v>396</v>
      </c>
      <c r="S33" s="15">
        <v>594</v>
      </c>
      <c r="T33" s="15">
        <f>VLOOKUP(B:B,[4]Sheet3!$F$1:$G$65536,2,0)</f>
        <v>540.01</v>
      </c>
      <c r="U33" s="15">
        <v>648</v>
      </c>
      <c r="V33" s="15">
        <f>VLOOKUP(B:B,[5]Sheet3!$G$1:$H$65536,2,0)</f>
        <v>274</v>
      </c>
      <c r="W33" s="15">
        <v>384</v>
      </c>
      <c r="X33" s="22">
        <f>VLOOKUP(B:B,[5]Sheet5!$H$1:$I$65536,2,0)</f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tr">
        <f>VLOOKUP(B:B,[2]查询时间段分门店销售汇总!$B$1:$F$65536,5,0)</f>
        <v>A2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f>VLOOKUP(B:B,[6]Sheet6!$F$1:$G$65536,2,0)</f>
        <v>1</v>
      </c>
      <c r="M34" s="21">
        <v>1</v>
      </c>
      <c r="N34" s="21">
        <v>1</v>
      </c>
      <c r="O34" s="21">
        <v>2</v>
      </c>
      <c r="P34" s="21">
        <f>VLOOKUP(B:B,[3]Sheet5!$G$1:$H$65536,2,0)</f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f>VLOOKUP(B:B,[5]Sheet3!$G$1:$H$65536,2,0)</f>
        <v>969.5</v>
      </c>
      <c r="W34" s="17">
        <v>1212</v>
      </c>
      <c r="X34" s="22">
        <f>VLOOKUP(B:B,[5]Sheet5!$H$1:$I$65536,2,0)</f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tr">
        <f>VLOOKUP(B:B,[2]查询时间段分门店销售汇总!$B$1:$F$65536,5,0)</f>
        <v>B2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f>VLOOKUP(B:B,[6]Sheet6!$F$1:$G$65536,2,0)</f>
        <v>2</v>
      </c>
      <c r="M35" s="21">
        <v>3</v>
      </c>
      <c r="N35" s="21">
        <v>1</v>
      </c>
      <c r="O35" s="21">
        <v>2</v>
      </c>
      <c r="P35" s="21">
        <f>VLOOKUP(B:B,[3]Sheet5!$G$1:$H$65536,2,0)</f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f>VLOOKUP(B:B,[5]Sheet3!$G$1:$H$65536,2,0)</f>
        <v>303.5</v>
      </c>
      <c r="W35" s="15">
        <v>425</v>
      </c>
      <c r="X35" s="22">
        <f>VLOOKUP(B:B,[5]Sheet5!$H$1:$I$65536,2,0)</f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tr">
        <f>VLOOKUP(B:B,[2]查询时间段分门店销售汇总!$B$1:$F$65536,5,0)</f>
        <v>B1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f>VLOOKUP(B:B,[6]Sheet6!$F$1:$G$65536,2,0)</f>
        <v>3</v>
      </c>
      <c r="M36" s="21">
        <v>4</v>
      </c>
      <c r="N36" s="21">
        <f>VLOOKUP(B:B,[3]Sheet3!$H$1:$I$65536,2,0)</f>
        <v>2</v>
      </c>
      <c r="O36" s="21">
        <v>3</v>
      </c>
      <c r="P36" s="21">
        <f>VLOOKUP(B:B,[3]Sheet5!$G$1:$H$65536,2,0)</f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f>VLOOKUP(B:B,[5]Sheet3!$G$1:$H$65536,2,0)</f>
        <v>507</v>
      </c>
      <c r="W36" s="17">
        <v>634</v>
      </c>
      <c r="X36" s="22">
        <f>VLOOKUP(B:B,[5]Sheet5!$H$1:$I$65536,2,0)</f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tr">
        <f>VLOOKUP(B:B,[2]查询时间段分门店销售汇总!$B$1:$F$65536,5,0)</f>
        <v>B2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f>VLOOKUP(B:B,[6]Sheet6!$F$1:$G$65536,2,0)</f>
        <v>1</v>
      </c>
      <c r="M37" s="21">
        <v>1</v>
      </c>
      <c r="N37" s="21">
        <f>VLOOKUP(B:B,[3]Sheet3!$H$1:$I$65536,2,0)</f>
        <v>1</v>
      </c>
      <c r="O37" s="21">
        <v>2</v>
      </c>
      <c r="P37" s="21">
        <f>VLOOKUP(B:B,[3]Sheet5!$G$1:$H$65536,2,0)</f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f>VLOOKUP(B:B,[5]Sheet3!$G$1:$H$65536,2,0)</f>
        <v>536</v>
      </c>
      <c r="W37" s="17">
        <v>670</v>
      </c>
      <c r="X37" s="22">
        <f>VLOOKUP(B:B,[5]Sheet5!$H$1:$I$65536,2,0)</f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tr">
        <f>VLOOKUP(B:B,[2]查询时间段分门店销售汇总!$B$1:$F$65536,5,0)</f>
        <v>B1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f>VLOOKUP(B:B,[6]Sheet6!$F$1:$G$65536,2,0)</f>
        <v>5</v>
      </c>
      <c r="M38" s="21">
        <v>7</v>
      </c>
      <c r="N38" s="21">
        <v>1</v>
      </c>
      <c r="O38" s="21">
        <v>2</v>
      </c>
      <c r="P38" s="21">
        <f>VLOOKUP(B:B,[3]Sheet5!$G$1:$H$65536,2,0)</f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f>VLOOKUP(B:B,[5]Sheet3!$G$1:$H$65536,2,0)</f>
        <v>551</v>
      </c>
      <c r="W38" s="17">
        <v>689</v>
      </c>
      <c r="X38" s="22">
        <f>VLOOKUP(B:B,[5]Sheet5!$H$1:$I$65536,2,0)</f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tr">
        <f>VLOOKUP(B:B,[2]查询时间段分门店销售汇总!$B$1:$F$65536,5,0)</f>
        <v>B1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f>VLOOKUP(B:B,[3]Sheet3!$H$1:$I$65536,2,0)</f>
        <v>1</v>
      </c>
      <c r="O39" s="21">
        <v>2</v>
      </c>
      <c r="P39" s="21">
        <f>VLOOKUP(B:B,[3]Sheet5!$G$1:$H$65536,2,0)</f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f>VLOOKUP(B:B,[5]Sheet3!$G$1:$H$65536,2,0)</f>
        <v>441.5</v>
      </c>
      <c r="W39" s="15">
        <v>618</v>
      </c>
      <c r="X39" s="22">
        <f>VLOOKUP(B:B,[5]Sheet5!$H$1:$I$65536,2,0)</f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tr">
        <f>VLOOKUP(B:B,[2]查询时间段分门店销售汇总!$B$1:$F$65536,5,0)</f>
        <v>B2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f>VLOOKUP(B:B,[3]Sheet5!$G$1:$H$65536,2,0)</f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f>VLOOKUP(B:B,[5]Sheet3!$G$1:$H$65536,2,0)</f>
        <v>1004.5</v>
      </c>
      <c r="W40" s="15">
        <v>1105</v>
      </c>
      <c r="X40" s="22">
        <f>VLOOKUP(B:B,[5]Sheet5!$H$1:$I$65536,2,0)</f>
        <v>2078.6799999999998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tr">
        <f>VLOOKUP(B:B,[2]查询时间段分门店销售汇总!$B$1:$F$65536,5,0)</f>
        <v>B1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f>VLOOKUP(B:B,[3]Sheet3!$H$1:$I$65536,2,0)</f>
        <v>1</v>
      </c>
      <c r="O41" s="21">
        <v>2</v>
      </c>
      <c r="P41" s="21">
        <f>VLOOKUP(B:B,[3]Sheet5!$G$1:$H$65536,2,0)</f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f>VLOOKUP(B:B,[5]Sheet3!$G$1:$H$65536,2,0)</f>
        <v>685</v>
      </c>
      <c r="W41" s="17">
        <v>856</v>
      </c>
      <c r="X41" s="22">
        <f>VLOOKUP(B:B,[5]Sheet5!$H$1:$I$65536,2,0)</f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tr">
        <f>VLOOKUP(B:B,[2]查询时间段分门店销售汇总!$B$1:$F$65536,5,0)</f>
        <v>B1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f>VLOOKUP(B:B,[3]Sheet5!$G$1:$H$65536,2,0)</f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f>VLOOKUP(B:B,[5]Sheet3!$G$1:$H$65536,2,0)</f>
        <v>935.01</v>
      </c>
      <c r="W42" s="17">
        <v>1169</v>
      </c>
      <c r="X42" s="22">
        <f>VLOOKUP(B:B,[5]Sheet5!$H$1:$I$65536,2,0)</f>
        <v>2573.7600000000002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tr">
        <f>VLOOKUP(B:B,[2]查询时间段分门店销售汇总!$B$1:$F$65536,5,0)</f>
        <v>B2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f>VLOOKUP(B:B,[3]Sheet5!$G$1:$H$65536,2,0)</f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f>VLOOKUP(B:B,[5]Sheet3!$G$1:$H$65536,2,0)</f>
        <v>784.44</v>
      </c>
      <c r="W43" s="17">
        <v>981</v>
      </c>
      <c r="X43" s="22">
        <f>VLOOKUP(B:B,[5]Sheet5!$H$1:$I$65536,2,0)</f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tr">
        <f>VLOOKUP(B:B,[2]查询时间段分门店销售汇总!$B$1:$F$65536,5,0)</f>
        <v>B2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f>VLOOKUP(B:B,[5]Sheet3!$G$1:$H$65536,2,0)</f>
        <v>651.5</v>
      </c>
      <c r="W44" s="17">
        <v>814</v>
      </c>
      <c r="X44" s="22">
        <f>VLOOKUP(B:B,[5]Sheet5!$H$1:$I$65536,2,0)</f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tr">
        <f>VLOOKUP(B:B,[2]查询时间段分门店销售汇总!$B$1:$F$65536,5,0)</f>
        <v>B1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f>VLOOKUP(B:B,[3]Sheet3!$H$1:$I$65536,2,0)</f>
        <v>4</v>
      </c>
      <c r="O45" s="21">
        <v>6</v>
      </c>
      <c r="P45" s="21">
        <f>VLOOKUP(B:B,[3]Sheet5!$G$1:$H$65536,2,0)</f>
        <v>5</v>
      </c>
      <c r="Q45" s="21">
        <v>8</v>
      </c>
      <c r="R45" s="15">
        <v>390</v>
      </c>
      <c r="S45" s="15">
        <v>585</v>
      </c>
      <c r="T45" s="15">
        <f>VLOOKUP(B:B,[4]Sheet3!$F$1:$G$65536,2,0)</f>
        <v>84.5</v>
      </c>
      <c r="U45" s="15">
        <v>169</v>
      </c>
      <c r="V45" s="15">
        <f>VLOOKUP(B:B,[5]Sheet3!$G$1:$H$65536,2,0)</f>
        <v>851</v>
      </c>
      <c r="W45" s="17">
        <v>1064</v>
      </c>
      <c r="X45" s="22">
        <f>VLOOKUP(B:B,[5]Sheet5!$H$1:$I$65536,2,0)</f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tr">
        <f>VLOOKUP(B:B,[2]查询时间段分门店销售汇总!$B$1:$F$65536,5,0)</f>
        <v>C1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f>VLOOKUP(B:B,[6]Sheet6!$F$1:$G$65536,2,0)</f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f>VLOOKUP(B:B,[5]Sheet3!$G$1:$H$65536,2,0)</f>
        <v>545</v>
      </c>
      <c r="W46" s="17">
        <v>681</v>
      </c>
      <c r="X46" s="22">
        <f>VLOOKUP(B:B,[5]Sheet5!$H$1:$I$65536,2,0)</f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tr">
        <f>VLOOKUP(B:B,[2]查询时间段分门店销售汇总!$B$1:$F$65536,5,0)</f>
        <v>B2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f>VLOOKUP(B:B,[6]Sheet6!$F$1:$G$65536,2,0)</f>
        <v>6</v>
      </c>
      <c r="M47" s="21">
        <v>8</v>
      </c>
      <c r="N47" s="21">
        <v>1</v>
      </c>
      <c r="O47" s="21">
        <v>2</v>
      </c>
      <c r="P47" s="21">
        <f>VLOOKUP(B:B,[3]Sheet5!$G$1:$H$65536,2,0)</f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f>VLOOKUP(B:B,[5]Sheet3!$G$1:$H$65536,2,0)</f>
        <v>838.5</v>
      </c>
      <c r="W47" s="17">
        <v>1048</v>
      </c>
      <c r="X47" s="22">
        <f>VLOOKUP(B:B,[5]Sheet5!$H$1:$I$65536,2,0)</f>
        <v>744.9</v>
      </c>
      <c r="Y47" s="22">
        <v>1042.8599999999999</v>
      </c>
    </row>
    <row r="48" spans="1:25">
      <c r="A48" s="14">
        <v>46</v>
      </c>
      <c r="B48" s="14">
        <v>717</v>
      </c>
      <c r="C48" s="14" t="s">
        <v>151</v>
      </c>
      <c r="D48" s="14" t="str">
        <f>VLOOKUP(B:B,[2]查询时间段分门店销售汇总!$B$1:$F$65536,5,0)</f>
        <v>B2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f>VLOOKUP(B:B,[6]Sheet6!$F$1:$G$65536,2,0)</f>
        <v>1</v>
      </c>
      <c r="M48" s="21">
        <v>1</v>
      </c>
      <c r="N48" s="21">
        <v>1</v>
      </c>
      <c r="O48" s="21">
        <v>2</v>
      </c>
      <c r="P48" s="21">
        <f>VLOOKUP(B:B,[3]Sheet5!$G$1:$H$65536,2,0)</f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f>VLOOKUP(B:B,[5]Sheet3!$G$1:$H$65536,2,0)</f>
        <v>832.67</v>
      </c>
      <c r="W48" s="17">
        <v>1041</v>
      </c>
      <c r="X48" s="22">
        <v>380</v>
      </c>
      <c r="Y48" s="22">
        <v>530</v>
      </c>
    </row>
    <row r="49" spans="1:25">
      <c r="A49" s="14">
        <v>47</v>
      </c>
      <c r="B49" s="14">
        <v>587</v>
      </c>
      <c r="C49" s="14" t="s">
        <v>152</v>
      </c>
      <c r="D49" s="14" t="str">
        <f>VLOOKUP(B:B,[2]查询时间段分门店销售汇总!$B$1:$F$65536,5,0)</f>
        <v>B1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f>VLOOKUP(B:B,[6]Sheet6!$F$1:$G$65536,2,0)</f>
        <v>2</v>
      </c>
      <c r="M49" s="21">
        <v>3</v>
      </c>
      <c r="N49" s="21">
        <v>1</v>
      </c>
      <c r="O49" s="21">
        <v>2</v>
      </c>
      <c r="P49" s="21">
        <f>VLOOKUP(B:B,[3]Sheet5!$G$1:$H$65536,2,0)</f>
        <v>15</v>
      </c>
      <c r="Q49" s="21">
        <v>20</v>
      </c>
      <c r="R49" s="15">
        <v>2410</v>
      </c>
      <c r="S49" s="15">
        <v>2892</v>
      </c>
      <c r="T49" s="15">
        <f>VLOOKUP(B:B,[4]Sheet3!$F$1:$G$65536,2,0)</f>
        <v>256.51</v>
      </c>
      <c r="U49" s="15">
        <v>384.8</v>
      </c>
      <c r="V49" s="15">
        <f>VLOOKUP(B:B,[5]Sheet3!$G$1:$H$65536,2,0)</f>
        <v>753.5</v>
      </c>
      <c r="W49" s="17">
        <v>942</v>
      </c>
      <c r="X49" s="22">
        <f>VLOOKUP(B:B,[5]Sheet5!$H$1:$I$65536,2,0)</f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tr">
        <f>VLOOKUP(B:B,[2]查询时间段分门店销售汇总!$B$1:$F$65536,5,0)</f>
        <v>C1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f>VLOOKUP(B:B,[3]Sheet3!$H$1:$I$65536,2,0)</f>
        <v>2</v>
      </c>
      <c r="O50" s="21">
        <v>3</v>
      </c>
      <c r="P50" s="21">
        <f>VLOOKUP(B:B,[3]Sheet5!$G$1:$H$65536,2,0)</f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f>VLOOKUP(B:B,[5]Sheet3!$G$1:$H$65536,2,0)</f>
        <v>508.5</v>
      </c>
      <c r="W50" s="17">
        <v>636</v>
      </c>
      <c r="X50" s="22">
        <f>VLOOKUP(B:B,[5]Sheet5!$H$1:$I$65536,2,0)</f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tr">
        <f>VLOOKUP(B:B,[2]查询时间段分门店销售汇总!$B$1:$F$65536,5,0)</f>
        <v>B2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f>VLOOKUP(B:B,[3]Sheet3!$H$1:$I$65536,2,0)</f>
        <v>1</v>
      </c>
      <c r="O51" s="21">
        <v>2</v>
      </c>
      <c r="P51" s="21">
        <f>VLOOKUP(B:B,[3]Sheet5!$G$1:$H$65536,2,0)</f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f>VLOOKUP(B:B,[5]Sheet3!$G$1:$H$65536,2,0)</f>
        <v>583.45000000000005</v>
      </c>
      <c r="W51" s="17">
        <v>729</v>
      </c>
      <c r="X51" s="22">
        <f>VLOOKUP(B:B,[5]Sheet5!$H$1:$I$65536,2,0)</f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tr">
        <f>VLOOKUP(B:B,[2]查询时间段分门店销售汇总!$B$1:$F$65536,5,0)</f>
        <v>B2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f>VLOOKUP(B:B,[6]Sheet6!$F$1:$G$65536,2,0)</f>
        <v>1</v>
      </c>
      <c r="M52" s="21">
        <v>1</v>
      </c>
      <c r="N52" s="21">
        <f>VLOOKUP(B:B,[3]Sheet3!$H$1:$I$65536,2,0)</f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f>VLOOKUP(B:B,[4]Sheet3!$F$1:$G$65536,2,0)</f>
        <v>1339.52</v>
      </c>
      <c r="U52" s="15">
        <v>1540.4</v>
      </c>
      <c r="V52" s="15">
        <f>VLOOKUP(B:B,[5]Sheet3!$G$1:$H$65536,2,0)</f>
        <v>479.5</v>
      </c>
      <c r="W52" s="15">
        <v>671</v>
      </c>
      <c r="X52" s="22">
        <f>VLOOKUP(B:B,[5]Sheet5!$H$1:$I$65536,2,0)</f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tr">
        <f>VLOOKUP(B:B,[2]查询时间段分门店销售汇总!$B$1:$F$65536,5,0)</f>
        <v>C2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f>VLOOKUP(B:B,[6]Sheet6!$F$1:$G$65536,2,0)</f>
        <v>2</v>
      </c>
      <c r="M53" s="21">
        <v>3</v>
      </c>
      <c r="N53" s="21">
        <v>1</v>
      </c>
      <c r="O53" s="21">
        <v>2</v>
      </c>
      <c r="P53" s="21">
        <f>VLOOKUP(B:B,[3]Sheet5!$G$1:$H$65536,2,0)</f>
        <v>7</v>
      </c>
      <c r="Q53" s="21">
        <v>11</v>
      </c>
      <c r="R53" s="15">
        <v>264</v>
      </c>
      <c r="S53" s="15">
        <v>396</v>
      </c>
      <c r="T53" s="15">
        <f>VLOOKUP(B:B,[4]Sheet3!$F$1:$G$65536,2,0)</f>
        <v>169</v>
      </c>
      <c r="U53" s="15">
        <v>253.5</v>
      </c>
      <c r="V53" s="15">
        <f>VLOOKUP(B:B,[5]Sheet3!$G$1:$H$65536,2,0)</f>
        <v>983.54</v>
      </c>
      <c r="W53" s="17">
        <v>1229</v>
      </c>
      <c r="X53" s="22">
        <f>VLOOKUP(B:B,[5]Sheet5!$H$1:$I$65536,2,0)</f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tr">
        <f>VLOOKUP(B:B,[2]查询时间段分门店销售汇总!$B$1:$F$65536,5,0)</f>
        <v>C1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f>VLOOKUP(B:B,[6]Sheet6!$F$1:$G$65536,2,0)</f>
        <v>3</v>
      </c>
      <c r="M54" s="21">
        <v>4</v>
      </c>
      <c r="N54" s="21">
        <f>VLOOKUP(B:B,[3]Sheet3!$H$1:$I$65536,2,0)</f>
        <v>1</v>
      </c>
      <c r="O54" s="21">
        <v>2</v>
      </c>
      <c r="P54" s="21">
        <f>VLOOKUP(B:B,[3]Sheet5!$G$1:$H$65536,2,0)</f>
        <v>10</v>
      </c>
      <c r="Q54" s="21">
        <v>15</v>
      </c>
      <c r="R54" s="15">
        <v>270</v>
      </c>
      <c r="S54" s="15">
        <v>405</v>
      </c>
      <c r="T54" s="15">
        <f>VLOOKUP(B:B,[4]Sheet3!$F$1:$G$65536,2,0)</f>
        <v>360.01</v>
      </c>
      <c r="U54" s="15">
        <v>540</v>
      </c>
      <c r="V54" s="15">
        <f>VLOOKUP(B:B,[5]Sheet3!$G$1:$H$65536,2,0)</f>
        <v>732</v>
      </c>
      <c r="W54" s="17">
        <v>915</v>
      </c>
      <c r="X54" s="22">
        <f>VLOOKUP(B:B,[5]Sheet5!$H$1:$I$65536,2,0)</f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tr">
        <f>VLOOKUP(B:B,[2]查询时间段分门店销售汇总!$B$1:$F$65536,5,0)</f>
        <v>A2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f>VLOOKUP(B:B,[6]Sheet6!$F$1:$G$65536,2,0)</f>
        <v>4</v>
      </c>
      <c r="M55" s="21">
        <v>5</v>
      </c>
      <c r="N55" s="21">
        <v>1</v>
      </c>
      <c r="O55" s="21">
        <v>2</v>
      </c>
      <c r="P55" s="21">
        <f>VLOOKUP(B:B,[3]Sheet5!$G$1:$H$65536,2,0)</f>
        <v>26</v>
      </c>
      <c r="Q55" s="21">
        <v>34</v>
      </c>
      <c r="R55" s="15">
        <v>600.6</v>
      </c>
      <c r="S55" s="15">
        <v>840.84</v>
      </c>
      <c r="T55" s="15">
        <f>VLOOKUP(B:B,[4]Sheet3!$F$1:$G$65536,2,0)</f>
        <v>616.79999999999995</v>
      </c>
      <c r="U55" s="15">
        <v>740.2</v>
      </c>
      <c r="V55" s="15">
        <f>VLOOKUP(B:B,[5]Sheet3!$G$1:$H$65536,2,0)</f>
        <v>418.5</v>
      </c>
      <c r="W55" s="15">
        <v>586</v>
      </c>
      <c r="X55" s="22">
        <f>VLOOKUP(B:B,[5]Sheet5!$H$1:$I$65536,2,0)</f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tr">
        <f>VLOOKUP(B:B,[2]查询时间段分门店销售汇总!$B$1:$F$65536,5,0)</f>
        <v>B2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f>VLOOKUP(B:B,[6]Sheet6!$F$1:$G$65536,2,0)</f>
        <v>4</v>
      </c>
      <c r="M56" s="21">
        <v>5</v>
      </c>
      <c r="N56" s="21">
        <f>VLOOKUP(B:B,[3]Sheet3!$H$1:$I$65536,2,0)</f>
        <v>6</v>
      </c>
      <c r="O56" s="21">
        <v>9</v>
      </c>
      <c r="P56" s="21">
        <f>VLOOKUP(B:B,[3]Sheet5!$G$1:$H$65536,2,0)</f>
        <v>6</v>
      </c>
      <c r="Q56" s="21">
        <v>9</v>
      </c>
      <c r="R56" s="15">
        <v>198</v>
      </c>
      <c r="S56" s="15">
        <v>297</v>
      </c>
      <c r="T56" s="15">
        <f>VLOOKUP(B:B,[4]Sheet3!$F$1:$G$65536,2,0)</f>
        <v>86</v>
      </c>
      <c r="U56" s="15">
        <v>172</v>
      </c>
      <c r="V56" s="15">
        <f>VLOOKUP(B:B,[5]Sheet3!$G$1:$H$65536,2,0)</f>
        <v>306</v>
      </c>
      <c r="W56" s="15">
        <v>428</v>
      </c>
      <c r="X56" s="22">
        <f>VLOOKUP(B:B,[5]Sheet5!$H$1:$I$65536,2,0)</f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tr">
        <f>VLOOKUP(B:B,[2]查询时间段分门店销售汇总!$B$1:$F$65536,5,0)</f>
        <v>C1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f>VLOOKUP(B:B,[6]Sheet6!$F$1:$G$65536,2,0)</f>
        <v>1</v>
      </c>
      <c r="M57" s="21">
        <v>1</v>
      </c>
      <c r="N57" s="21">
        <f>VLOOKUP(B:B,[3]Sheet3!$H$1:$I$65536,2,0)</f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f>VLOOKUP(B:B,[5]Sheet3!$G$1:$H$65536,2,0)</f>
        <v>28.25</v>
      </c>
      <c r="W57" s="15">
        <v>57</v>
      </c>
      <c r="X57" s="22">
        <v>380</v>
      </c>
      <c r="Y57" s="22">
        <v>532</v>
      </c>
    </row>
    <row r="58" spans="1:25">
      <c r="A58" s="14">
        <v>56</v>
      </c>
      <c r="B58" s="14">
        <v>733</v>
      </c>
      <c r="C58" s="14" t="s">
        <v>161</v>
      </c>
      <c r="D58" s="14" t="str">
        <f>VLOOKUP(B:B,[2]查询时间段分门店销售汇总!$B$1:$F$65536,5,0)</f>
        <v>C1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f>VLOOKUP(B:B,[3]Sheet5!$G$1:$H$65536,2,0)</f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f>VLOOKUP(B:B,[5]Sheet3!$G$1:$H$65536,2,0)</f>
        <v>68.5</v>
      </c>
      <c r="W58" s="15">
        <v>103</v>
      </c>
      <c r="X58" s="22">
        <f>VLOOKUP(B:B,[5]Sheet5!$H$1:$I$65536,2,0)</f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tr">
        <f>VLOOKUP(B:B,[2]查询时间段分门店销售汇总!$B$1:$F$65536,5,0)</f>
        <v>B2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f>VLOOKUP(B:B,[3]Sheet3!$H$1:$I$65536,2,0)</f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f>VLOOKUP(B:B,[4]Sheet3!$F$1:$G$65536,2,0)</f>
        <v>360.01</v>
      </c>
      <c r="U59" s="15">
        <v>540</v>
      </c>
      <c r="V59" s="15">
        <f>VLOOKUP(B:B,[5]Sheet3!$G$1:$H$65536,2,0)</f>
        <v>1142.4100000000001</v>
      </c>
      <c r="W59" s="15">
        <v>1257</v>
      </c>
      <c r="X59" s="22">
        <f>VLOOKUP(B:B,[5]Sheet5!$H$1:$I$65536,2,0)</f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tr">
        <f>VLOOKUP(B:B,[2]查询时间段分门店销售汇总!$B$1:$F$65536,5,0)</f>
        <v>C1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f>VLOOKUP(B:B,[3]Sheet5!$G$1:$H$65536,2,0)</f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f>VLOOKUP(B:B,[5]Sheet3!$G$1:$H$65536,2,0)</f>
        <v>488.5</v>
      </c>
      <c r="W60" s="15">
        <v>684</v>
      </c>
      <c r="X60" s="22">
        <f>VLOOKUP(B:B,[5]Sheet5!$H$1:$I$65536,2,0)</f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tr">
        <f>VLOOKUP(B:B,[2]查询时间段分门店销售汇总!$B$1:$F$65536,5,0)</f>
        <v>C2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f>VLOOKUP(B:B,[6]Sheet6!$F$1:$G$65536,2,0)</f>
        <v>4</v>
      </c>
      <c r="M61" s="21">
        <v>5</v>
      </c>
      <c r="N61" s="21">
        <f>VLOOKUP(B:B,[3]Sheet3!$H$1:$I$65536,2,0)</f>
        <v>1</v>
      </c>
      <c r="O61" s="21">
        <v>2</v>
      </c>
      <c r="P61" s="21">
        <f>VLOOKUP(B:B,[3]Sheet5!$G$1:$H$65536,2,0)</f>
        <v>2</v>
      </c>
      <c r="Q61" s="21">
        <v>4</v>
      </c>
      <c r="R61" s="15">
        <v>198</v>
      </c>
      <c r="S61" s="15">
        <v>297</v>
      </c>
      <c r="T61" s="15">
        <f>VLOOKUP(B:B,[4]Sheet3!$F$1:$G$65536,2,0)</f>
        <v>1338.04</v>
      </c>
      <c r="U61" s="15">
        <v>1538.7</v>
      </c>
      <c r="V61" s="15">
        <f>VLOOKUP(B:B,[5]Sheet3!$G$1:$H$65536,2,0)</f>
        <v>756.5</v>
      </c>
      <c r="W61" s="17">
        <v>946</v>
      </c>
      <c r="X61" s="22">
        <f>VLOOKUP(B:B,[5]Sheet5!$H$1:$I$65536,2,0)</f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tr">
        <f>VLOOKUP(B:B,[2]查询时间段分门店销售汇总!$B$1:$F$65536,5,0)</f>
        <v>C1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f>VLOOKUP(B:B,[6]Sheet6!$F$1:$G$65536,2,0)</f>
        <v>1</v>
      </c>
      <c r="M62" s="21">
        <v>1</v>
      </c>
      <c r="N62" s="21">
        <v>1</v>
      </c>
      <c r="O62" s="21">
        <v>2</v>
      </c>
      <c r="P62" s="21">
        <f>VLOOKUP(B:B,[3]Sheet5!$G$1:$H$65536,2,0)</f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f>VLOOKUP(B:B,[5]Sheet3!$G$1:$H$65536,2,0)</f>
        <v>554</v>
      </c>
      <c r="W62" s="17">
        <v>693</v>
      </c>
      <c r="X62" s="22">
        <f>VLOOKUP(B:B,[5]Sheet5!$H$1:$I$65536,2,0)</f>
        <v>849.72</v>
      </c>
      <c r="Y62" s="22">
        <v>1189.6099999999999</v>
      </c>
    </row>
    <row r="63" spans="1:25">
      <c r="A63" s="14">
        <v>61</v>
      </c>
      <c r="B63" s="14">
        <v>339</v>
      </c>
      <c r="C63" s="14" t="s">
        <v>166</v>
      </c>
      <c r="D63" s="14" t="str">
        <f>VLOOKUP(B:B,[2]查询时间段分门店销售汇总!$B$1:$F$65536,5,0)</f>
        <v>B2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f>VLOOKUP(B:B,[6]Sheet6!$F$1:$G$65536,2,0)</f>
        <v>3</v>
      </c>
      <c r="M63" s="21">
        <v>4</v>
      </c>
      <c r="N63" s="21">
        <v>1</v>
      </c>
      <c r="O63" s="21">
        <v>2</v>
      </c>
      <c r="P63" s="21">
        <f>VLOOKUP(B:B,[3]Sheet5!$G$1:$H$65536,2,0)</f>
        <v>7</v>
      </c>
      <c r="Q63" s="21">
        <v>11</v>
      </c>
      <c r="R63" s="17">
        <v>150</v>
      </c>
      <c r="S63" s="15">
        <v>225</v>
      </c>
      <c r="T63" s="15">
        <f>VLOOKUP(B:B,[4]Sheet3!$F$1:$G$65536,2,0)</f>
        <v>446.01</v>
      </c>
      <c r="U63" s="15">
        <v>669</v>
      </c>
      <c r="V63" s="15">
        <f>VLOOKUP(B:B,[5]Sheet3!$G$1:$H$65536,2,0)</f>
        <v>1311.99</v>
      </c>
      <c r="W63" s="15">
        <v>1443</v>
      </c>
      <c r="X63" s="22">
        <f>VLOOKUP(B:B,[5]Sheet5!$H$1:$I$65536,2,0)</f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tr">
        <f>VLOOKUP(B:B,[2]查询时间段分门店销售汇总!$B$1:$F$65536,5,0)</f>
        <v>B1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f>VLOOKUP(B:B,[3]Sheet3!$H$1:$I$65536,2,0)</f>
        <v>1</v>
      </c>
      <c r="O64" s="21">
        <v>2</v>
      </c>
      <c r="P64" s="21">
        <f>VLOOKUP(B:B,[3]Sheet5!$G$1:$H$65536,2,0)</f>
        <v>11</v>
      </c>
      <c r="Q64" s="21">
        <v>17</v>
      </c>
      <c r="R64" s="15">
        <v>2100.96</v>
      </c>
      <c r="S64" s="15">
        <v>2521.15</v>
      </c>
      <c r="T64" s="15">
        <f>VLOOKUP(B:B,[4]Sheet3!$F$1:$G$65536,2,0)</f>
        <v>540.03</v>
      </c>
      <c r="U64" s="15">
        <v>648</v>
      </c>
      <c r="V64" s="15">
        <f>VLOOKUP(B:B,[5]Sheet3!$G$1:$H$65536,2,0)</f>
        <v>541.72</v>
      </c>
      <c r="W64" s="17">
        <v>677</v>
      </c>
      <c r="X64" s="22">
        <f>VLOOKUP(B:B,[5]Sheet5!$H$1:$I$65536,2,0)</f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tr">
        <f>VLOOKUP(B:B,[2]查询时间段分门店销售汇总!$B$1:$F$65536,5,0)</f>
        <v>C2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f>VLOOKUP(B:B,[5]Sheet3!$G$1:$H$65536,2,0)</f>
        <v>511.78</v>
      </c>
      <c r="W65" s="17">
        <v>640</v>
      </c>
      <c r="X65" s="22">
        <f>VLOOKUP(B:B,[5]Sheet5!$H$1:$I$65536,2,0)</f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tr">
        <f>VLOOKUP(B:B,[2]查询时间段分门店销售汇总!$B$1:$F$65536,5,0)</f>
        <v>C2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f>VLOOKUP(B:B,[3]Sheet5!$G$1:$H$65536,2,0)</f>
        <v>3</v>
      </c>
      <c r="Q66" s="21">
        <v>5</v>
      </c>
      <c r="R66" s="15">
        <v>264</v>
      </c>
      <c r="S66" s="15">
        <v>396</v>
      </c>
      <c r="T66" s="15">
        <f>VLOOKUP(B:B,[4]Sheet3!$F$1:$G$65536,2,0)</f>
        <v>258.01</v>
      </c>
      <c r="U66" s="15">
        <v>387</v>
      </c>
      <c r="V66" s="15">
        <f>VLOOKUP(B:B,[5]Sheet3!$G$1:$H$65536,2,0)</f>
        <v>260.5</v>
      </c>
      <c r="W66" s="15">
        <v>365</v>
      </c>
      <c r="X66" s="22">
        <f>VLOOKUP(B:B,[5]Sheet5!$H$1:$I$65536,2,0)</f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tr">
        <f>VLOOKUP(B:B,[2]查询时间段分门店销售汇总!$B$1:$F$65536,5,0)</f>
        <v>C1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f>VLOOKUP(B:B,[3]Sheet5!$G$1:$H$65536,2,0)</f>
        <v>10</v>
      </c>
      <c r="Q67" s="21">
        <v>15</v>
      </c>
      <c r="R67" s="15">
        <v>66</v>
      </c>
      <c r="S67" s="15">
        <v>99</v>
      </c>
      <c r="T67" s="15">
        <f>VLOOKUP(B:B,[4]Sheet3!$F$1:$G$65536,2,0)</f>
        <v>148.75</v>
      </c>
      <c r="U67" s="15">
        <v>223.1</v>
      </c>
      <c r="V67" s="15">
        <f>VLOOKUP(B:B,[5]Sheet3!$G$1:$H$65536,2,0)</f>
        <v>204</v>
      </c>
      <c r="W67" s="15">
        <v>286</v>
      </c>
      <c r="X67" s="22">
        <f>VLOOKUP(B:B,[5]Sheet5!$H$1:$I$65536,2,0)</f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tr">
        <f>VLOOKUP(B:B,[2]查询时间段分门店销售汇总!$B$1:$F$65536,5,0)</f>
        <v>B1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f>VLOOKUP(B:B,[6]Sheet6!$F$1:$G$65536,2,0)</f>
        <v>7</v>
      </c>
      <c r="M68" s="21">
        <v>9</v>
      </c>
      <c r="N68" s="21">
        <v>1</v>
      </c>
      <c r="O68" s="21">
        <v>2</v>
      </c>
      <c r="P68" s="21">
        <f>VLOOKUP(B:B,[3]Sheet5!$G$1:$H$65536,2,0)</f>
        <v>4</v>
      </c>
      <c r="Q68" s="21">
        <v>6</v>
      </c>
      <c r="R68" s="17">
        <v>150</v>
      </c>
      <c r="S68" s="15">
        <v>225</v>
      </c>
      <c r="T68" s="15">
        <f>VLOOKUP(B:B,[4]Sheet3!$F$1:$G$65536,2,0)</f>
        <v>1800.05</v>
      </c>
      <c r="U68" s="15">
        <v>1980.1</v>
      </c>
      <c r="V68" s="15">
        <f>VLOOKUP(B:B,[5]Sheet3!$G$1:$H$65536,2,0)</f>
        <v>274</v>
      </c>
      <c r="W68" s="15">
        <v>384</v>
      </c>
      <c r="X68" s="22">
        <f>VLOOKUP(B:B,[5]Sheet5!$H$1:$I$65536,2,0)</f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tr">
        <f>VLOOKUP(B:B,[2]查询时间段分门店销售汇总!$B$1:$F$65536,5,0)</f>
        <v>C1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f>VLOOKUP(B:B,[3]Sheet5!$G$1:$H$65536,2,0)</f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f>VLOOKUP(B:B,[5]Sheet3!$G$1:$H$65536,2,0)</f>
        <v>431</v>
      </c>
      <c r="W69" s="15">
        <v>603</v>
      </c>
      <c r="X69" s="22">
        <f>VLOOKUP(B:B,[5]Sheet5!$H$1:$I$65536,2,0)</f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tr">
        <f>VLOOKUP(B:B,[2]查询时间段分门店销售汇总!$B$1:$F$65536,5,0)</f>
        <v>C2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f>VLOOKUP(B:B,[6]Sheet6!$F$1:$G$65536,2,0)</f>
        <v>1</v>
      </c>
      <c r="M70" s="21">
        <v>1</v>
      </c>
      <c r="N70" s="21">
        <f>VLOOKUP(B:B,[3]Sheet3!$H$1:$I$65536,2,0)</f>
        <v>2</v>
      </c>
      <c r="O70" s="21">
        <v>3</v>
      </c>
      <c r="P70" s="21">
        <f>VLOOKUP(B:B,[3]Sheet5!$G$1:$H$65536,2,0)</f>
        <v>3</v>
      </c>
      <c r="Q70" s="21">
        <v>5</v>
      </c>
      <c r="R70" s="15">
        <v>100</v>
      </c>
      <c r="S70" s="15">
        <v>150</v>
      </c>
      <c r="T70" s="15">
        <f>VLOOKUP(B:B,[4]Sheet3!$F$1:$G$65536,2,0)</f>
        <v>84.5</v>
      </c>
      <c r="U70" s="15">
        <v>169</v>
      </c>
      <c r="V70" s="15">
        <f>VLOOKUP(B:B,[5]Sheet3!$G$1:$H$65536,2,0)</f>
        <v>140</v>
      </c>
      <c r="W70" s="15">
        <v>196</v>
      </c>
      <c r="X70" s="22">
        <f>VLOOKUP(B:B,[5]Sheet5!$H$1:$I$65536,2,0)</f>
        <v>3828.89</v>
      </c>
      <c r="Y70" s="22">
        <v>4786.1099999999997</v>
      </c>
    </row>
    <row r="71" spans="1:25">
      <c r="A71" s="14">
        <v>69</v>
      </c>
      <c r="B71" s="14">
        <v>706</v>
      </c>
      <c r="C71" s="14" t="s">
        <v>174</v>
      </c>
      <c r="D71" s="14" t="str">
        <f>VLOOKUP(B:B,[2]查询时间段分门店销售汇总!$B$1:$F$65536,5,0)</f>
        <v>C2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f>VLOOKUP(B:B,[3]Sheet3!$H$1:$I$65536,2,0)</f>
        <v>2</v>
      </c>
      <c r="O71" s="21">
        <v>3</v>
      </c>
      <c r="P71" s="21">
        <f>VLOOKUP(B:B,[3]Sheet5!$G$1:$H$65536,2,0)</f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f>VLOOKUP(B:B,[5]Sheet3!$G$1:$H$65536,2,0)</f>
        <v>896.5</v>
      </c>
      <c r="W71" s="17">
        <v>1121</v>
      </c>
      <c r="X71" s="22">
        <f>VLOOKUP(B:B,[5]Sheet5!$H$1:$I$65536,2,0)</f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tr">
        <f>VLOOKUP(B:B,[2]查询时间段分门店销售汇总!$B$1:$F$65536,5,0)</f>
        <v>C1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f>VLOOKUP(B:B,[3]Sheet3!$H$1:$I$65536,2,0)</f>
        <v>2</v>
      </c>
      <c r="O72" s="21">
        <v>3</v>
      </c>
      <c r="P72" s="21">
        <f>VLOOKUP(B:B,[3]Sheet5!$G$1:$H$65536,2,0)</f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f>VLOOKUP(B:B,[5]Sheet3!$G$1:$H$65536,2,0)</f>
        <v>239</v>
      </c>
      <c r="W72" s="15">
        <v>335</v>
      </c>
      <c r="X72" s="22">
        <f>VLOOKUP(B:B,[5]Sheet5!$H$1:$I$65536,2,0)</f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tr">
        <f>VLOOKUP(B:B,[2]查询时间段分门店销售汇总!$B$1:$F$65536,5,0)</f>
        <v>C2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f>VLOOKUP(B:B,[3]Sheet5!$G$1:$H$65536,2,0)</f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f>VLOOKUP(B:B,[5]Sheet3!$G$1:$H$65536,2,0)</f>
        <v>167.5</v>
      </c>
      <c r="W73" s="15">
        <v>235</v>
      </c>
      <c r="X73" s="22">
        <f>VLOOKUP(B:B,[5]Sheet5!$H$1:$I$65536,2,0)</f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tr">
        <f>VLOOKUP(B:B,[2]查询时间段分门店销售汇总!$B$1:$F$65536,5,0)</f>
        <v>C2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f>VLOOKUP(B:B,[3]Sheet3!$H$1:$I$65536,2,0)</f>
        <v>2</v>
      </c>
      <c r="O74" s="21">
        <v>3</v>
      </c>
      <c r="P74" s="21">
        <f>VLOOKUP(B:B,[3]Sheet5!$G$1:$H$65536,2,0)</f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f>VLOOKUP(B:B,[5]Sheet3!$G$1:$H$65536,2,0)</f>
        <v>385</v>
      </c>
      <c r="W74" s="15">
        <v>539</v>
      </c>
      <c r="X74" s="22">
        <f>VLOOKUP(B:B,[5]Sheet5!$H$1:$I$65536,2,0)</f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tr">
        <f>VLOOKUP(B:B,[2]查询时间段分门店销售汇总!$B$1:$F$65536,5,0)</f>
        <v>C2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f>VLOOKUP(B:B,[5]Sheet3!$G$1:$H$65536,2,0)</f>
        <v>551</v>
      </c>
      <c r="W75" s="17">
        <v>689</v>
      </c>
      <c r="X75" s="22">
        <f>VLOOKUP(B:B,[5]Sheet5!$H$1:$I$65536,2,0)</f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tr">
        <f>VLOOKUP(B:B,[2]查询时间段分门店销售汇总!$B$1:$F$65536,5,0)</f>
        <v>C1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f>VLOOKUP(B:B,[4]Sheet3!$F$1:$G$65536,2,0)</f>
        <v>952.02</v>
      </c>
      <c r="U76" s="15">
        <v>1142.4000000000001</v>
      </c>
      <c r="V76" s="15">
        <f>VLOOKUP(B:B,[5]Sheet3!$G$1:$H$65536,2,0)</f>
        <v>415.5</v>
      </c>
      <c r="W76" s="15">
        <v>582</v>
      </c>
      <c r="X76" s="22">
        <f>VLOOKUP(B:B,[5]Sheet5!$H$1:$I$65536,2,0)</f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tr">
        <f>VLOOKUP(B:B,[2]查询时间段分门店销售汇总!$B$1:$F$65536,5,0)</f>
        <v>B1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f>VLOOKUP(B:B,[6]Sheet6!$F$1:$G$65536,2,0)</f>
        <v>1</v>
      </c>
      <c r="M77" s="21">
        <v>1</v>
      </c>
      <c r="N77" s="21">
        <v>1</v>
      </c>
      <c r="O77" s="21">
        <v>2</v>
      </c>
      <c r="P77" s="21">
        <f>VLOOKUP(B:B,[3]Sheet5!$G$1:$H$65536,2,0)</f>
        <v>17</v>
      </c>
      <c r="Q77" s="21">
        <v>22</v>
      </c>
      <c r="R77" s="15">
        <v>432.3</v>
      </c>
      <c r="S77" s="15">
        <v>648.45000000000005</v>
      </c>
      <c r="T77" s="15">
        <v>84.5</v>
      </c>
      <c r="U77" s="15">
        <v>169</v>
      </c>
      <c r="V77" s="15">
        <f>VLOOKUP(B:B,[5]Sheet3!$G$1:$H$65536,2,0)</f>
        <v>703.7</v>
      </c>
      <c r="W77" s="17">
        <v>880</v>
      </c>
      <c r="X77" s="22">
        <f>VLOOKUP(B:B,[5]Sheet5!$H$1:$I$65536,2,0)</f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tr">
        <f>VLOOKUP(B:B,[2]查询时间段分门店销售汇总!$B$1:$F$65536,5,0)</f>
        <v>B2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f>VLOOKUP(B:B,[6]Sheet6!$F$1:$G$65536,2,0)</f>
        <v>2</v>
      </c>
      <c r="M78" s="21">
        <v>3</v>
      </c>
      <c r="N78" s="21">
        <f>VLOOKUP(B:B,[3]Sheet3!$H$1:$I$65536,2,0)</f>
        <v>1</v>
      </c>
      <c r="O78" s="21">
        <v>2</v>
      </c>
      <c r="P78" s="21">
        <f>VLOOKUP(B:B,[3]Sheet5!$G$1:$H$65536,2,0)</f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f>VLOOKUP(B:B,[5]Sheet3!$G$1:$H$65536,2,0)</f>
        <v>240.5</v>
      </c>
      <c r="W78" s="15">
        <v>337</v>
      </c>
      <c r="X78" s="22">
        <f>VLOOKUP(B:B,[5]Sheet5!$H$1:$I$65536,2,0)</f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tr">
        <f>VLOOKUP(B:B,[2]查询时间段分门店销售汇总!$B$1:$F$65536,5,0)</f>
        <v>C1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f>VLOOKUP(B:B,[6]Sheet6!$F$1:$G$65536,2,0)</f>
        <v>1</v>
      </c>
      <c r="M79" s="21">
        <v>1</v>
      </c>
      <c r="N79" s="21">
        <v>1</v>
      </c>
      <c r="O79" s="21">
        <v>2</v>
      </c>
      <c r="P79" s="21">
        <f>VLOOKUP(B:B,[3]Sheet5!$G$1:$H$65536,2,0)</f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f>VLOOKUP(B:B,[5]Sheet3!$G$1:$H$65536,2,0)</f>
        <v>543.5</v>
      </c>
      <c r="W79" s="17">
        <v>679</v>
      </c>
      <c r="X79" s="22">
        <f>VLOOKUP(B:B,[5]Sheet5!$H$1:$I$65536,2,0)</f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tr">
        <f>VLOOKUP(B:B,[2]查询时间段分门店销售汇总!$B$1:$F$65536,5,0)</f>
        <v>C2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f>VLOOKUP(B:B,[3]Sheet3!$H$1:$I$65536,2,0)</f>
        <v>1</v>
      </c>
      <c r="O80" s="21">
        <v>2</v>
      </c>
      <c r="P80" s="21">
        <f>VLOOKUP(B:B,[3]Sheet5!$G$1:$H$65536,2,0)</f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f>VLOOKUP(B:B,[5]Sheet3!$G$1:$H$65536,2,0)</f>
        <v>1109.5</v>
      </c>
      <c r="W80" s="15">
        <v>1220</v>
      </c>
      <c r="X80" s="22">
        <f>VLOOKUP(B:B,[5]Sheet5!$H$1:$I$65536,2,0)</f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tr">
        <f>VLOOKUP(B:B,[2]查询时间段分门店销售汇总!$B$1:$F$65536,5,0)</f>
        <v>C2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pans="1:25" s="2" customFormat="1">
      <c r="A82" s="16">
        <v>80</v>
      </c>
      <c r="B82" s="16">
        <v>753</v>
      </c>
      <c r="C82" s="16" t="s">
        <v>185</v>
      </c>
      <c r="D82" s="16" t="str">
        <f>VLOOKUP(B:B,[2]查询时间段分门店销售汇总!$B$1:$F$65536,5,0)</f>
        <v>C2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f>VLOOKUP(B:B,[5]Sheet3!$G$1:$H$65536,2,0)</f>
        <v>385</v>
      </c>
      <c r="W82" s="15">
        <v>539</v>
      </c>
      <c r="X82" s="22">
        <v>380</v>
      </c>
      <c r="Y82" s="22">
        <v>532</v>
      </c>
    </row>
    <row r="83" spans="1:25">
      <c r="A83" s="14">
        <v>81</v>
      </c>
      <c r="B83" s="24">
        <v>101453</v>
      </c>
      <c r="C83" s="14" t="s">
        <v>186</v>
      </c>
      <c r="D83" s="14" t="str">
        <f>VLOOKUP(B:B,[2]查询时间段分门店销售汇总!$B$1:$F$65536,5,0)</f>
        <v>B2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f>VLOOKUP(B:B,[3]Sheet5!$G$1:$H$65536,2,0)</f>
        <v>8</v>
      </c>
      <c r="Q83" s="21">
        <v>12</v>
      </c>
      <c r="R83" s="15">
        <v>66</v>
      </c>
      <c r="S83" s="15">
        <v>99</v>
      </c>
      <c r="T83" s="15">
        <f>VLOOKUP(B:B,[4]Sheet3!$F$1:$G$65536,2,0)</f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tr">
        <f>VLOOKUP(B:B,[2]查询时间段分门店销售汇总!$B$1:$F$65536,5,0)</f>
        <v>C2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f>VLOOKUP(B:B,[6]Sheet6!$F$1:$G$65536,2,0)</f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f>VLOOKUP(B:B,[5]Sheet3!$G$1:$H$65536,2,0)</f>
        <v>134</v>
      </c>
      <c r="W84" s="15">
        <v>188</v>
      </c>
      <c r="X84" s="22">
        <f>VLOOKUP(B:B,[5]Sheet5!$H$1:$I$65536,2,0)</f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tr">
        <f>VLOOKUP(B:B,[2]查询时间段分门店销售汇总!$B$1:$F$65536,5,0)</f>
        <v>C2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f>VLOOKUP(B:B,[3]Sheet3!$H$1:$I$65536,2,0)</f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f>VLOOKUP(B:B,[5]Sheet3!$G$1:$H$65536,2,0)</f>
        <v>884.36</v>
      </c>
      <c r="W85" s="17">
        <v>1105</v>
      </c>
      <c r="X85" s="22">
        <f>VLOOKUP(B:B,[5]Sheet5!$H$1:$I$65536,2,0)</f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tr">
        <f>VLOOKUP(B:B,[2]查询时间段分门店销售汇总!$B$1:$F$65536,5,0)</f>
        <v>B2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f>VLOOKUP(B:B,[3]Sheet5!$G$1:$H$65536,2,0)</f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f>VLOOKUP(B:B,[5]Sheet3!$G$1:$H$65536,2,0)</f>
        <v>620.91999999999996</v>
      </c>
      <c r="W86" s="17">
        <v>776</v>
      </c>
      <c r="X86" s="22">
        <f>VLOOKUP(B:B,[5]Sheet5!$H$1:$I$65536,2,0)</f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tr">
        <f>VLOOKUP(B:B,[2]查询时间段分门店销售汇总!$B$1:$F$65536,5,0)</f>
        <v>B2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f>VLOOKUP(B:B,[3]Sheet5!$G$1:$H$65536,2,0)</f>
        <v>3</v>
      </c>
      <c r="Q87" s="21">
        <v>5</v>
      </c>
      <c r="R87" s="15">
        <v>632.29999999999995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tr">
        <f>VLOOKUP(B:B,[2]查询时间段分门店销售汇总!$B$1:$F$65536,5,0)</f>
        <v>C2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f>VLOOKUP(B:B,[3]Sheet3!$H$1:$I$65536,2,0)</f>
        <v>1</v>
      </c>
      <c r="O88" s="21">
        <v>2</v>
      </c>
      <c r="P88" s="21">
        <f>VLOOKUP(B:B,[3]Sheet5!$G$1:$H$65536,2,0)</f>
        <v>2</v>
      </c>
      <c r="Q88" s="21">
        <v>4</v>
      </c>
      <c r="R88" s="15">
        <v>100</v>
      </c>
      <c r="S88" s="15">
        <v>150</v>
      </c>
      <c r="T88" s="15">
        <f>VLOOKUP(B:B,[4]Sheet3!$F$1:$G$65536,2,0)</f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tr">
        <f>VLOOKUP(B:B,[2]查询时间段分门店销售汇总!$B$1:$F$65536,5,0)</f>
        <v>B2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f>VLOOKUP(B:B,[3]Sheet5!$G$1:$H$65536,2,0)</f>
        <v>3</v>
      </c>
      <c r="Q89" s="21">
        <v>5</v>
      </c>
      <c r="R89" s="15">
        <v>564.29999999999995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tr">
        <f>VLOOKUP(B:B,[2]查询时间段分门店销售汇总!$B$1:$F$65536,5,0)</f>
        <v>B2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f>VLOOKUP(B:B,[3]Sheet3!$H$1:$I$65536,2,0)</f>
        <v>1</v>
      </c>
      <c r="O90" s="21">
        <v>2</v>
      </c>
      <c r="P90" s="21">
        <f>VLOOKUP(B:B,[3]Sheet5!$G$1:$H$65536,2,0)</f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tr">
        <f>VLOOKUP(B:B,[2]查询时间段分门店销售汇总!$B$1:$F$65536,5,0)</f>
        <v>B2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f>VLOOKUP(B:B,[3]Sheet3!$H$1:$I$65536,2,0)</f>
        <v>2</v>
      </c>
      <c r="O91" s="21">
        <v>3</v>
      </c>
      <c r="P91" s="21">
        <f>VLOOKUP(B:B,[3]Sheet5!$G$1:$H$65536,2,0)</f>
        <v>5</v>
      </c>
      <c r="Q91" s="21">
        <v>8</v>
      </c>
      <c r="R91" s="17">
        <v>150</v>
      </c>
      <c r="S91" s="15">
        <v>225</v>
      </c>
      <c r="T91" s="15">
        <f>VLOOKUP(B:B,[4]Sheet3!$F$1:$G$65536,2,0)</f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tr">
        <f>VLOOKUP(B:B,[2]查询时间段分门店销售汇总!$B$1:$F$65536,5,0)</f>
        <v>B2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tr">
        <f>VLOOKUP(B:B,[2]查询时间段分门店销售汇总!$B$1:$F$65536,5,0)</f>
        <v>A1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f>VLOOKUP(B:B,[3]Sheet3!$H$1:$I$65536,2,0)</f>
        <v>4</v>
      </c>
      <c r="O93" s="21">
        <v>6</v>
      </c>
      <c r="P93" s="21">
        <f>VLOOKUP(B:B,[3]Sheet5!$G$1:$H$65536,2,0)</f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tr">
        <f>VLOOKUP(B:B,[2]查询时间段分门店销售汇总!$B$1:$F$65536,5,0)</f>
        <v>C1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tr">
        <f>VLOOKUP(B:B,[2]查询时间段分门店销售汇总!$B$1:$F$65536,5,0)</f>
        <v>B2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f>VLOOKUP(B:B,[3]Sheet5!$G$1:$H$65536,2,0)</f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tr">
        <f>VLOOKUP(B:B,[2]查询时间段分门店销售汇总!$B$1:$F$65536,5,0)</f>
        <v>B2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f>VLOOKUP(B:B,[3]Sheet5!$G$1:$H$65536,2,0)</f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pans="1:25" s="3" customFormat="1">
      <c r="A97" s="25"/>
      <c r="B97" s="10" t="s">
        <v>202</v>
      </c>
      <c r="C97" s="25"/>
      <c r="D97" s="10"/>
      <c r="E97" s="25"/>
      <c r="F97" s="26">
        <f t="shared" ref="F97:Q97" si="0">SUM(F3:F96)</f>
        <v>1520</v>
      </c>
      <c r="G97" s="26">
        <f t="shared" si="0"/>
        <v>2023</v>
      </c>
      <c r="H97" s="15">
        <f t="shared" si="0"/>
        <v>3330</v>
      </c>
      <c r="I97" s="21">
        <f t="shared" si="0"/>
        <v>3720</v>
      </c>
      <c r="J97" s="21">
        <f t="shared" si="0"/>
        <v>4560</v>
      </c>
      <c r="K97" s="21">
        <f t="shared" si="0"/>
        <v>5074</v>
      </c>
      <c r="L97" s="21">
        <f t="shared" si="0"/>
        <v>301</v>
      </c>
      <c r="M97" s="21">
        <f t="shared" si="0"/>
        <v>390</v>
      </c>
      <c r="N97" s="21">
        <f t="shared" si="0"/>
        <v>139</v>
      </c>
      <c r="O97" s="21">
        <f t="shared" si="0"/>
        <v>242</v>
      </c>
      <c r="P97" s="21">
        <f t="shared" si="0"/>
        <v>715</v>
      </c>
      <c r="Q97" s="21">
        <f t="shared" si="0"/>
        <v>1041</v>
      </c>
      <c r="R97" s="21">
        <f t="shared" ref="R97:X97" si="1">SUM(R3:R96)</f>
        <v>40952.85</v>
      </c>
      <c r="S97" s="21">
        <f t="shared" si="1"/>
        <v>55909.87</v>
      </c>
      <c r="T97" s="21">
        <f t="shared" si="1"/>
        <v>35205.79</v>
      </c>
      <c r="U97" s="21">
        <f t="shared" si="1"/>
        <v>45306.8</v>
      </c>
      <c r="V97" s="21">
        <f t="shared" si="1"/>
        <v>69978.33</v>
      </c>
      <c r="W97" s="26">
        <f t="shared" si="1"/>
        <v>85166</v>
      </c>
      <c r="X97" s="28">
        <f t="shared" si="1"/>
        <v>202159.94</v>
      </c>
      <c r="Y97" s="28">
        <v>242398.49</v>
      </c>
    </row>
    <row r="99" spans="1:25" s="1" customFormat="1" ht="62.1" customHeight="1">
      <c r="A99" s="114" t="s">
        <v>203</v>
      </c>
      <c r="B99" s="114"/>
      <c r="C99" s="114"/>
      <c r="D99" s="115"/>
      <c r="E99" s="114"/>
      <c r="F99" s="114"/>
      <c r="G99" s="11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12">
    <mergeCell ref="X1:Y1"/>
    <mergeCell ref="A99:G99"/>
    <mergeCell ref="N1:O1"/>
    <mergeCell ref="P1:Q1"/>
    <mergeCell ref="R1:S1"/>
    <mergeCell ref="T1:U1"/>
    <mergeCell ref="V1:W1"/>
    <mergeCell ref="A1:C1"/>
    <mergeCell ref="F1:G1"/>
    <mergeCell ref="H1:I1"/>
    <mergeCell ref="J1:K1"/>
    <mergeCell ref="L1:M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99"/>
  <sheetViews>
    <sheetView workbookViewId="0">
      <pane xSplit="5" ySplit="2" topLeftCell="Q3" activePane="bottomRight" state="frozen"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spans="1:25" ht="18.75">
      <c r="A1" s="120" t="s">
        <v>91</v>
      </c>
      <c r="B1" s="120"/>
      <c r="C1" s="120"/>
      <c r="D1" s="9"/>
      <c r="E1" s="10"/>
      <c r="F1" s="11" t="s">
        <v>24</v>
      </c>
      <c r="G1" s="11"/>
      <c r="H1" s="12" t="s">
        <v>41</v>
      </c>
      <c r="I1" s="12"/>
      <c r="J1" s="12" t="s">
        <v>204</v>
      </c>
      <c r="K1" s="12"/>
      <c r="L1" s="12" t="s">
        <v>47</v>
      </c>
      <c r="M1" s="12"/>
      <c r="N1" s="18" t="s">
        <v>92</v>
      </c>
      <c r="O1" s="19"/>
      <c r="P1" s="20" t="s">
        <v>93</v>
      </c>
      <c r="Q1" s="12"/>
      <c r="R1" s="15" t="s">
        <v>69</v>
      </c>
      <c r="S1" s="15"/>
      <c r="T1" s="15" t="s">
        <v>94</v>
      </c>
      <c r="U1" s="15"/>
      <c r="V1" s="15" t="s">
        <v>205</v>
      </c>
      <c r="W1" s="15"/>
      <c r="X1" s="22" t="s">
        <v>206</v>
      </c>
      <c r="Y1" s="22"/>
    </row>
    <row r="2" spans="1:25" s="1" customFormat="1" ht="24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100</v>
      </c>
      <c r="D3" s="14" t="s">
        <v>207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2304.7199999999998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">
        <v>208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pans="1:25" s="2" customFormat="1">
      <c r="A5" s="16">
        <v>3</v>
      </c>
      <c r="B5" s="16">
        <v>341</v>
      </c>
      <c r="C5" s="16" t="s">
        <v>104</v>
      </c>
      <c r="D5" s="16" t="s">
        <v>208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2406.3000000000002</v>
      </c>
      <c r="S5" s="15">
        <v>2887.56</v>
      </c>
      <c r="T5" s="15">
        <v>4542.1000000000004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">
        <v>208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1181.5999999999999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">
        <v>209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">
        <v>208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">
        <v>208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630.29999999999995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">
        <v>209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">
        <v>208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2377.0100000000002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">
        <v>208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1070.4000000000001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">
        <v>209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">
        <v>209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315.04000000000002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">
        <v>209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">
        <v>209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">
        <v>209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1068.5999999999999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">
        <v>210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">
        <v>209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">
        <v>209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">
        <v>211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">
        <v>210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1027.5999999999999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">
        <v>209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">
        <v>209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">
        <v>208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">
        <v>209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1222.9000000000001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2278.7600000000002</v>
      </c>
    </row>
    <row r="27" spans="1:25">
      <c r="A27" s="14">
        <v>25</v>
      </c>
      <c r="B27" s="14">
        <v>385</v>
      </c>
      <c r="C27" s="14" t="s">
        <v>129</v>
      </c>
      <c r="D27" s="14" t="s">
        <v>208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">
        <v>209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2336.8000000000002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">
        <v>209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549.45000000000005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">
        <v>210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133</v>
      </c>
      <c r="D31" s="14" t="s">
        <v>210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">
        <v>209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">
        <v>210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">
        <v>209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">
        <v>211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">
        <v>210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">
        <v>211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">
        <v>210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">
        <v>210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">
        <v>212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2078.6799999999998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">
        <v>210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">
        <v>210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2573.7600000000002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">
        <v>212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">
        <v>212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">
        <v>210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">
        <v>213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">
        <v>211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1042.8599999999999</v>
      </c>
    </row>
    <row r="48" spans="1:25">
      <c r="A48" s="14">
        <v>46</v>
      </c>
      <c r="B48" s="14">
        <v>717</v>
      </c>
      <c r="C48" s="14" t="s">
        <v>151</v>
      </c>
      <c r="D48" s="14" t="s">
        <v>211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152</v>
      </c>
      <c r="D49" s="14" t="s">
        <v>210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">
        <v>213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">
        <v>211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583.45000000000005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">
        <v>212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">
        <v>214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">
        <v>213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">
        <v>209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616.79999999999995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">
        <v>212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">
        <v>213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161</v>
      </c>
      <c r="D58" s="14" t="s">
        <v>213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">
        <v>212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1142.4100000000001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">
        <v>213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">
        <v>214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">
        <v>213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1189.6099999999999</v>
      </c>
    </row>
    <row r="63" spans="1:25">
      <c r="A63" s="14">
        <v>61</v>
      </c>
      <c r="B63" s="14">
        <v>339</v>
      </c>
      <c r="C63" s="14" t="s">
        <v>166</v>
      </c>
      <c r="D63" s="14" t="s">
        <v>211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">
        <v>210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">
        <v>214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">
        <v>214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">
        <v>213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">
        <v>210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">
        <v>213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">
        <v>214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4786.1099999999997</v>
      </c>
    </row>
    <row r="71" spans="1:25">
      <c r="A71" s="14">
        <v>69</v>
      </c>
      <c r="B71" s="14">
        <v>706</v>
      </c>
      <c r="C71" s="14" t="s">
        <v>174</v>
      </c>
      <c r="D71" s="14" t="s">
        <v>214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">
        <v>213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">
        <v>214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">
        <v>214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">
        <v>214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">
        <v>213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1142.4000000000001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">
        <v>210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648.45000000000005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">
        <v>212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">
        <v>213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">
        <v>214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">
        <v>214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pans="1:25" s="2" customFormat="1">
      <c r="A82" s="16">
        <v>80</v>
      </c>
      <c r="B82" s="16">
        <v>753</v>
      </c>
      <c r="C82" s="16" t="s">
        <v>185</v>
      </c>
      <c r="D82" s="16" t="s">
        <v>214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186</v>
      </c>
      <c r="D83" s="14" t="s">
        <v>211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">
        <v>214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">
        <v>214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">
        <v>212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620.91999999999996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">
        <v>211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632.29999999999995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">
        <v>214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">
        <v>211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564.29999999999995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">
        <v>211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">
        <v>211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">
        <v>211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">
        <v>208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">
        <v>213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">
        <v>211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">
        <v>211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pans="1:25" s="3" customFormat="1">
      <c r="A97" s="25"/>
      <c r="B97" s="10" t="s">
        <v>202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8">
        <v>201484.94</v>
      </c>
      <c r="Y97" s="28">
        <v>242398.49</v>
      </c>
    </row>
    <row r="99" spans="1:25" s="1" customFormat="1" ht="42" customHeight="1">
      <c r="A99" s="114" t="s">
        <v>215</v>
      </c>
      <c r="B99" s="114"/>
      <c r="C99" s="114"/>
      <c r="D99" s="115"/>
      <c r="E99" s="114"/>
      <c r="F99" s="114"/>
      <c r="G99" s="11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C14" sqref="C14"/>
    </sheetView>
  </sheetViews>
  <sheetFormatPr defaultRowHeight="13.5"/>
  <cols>
    <col min="1" max="1" width="16.25" customWidth="1"/>
    <col min="2" max="2" width="29.25" customWidth="1"/>
    <col min="3" max="3" width="13.375" customWidth="1"/>
    <col min="4" max="4" width="25.5" customWidth="1"/>
  </cols>
  <sheetData>
    <row r="1" spans="1:4" ht="18.75">
      <c r="A1" s="81" t="s">
        <v>216</v>
      </c>
      <c r="B1" s="81" t="s">
        <v>217</v>
      </c>
      <c r="C1" s="81" t="s">
        <v>218</v>
      </c>
      <c r="D1" s="81" t="s">
        <v>219</v>
      </c>
    </row>
    <row r="2" spans="1:4" ht="18.75">
      <c r="A2" s="82">
        <v>134594</v>
      </c>
      <c r="B2" s="83" t="s">
        <v>221</v>
      </c>
      <c r="C2" s="81">
        <v>2</v>
      </c>
      <c r="D2" s="81" t="s">
        <v>220</v>
      </c>
    </row>
    <row r="3" spans="1:4" ht="18.75">
      <c r="A3" s="82">
        <v>43703</v>
      </c>
      <c r="B3" s="83" t="s">
        <v>222</v>
      </c>
      <c r="C3" s="81">
        <v>2</v>
      </c>
      <c r="D3" s="81" t="s">
        <v>228</v>
      </c>
    </row>
    <row r="4" spans="1:4" ht="18.75">
      <c r="A4" s="82">
        <v>16426</v>
      </c>
      <c r="B4" s="83" t="s">
        <v>224</v>
      </c>
      <c r="C4" s="81">
        <v>10</v>
      </c>
      <c r="D4" s="81" t="s">
        <v>223</v>
      </c>
    </row>
    <row r="5" spans="1:4" ht="18.75">
      <c r="A5" s="82">
        <v>29499</v>
      </c>
      <c r="B5" s="83" t="s">
        <v>225</v>
      </c>
      <c r="C5" s="81">
        <v>2</v>
      </c>
      <c r="D5" s="81" t="s">
        <v>226</v>
      </c>
    </row>
    <row r="6" spans="1:4" ht="18.75">
      <c r="A6" s="82">
        <v>65669</v>
      </c>
      <c r="B6" s="83" t="s">
        <v>227</v>
      </c>
      <c r="C6" s="81">
        <v>5</v>
      </c>
      <c r="D6" s="81" t="s">
        <v>228</v>
      </c>
    </row>
    <row r="7" spans="1:4" ht="18.75">
      <c r="A7" s="82"/>
      <c r="B7" s="83"/>
      <c r="C7" s="81"/>
      <c r="D7" s="81"/>
    </row>
    <row r="8" spans="1:4" ht="18.75">
      <c r="A8" s="82"/>
      <c r="B8" s="81"/>
      <c r="C8" s="81"/>
      <c r="D8" s="81"/>
    </row>
    <row r="9" spans="1:4" ht="18.75">
      <c r="A9" s="82"/>
      <c r="B9" s="81"/>
      <c r="C9" s="81"/>
      <c r="D9" s="81"/>
    </row>
    <row r="10" spans="1:4" ht="18.75">
      <c r="A10" s="82"/>
      <c r="B10" s="81"/>
      <c r="C10" s="81"/>
      <c r="D10" s="81"/>
    </row>
    <row r="11" spans="1:4" ht="18.75">
      <c r="A11" s="82"/>
      <c r="B11" s="81"/>
      <c r="C11" s="81"/>
      <c r="D11" s="81"/>
    </row>
    <row r="12" spans="1:4" ht="18.75">
      <c r="A12" s="82"/>
      <c r="B12" s="81"/>
      <c r="C12" s="81"/>
      <c r="D12" s="81"/>
    </row>
    <row r="14" spans="1:4" ht="18.75">
      <c r="A14" s="82"/>
      <c r="B14" s="81"/>
      <c r="C14" s="81"/>
      <c r="D14" s="81"/>
    </row>
    <row r="15" spans="1:4" ht="18.75">
      <c r="A15" s="82"/>
      <c r="B15" s="81"/>
      <c r="C15" s="81"/>
      <c r="D15" s="81"/>
    </row>
    <row r="16" spans="1:4" ht="18.75">
      <c r="A16" s="82"/>
      <c r="B16" s="81"/>
      <c r="C16" s="81"/>
      <c r="D16" s="81"/>
    </row>
    <row r="17" spans="1:4" ht="18.75">
      <c r="A17" s="82"/>
      <c r="B17" s="81"/>
      <c r="C17" s="81"/>
      <c r="D17" s="81"/>
    </row>
    <row r="18" spans="1:4" ht="18.75">
      <c r="A18" s="82"/>
      <c r="C18" s="81"/>
      <c r="D18" s="81"/>
    </row>
    <row r="19" spans="1:4" ht="18.75">
      <c r="A19" s="82"/>
      <c r="B19" s="81"/>
      <c r="C19" s="81"/>
      <c r="D19" s="81"/>
    </row>
    <row r="20" spans="1:4" ht="18.75">
      <c r="A20" s="82"/>
      <c r="B20" s="81"/>
      <c r="C20" s="81"/>
      <c r="D20" s="81"/>
    </row>
    <row r="21" spans="1:4" ht="18.75">
      <c r="A21" s="82"/>
      <c r="B21" s="81"/>
      <c r="C21" s="81"/>
      <c r="D21" s="81"/>
    </row>
  </sheetData>
  <phoneticPr fontId="15" type="noConversion"/>
  <pageMargins left="0.7" right="0.7" top="0.75" bottom="0.75" header="0.3" footer="0.3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政策明细表 (2)</vt:lpstr>
      <vt:lpstr>任务明细表</vt:lpstr>
      <vt:lpstr>任务明细表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2018-09-27T06:07:00Z</dcterms:created>
  <dcterms:modified xsi:type="dcterms:W3CDTF">2018-11-12T00:44:28Z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eadingLayout">
    <vt:bool>true</vt:bool>
  </property>
</Properties>
</file>