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<sst xmlns="http://schemas.openxmlformats.org/spreadsheetml/2006/main" count="53">
  <si>
    <t>藏药</t>
  </si>
  <si>
    <t>感冒系列</t>
  </si>
  <si>
    <t>西洋参、燕窝</t>
  </si>
  <si>
    <t>补肾系列</t>
  </si>
  <si>
    <t>大保健品</t>
  </si>
  <si>
    <t>天胶</t>
  </si>
  <si>
    <t>藿香</t>
  </si>
  <si>
    <t>合计提成</t>
  </si>
  <si>
    <t>序号</t>
  </si>
  <si>
    <t>门店ID</t>
  </si>
  <si>
    <t>门店名称</t>
  </si>
  <si>
    <t>片区</t>
  </si>
  <si>
    <t>销售金额</t>
  </si>
  <si>
    <t>提成金额</t>
  </si>
  <si>
    <t>连花</t>
  </si>
  <si>
    <t>金蒿</t>
  </si>
  <si>
    <t>炎可宁胶囊</t>
  </si>
  <si>
    <t>奥肯能</t>
  </si>
  <si>
    <t>感冒清热</t>
  </si>
  <si>
    <t>小儿感冒</t>
  </si>
  <si>
    <t>小快克</t>
  </si>
  <si>
    <t>小儿清热</t>
  </si>
  <si>
    <t>实际销售</t>
  </si>
  <si>
    <t>基础提成</t>
  </si>
  <si>
    <t>五子</t>
  </si>
  <si>
    <t>六味</t>
  </si>
  <si>
    <t>补肾益寿</t>
  </si>
  <si>
    <t>蚕蛾</t>
  </si>
  <si>
    <t>销售额</t>
  </si>
  <si>
    <t>销售数量</t>
  </si>
  <si>
    <t>扣除内购后</t>
  </si>
  <si>
    <t>大藿香（零售价不低于15.8元）</t>
  </si>
  <si>
    <t>小藿香（零售价不低于8元）</t>
  </si>
  <si>
    <t>西部店</t>
  </si>
  <si>
    <t>西北片区</t>
  </si>
  <si>
    <t>沙河源药店</t>
  </si>
  <si>
    <t>光华药店</t>
  </si>
  <si>
    <t>清江东路2店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</si>
  <si>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</si>
  <si>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</si>
  <si>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</si>
  <si>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</si>
  <si>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</si>
  <si>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</si>
  <si>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成华区二环路北四段药店（汇融名城）</t>
  </si>
  <si>
    <t>青羊区十二桥药店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</si>
  <si>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</si>
  <si>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</si>
  <si>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</si>
  <si>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</si>
  <si>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</si>
  <si>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</si>
  <si>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金沙店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</si>
</sst>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22"/>
  <sheetViews>
    <sheetView tabSelected="1" workbookViewId="0">
      <pane xSplit="16" ySplit="25" topLeftCell="AG26" activePane="bottomRight" state="frozen"/>
      <selection/>
      <selection pane="topRight"/>
      <selection pane="bottomLeft"/>
      <selection pane="bottomRight" activeCell="AI27" sqref="AI27"/>
    </sheetView>
  </sheetViews>
  <sheetFormatPr defaultColWidth="9" defaultRowHeight="12"/>
  <cols>
    <col min="1" max="1" width="3.875" style="9" customWidth="1"/>
    <col min="2" max="2" width="5.75" style="9" customWidth="1"/>
    <col min="3" max="3" width="13.125" style="10" customWidth="1"/>
    <col min="4" max="4" width="8.125" style="9" customWidth="1"/>
    <col min="5" max="5" width="8" style="7" customWidth="1"/>
    <col min="6" max="6" width="10.375" style="7"/>
    <col min="7" max="7" width="6.375" style="7" customWidth="1"/>
    <col min="8" max="8" width="5" style="7" customWidth="1"/>
    <col min="9" max="9" width="6" style="7" customWidth="1"/>
    <col min="10" max="10" width="4.75" style="7" customWidth="1"/>
    <col min="11" max="11" width="5.75" style="7" customWidth="1"/>
    <col min="12" max="12" width="4.875" style="7" customWidth="1"/>
    <col min="13" max="13" width="5.5" style="7" customWidth="1"/>
    <col min="14" max="14" width="5.875" style="7" customWidth="1"/>
    <col min="15" max="16" width="5.5" style="7" customWidth="1"/>
    <col min="17" max="17" width="6.875" style="7" customWidth="1"/>
    <col min="18" max="22" width="5.5" style="7" customWidth="1"/>
    <col min="23" max="23" width="7.875" style="7" customWidth="1"/>
    <col min="24" max="24" width="9.5" style="7" customWidth="1"/>
    <col min="25" max="25" width="7.75" style="7" customWidth="1"/>
    <col min="26" max="26" width="7.125" style="7" customWidth="1"/>
    <col min="27" max="27" width="9" style="7"/>
    <col min="28" max="29" width="9.375" style="7"/>
    <col min="30" max="30" width="9" style="7"/>
    <col min="31" max="31" width="10.375" style="7"/>
    <col min="32" max="32" width="11.5" style="7" hidden="1" customWidth="1"/>
    <col min="33" max="33" width="9.375" style="11"/>
    <col min="34" max="16384" width="9" style="9"/>
  </cols>
  <sheetData>
    <row r="1" s="7" customFormat="1" spans="1:33">
      <c r="A1" s="4"/>
      <c r="B1" s="4"/>
      <c r="C1" s="5"/>
      <c r="D1" s="4"/>
      <c r="E1" s="6" t="s">
        <v>0</v>
      </c>
      <c r="F1" s="6"/>
      <c r="G1" s="6" t="s">
        <v>1</v>
      </c>
      <c r="H1" s="6"/>
      <c r="I1" s="6"/>
      <c r="J1" s="6"/>
      <c r="K1" s="6"/>
      <c r="L1" s="6"/>
      <c r="M1" s="6"/>
      <c r="N1" s="6"/>
      <c r="O1" s="6"/>
      <c r="P1" s="6" t="s">
        <v>2</v>
      </c>
      <c r="Q1" s="6"/>
      <c r="R1" s="6" t="s">
        <v>3</v>
      </c>
      <c r="S1" s="6"/>
      <c r="T1" s="6"/>
      <c r="U1" s="6"/>
      <c r="V1" s="6"/>
      <c r="W1" s="6" t="s">
        <v>4</v>
      </c>
      <c r="X1" s="6"/>
      <c r="Y1" s="6" t="s">
        <v>5</v>
      </c>
      <c r="Z1" s="6"/>
      <c r="AA1" s="6"/>
      <c r="AB1" s="3" t="s">
        <v>6</v>
      </c>
      <c r="AC1" s="3"/>
      <c r="AD1" s="3"/>
      <c r="AE1" s="3"/>
      <c r="AF1" s="3"/>
      <c r="AG1" s="14" t="s">
        <v>7</v>
      </c>
    </row>
    <row r="2" s="8" customFormat="1" ht="24" customHeight="1" spans="1:33">
      <c r="A2" s="12" t="s">
        <v>8</v>
      </c>
      <c r="B2" s="12" t="s">
        <v>9</v>
      </c>
      <c r="C2" s="13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  <c r="M2" s="12" t="s">
        <v>20</v>
      </c>
      <c r="N2" s="12" t="s">
        <v>21</v>
      </c>
      <c r="O2" s="12" t="s">
        <v>13</v>
      </c>
      <c r="P2" s="12" t="s">
        <v>22</v>
      </c>
      <c r="Q2" s="12" t="s">
        <v>23</v>
      </c>
      <c r="R2" s="12" t="s">
        <v>24</v>
      </c>
      <c r="S2" s="12" t="s">
        <v>25</v>
      </c>
      <c r="T2" s="12" t="s">
        <v>26</v>
      </c>
      <c r="U2" s="12" t="s">
        <v>27</v>
      </c>
      <c r="V2" s="12" t="s">
        <v>13</v>
      </c>
      <c r="W2" s="12" t="s">
        <v>28</v>
      </c>
      <c r="X2" s="12" t="s">
        <v>13</v>
      </c>
      <c r="Y2" s="12" t="s">
        <v>29</v>
      </c>
      <c r="Z2" s="12" t="s">
        <v>30</v>
      </c>
      <c r="AA2" s="6" t="s">
        <v>13</v>
      </c>
      <c r="AB2" s="6" t="s">
        <v>28</v>
      </c>
      <c r="AC2" s="6" t="s">
        <v>31</v>
      </c>
      <c r="AD2" s="6" t="s">
        <v>32</v>
      </c>
      <c r="AE2" s="6" t="s">
        <v>13</v>
      </c>
      <c r="AF2" s="6" t="s">
        <v>7</v>
      </c>
      <c r="AG2" s="15"/>
    </row>
    <row r="3" s="7" customFormat="1" spans="1:33">
      <c r="A3" s="1">
        <v>73</v>
      </c>
      <c r="B3" s="1">
        <v>311</v>
      </c>
      <c r="C3" s="2" t="s">
        <v>33</v>
      </c>
      <c r="D3" s="1" t="s">
        <v>34</v>
      </c>
      <c r="E3" s="3">
        <v>3957.5</v>
      </c>
      <c r="F3" s="3">
        <f t="shared" ref="F3:F21" si="0">E3*0.15</f>
        <v>593.625</v>
      </c>
      <c r="G3" s="3"/>
      <c r="H3" s="3"/>
      <c r="I3" s="3">
        <v>31</v>
      </c>
      <c r="J3" s="3">
        <v>11</v>
      </c>
      <c r="K3" s="3">
        <v>8</v>
      </c>
      <c r="L3" s="3"/>
      <c r="M3" s="3">
        <v>2</v>
      </c>
      <c r="N3" s="3">
        <v>2</v>
      </c>
      <c r="O3" s="3">
        <f t="shared" ref="O3:O21" si="1">G3*1.5+H3*5+I3*2.5+J3*1.5+K3*1.5+L3*1.5+M3*1.5+N3*1.5</f>
        <v>112</v>
      </c>
      <c r="P3" s="3">
        <v>191</v>
      </c>
      <c r="Q3" s="3">
        <f t="shared" ref="Q3:Q21" si="2">P3*0.04</f>
        <v>7.64</v>
      </c>
      <c r="R3" s="3">
        <v>33</v>
      </c>
      <c r="S3" s="3">
        <v>40</v>
      </c>
      <c r="T3" s="3">
        <v>21</v>
      </c>
      <c r="U3" s="3">
        <v>6</v>
      </c>
      <c r="V3" s="3">
        <f t="shared" ref="V3:V21" si="3">R3*6+S3*2.5+T3*7+U3*3</f>
        <v>463</v>
      </c>
      <c r="W3" s="3">
        <v>4488.39</v>
      </c>
      <c r="X3" s="3">
        <f t="shared" ref="X3:X21" si="4">W3*0.1</f>
        <v>448.839</v>
      </c>
      <c r="Y3" s="3">
        <v>2</v>
      </c>
      <c r="Z3" s="3">
        <v>2</v>
      </c>
      <c r="AA3" s="3">
        <f t="shared" ref="AA3:AA21" si="5">Z3*60</f>
        <v>120</v>
      </c>
      <c r="AB3" s="3">
        <v>16539.57</v>
      </c>
      <c r="AC3" s="3">
        <v>4335.06</v>
      </c>
      <c r="AD3" s="3">
        <v>27</v>
      </c>
      <c r="AE3" s="3">
        <f t="shared" ref="AE3:AE21" si="6">(AC3+AD3)*0.05</f>
        <v>218.103</v>
      </c>
      <c r="AF3" s="3">
        <f t="shared" ref="AF3:AF21" si="7">AE3+AA3+X3+V3+Q3+O3+F3</f>
        <v>1963.207</v>
      </c>
      <c r="AG3" s="16">
        <f t="shared" ref="AG3:AG21" si="8">ROUND(AF3,2)</f>
        <v>1963.21</v>
      </c>
    </row>
    <row r="4" s="7" customFormat="1" spans="1:33">
      <c r="A4" s="1">
        <v>74</v>
      </c>
      <c r="B4" s="1">
        <v>339</v>
      </c>
      <c r="C4" s="2" t="s">
        <v>35</v>
      </c>
      <c r="D4" s="1" t="s">
        <v>34</v>
      </c>
      <c r="E4" s="3">
        <v>3385.3</v>
      </c>
      <c r="F4" s="3">
        <f t="shared" si="0"/>
        <v>507.795</v>
      </c>
      <c r="G4" s="3">
        <v>18</v>
      </c>
      <c r="H4" s="3"/>
      <c r="I4" s="3">
        <v>22</v>
      </c>
      <c r="J4" s="3">
        <v>13</v>
      </c>
      <c r="K4" s="3">
        <v>32</v>
      </c>
      <c r="L4" s="3">
        <v>2</v>
      </c>
      <c r="M4" s="3">
        <v>4</v>
      </c>
      <c r="N4" s="3">
        <v>5</v>
      </c>
      <c r="O4" s="3">
        <f t="shared" si="1"/>
        <v>166</v>
      </c>
      <c r="P4" s="3">
        <v>1325.68</v>
      </c>
      <c r="Q4" s="3">
        <f t="shared" si="2"/>
        <v>53.0272</v>
      </c>
      <c r="R4" s="3">
        <v>22</v>
      </c>
      <c r="S4" s="3">
        <v>15</v>
      </c>
      <c r="T4" s="3">
        <v>17</v>
      </c>
      <c r="U4" s="3">
        <v>10</v>
      </c>
      <c r="V4" s="3">
        <f t="shared" si="3"/>
        <v>318.5</v>
      </c>
      <c r="W4" s="3">
        <v>13365.95</v>
      </c>
      <c r="X4" s="3">
        <f t="shared" si="4"/>
        <v>1336.595</v>
      </c>
      <c r="Y4" s="3">
        <v>1</v>
      </c>
      <c r="Z4" s="3">
        <v>1</v>
      </c>
      <c r="AA4" s="3">
        <f t="shared" si="5"/>
        <v>60</v>
      </c>
      <c r="AB4" s="3">
        <v>4608.75</v>
      </c>
      <c r="AC4" s="3">
        <v>1228.2</v>
      </c>
      <c r="AD4" s="3">
        <v>72</v>
      </c>
      <c r="AE4" s="3">
        <f t="shared" si="6"/>
        <v>65.01</v>
      </c>
      <c r="AF4" s="3">
        <f t="shared" si="7"/>
        <v>2506.9272</v>
      </c>
      <c r="AG4" s="16">
        <f t="shared" si="8"/>
        <v>2506.93</v>
      </c>
    </row>
    <row r="5" s="7" customFormat="1" spans="1:33">
      <c r="A5" s="1">
        <v>63</v>
      </c>
      <c r="B5" s="1">
        <v>343</v>
      </c>
      <c r="C5" s="2" t="s">
        <v>36</v>
      </c>
      <c r="D5" s="1" t="s">
        <v>34</v>
      </c>
      <c r="E5" s="3">
        <v>7251.37</v>
      </c>
      <c r="F5" s="3">
        <f t="shared" si="0"/>
        <v>1087.7055</v>
      </c>
      <c r="G5" s="3">
        <v>53</v>
      </c>
      <c r="H5" s="3">
        <v>11</v>
      </c>
      <c r="I5" s="3">
        <v>149</v>
      </c>
      <c r="J5" s="3">
        <v>35</v>
      </c>
      <c r="K5" s="3">
        <v>52</v>
      </c>
      <c r="L5" s="3">
        <v>13</v>
      </c>
      <c r="M5" s="3">
        <v>39</v>
      </c>
      <c r="N5" s="3">
        <v>28</v>
      </c>
      <c r="O5" s="3">
        <f t="shared" si="1"/>
        <v>757.5</v>
      </c>
      <c r="P5" s="3">
        <v>11402.27</v>
      </c>
      <c r="Q5" s="3">
        <f t="shared" si="2"/>
        <v>456.0908</v>
      </c>
      <c r="R5" s="3">
        <v>73</v>
      </c>
      <c r="S5" s="3">
        <v>82</v>
      </c>
      <c r="T5" s="3">
        <v>52</v>
      </c>
      <c r="U5" s="3">
        <v>38</v>
      </c>
      <c r="V5" s="3">
        <f t="shared" si="3"/>
        <v>1121</v>
      </c>
      <c r="W5" s="3">
        <v>32294.69</v>
      </c>
      <c r="X5" s="3">
        <f t="shared" si="4"/>
        <v>3229.469</v>
      </c>
      <c r="Y5" s="3">
        <v>8.516</v>
      </c>
      <c r="Z5" s="3">
        <v>4.516</v>
      </c>
      <c r="AA5" s="3">
        <f t="shared" si="5"/>
        <v>270.96</v>
      </c>
      <c r="AB5" s="3">
        <v>5530.05</v>
      </c>
      <c r="AC5" s="3">
        <v>4142.95000000001</v>
      </c>
      <c r="AD5" s="3">
        <v>1197</v>
      </c>
      <c r="AE5" s="3">
        <f t="shared" si="6"/>
        <v>266.997500000001</v>
      </c>
      <c r="AF5" s="3">
        <f t="shared" si="7"/>
        <v>7189.7228</v>
      </c>
      <c r="AG5" s="16">
        <f t="shared" si="8"/>
        <v>7189.72</v>
      </c>
    </row>
    <row r="6" s="7" customFormat="1" spans="1:33">
      <c r="A6" s="1">
        <v>72</v>
      </c>
      <c r="B6" s="1">
        <v>347</v>
      </c>
      <c r="C6" s="2" t="s">
        <v>37</v>
      </c>
      <c r="D6" s="1" t="s">
        <v>34</v>
      </c>
      <c r="E6" s="3">
        <v>722.5</v>
      </c>
      <c r="F6" s="3">
        <f t="shared" si="0"/>
        <v>108.375</v>
      </c>
      <c r="G6" s="3">
        <v>13</v>
      </c>
      <c r="H6" s="3"/>
      <c r="I6" s="3">
        <v>3</v>
      </c>
      <c r="J6" s="3">
        <v>4</v>
      </c>
      <c r="K6" s="3">
        <v>25</v>
      </c>
      <c r="L6" s="3">
        <v>1</v>
      </c>
      <c r="M6" s="3">
        <v>7</v>
      </c>
      <c r="N6" s="3">
        <v>8</v>
      </c>
      <c r="O6" s="3">
        <f t="shared" si="1"/>
        <v>94.5</v>
      </c>
      <c r="P6" s="3">
        <v>284</v>
      </c>
      <c r="Q6" s="3">
        <f t="shared" si="2"/>
        <v>11.36</v>
      </c>
      <c r="R6" s="3"/>
      <c r="S6" s="3">
        <v>21</v>
      </c>
      <c r="T6" s="3">
        <v>1</v>
      </c>
      <c r="U6" s="3"/>
      <c r="V6" s="3">
        <f t="shared" si="3"/>
        <v>59.5</v>
      </c>
      <c r="W6" s="3">
        <v>4784.59</v>
      </c>
      <c r="X6" s="3">
        <f t="shared" si="4"/>
        <v>478.459</v>
      </c>
      <c r="Y6" s="3">
        <v>2</v>
      </c>
      <c r="Z6" s="3">
        <v>2</v>
      </c>
      <c r="AA6" s="3">
        <f t="shared" si="5"/>
        <v>120</v>
      </c>
      <c r="AB6" s="3">
        <v>1275.4</v>
      </c>
      <c r="AC6" s="3">
        <v>1032.4</v>
      </c>
      <c r="AD6" s="3">
        <v>243</v>
      </c>
      <c r="AE6" s="3">
        <f t="shared" si="6"/>
        <v>63.77</v>
      </c>
      <c r="AF6" s="3">
        <f t="shared" si="7"/>
        <v>935.964</v>
      </c>
      <c r="AG6" s="16">
        <f t="shared" si="8"/>
        <v>935.96</v>
      </c>
    </row>
    <row r="7" s="7" customFormat="1" spans="1:33">
      <c r="A7" s="1">
        <v>64</v>
      </c>
      <c r="B7" s="1">
        <v>357</v>
      </c>
      <c r="C7" s="2" t="s">
        <v>38</v>
      </c>
      <c r="D7" s="1" t="s">
        <v>34</v>
      </c>
      <c r="E7" s="3">
        <v>1828.64</v>
      </c>
      <c r="F7" s="3">
        <f t="shared" si="0"/>
        <v>274.296</v>
      </c>
      <c r="G7" s="3">
        <v>77</v>
      </c>
      <c r="H7" s="3"/>
      <c r="I7" s="3">
        <v>6</v>
      </c>
      <c r="J7" s="3">
        <v>11</v>
      </c>
      <c r="K7" s="3">
        <v>9</v>
      </c>
      <c r="L7" s="3">
        <v>4</v>
      </c>
      <c r="M7" s="3">
        <v>7</v>
      </c>
      <c r="N7" s="3">
        <v>4</v>
      </c>
      <c r="O7" s="3">
        <f t="shared" si="1"/>
        <v>183</v>
      </c>
      <c r="P7" s="3">
        <v>907.44</v>
      </c>
      <c r="Q7" s="3">
        <f t="shared" si="2"/>
        <v>36.2976</v>
      </c>
      <c r="R7" s="3">
        <v>3</v>
      </c>
      <c r="S7" s="3">
        <v>14</v>
      </c>
      <c r="T7" s="3">
        <v>8</v>
      </c>
      <c r="U7" s="3"/>
      <c r="V7" s="3">
        <f t="shared" si="3"/>
        <v>109</v>
      </c>
      <c r="W7" s="3">
        <v>12358.63</v>
      </c>
      <c r="X7" s="3">
        <f t="shared" si="4"/>
        <v>1235.863</v>
      </c>
      <c r="Y7" s="3"/>
      <c r="Z7" s="3"/>
      <c r="AA7" s="3">
        <f t="shared" si="5"/>
        <v>0</v>
      </c>
      <c r="AB7" s="3">
        <v>3477.25</v>
      </c>
      <c r="AC7" s="3">
        <v>1263.8</v>
      </c>
      <c r="AD7" s="3">
        <v>72</v>
      </c>
      <c r="AE7" s="3">
        <f t="shared" si="6"/>
        <v>66.79</v>
      </c>
      <c r="AF7" s="3">
        <f t="shared" si="7"/>
        <v>1905.2466</v>
      </c>
      <c r="AG7" s="16">
        <f t="shared" si="8"/>
        <v>1905.25</v>
      </c>
    </row>
    <row r="8" s="7" customFormat="1" spans="1:33">
      <c r="A8" s="1">
        <v>65</v>
      </c>
      <c r="B8" s="1">
        <v>359</v>
      </c>
      <c r="C8" s="2" t="s">
        <v>39</v>
      </c>
      <c r="D8" s="1" t="s">
        <v>34</v>
      </c>
      <c r="E8" s="3">
        <v>2342.18</v>
      </c>
      <c r="F8" s="3">
        <f t="shared" si="0"/>
        <v>351.327</v>
      </c>
      <c r="G8" s="3">
        <v>36</v>
      </c>
      <c r="H8" s="3">
        <v>1</v>
      </c>
      <c r="I8" s="3">
        <v>28</v>
      </c>
      <c r="J8" s="3">
        <v>58</v>
      </c>
      <c r="K8" s="3">
        <v>37</v>
      </c>
      <c r="L8" s="3">
        <v>4</v>
      </c>
      <c r="M8" s="3">
        <v>7</v>
      </c>
      <c r="N8" s="3">
        <v>10</v>
      </c>
      <c r="O8" s="3">
        <f t="shared" si="1"/>
        <v>303</v>
      </c>
      <c r="P8" s="3">
        <v>3281.1</v>
      </c>
      <c r="Q8" s="3">
        <f t="shared" si="2"/>
        <v>131.244</v>
      </c>
      <c r="R8" s="3">
        <v>22</v>
      </c>
      <c r="S8" s="3">
        <v>48</v>
      </c>
      <c r="T8" s="3">
        <v>15</v>
      </c>
      <c r="U8" s="3">
        <v>4</v>
      </c>
      <c r="V8" s="3">
        <f t="shared" si="3"/>
        <v>369</v>
      </c>
      <c r="W8" s="3">
        <v>15459.15</v>
      </c>
      <c r="X8" s="3">
        <f t="shared" si="4"/>
        <v>1545.915</v>
      </c>
      <c r="Y8" s="3">
        <v>3.12</v>
      </c>
      <c r="Z8" s="3">
        <v>3.12</v>
      </c>
      <c r="AA8" s="3">
        <f t="shared" si="5"/>
        <v>187.2</v>
      </c>
      <c r="AB8" s="3">
        <v>2697.63</v>
      </c>
      <c r="AC8" s="3">
        <v>2384.31</v>
      </c>
      <c r="AD8" s="3">
        <v>288</v>
      </c>
      <c r="AE8" s="3">
        <f t="shared" si="6"/>
        <v>133.6155</v>
      </c>
      <c r="AF8" s="3">
        <f t="shared" si="7"/>
        <v>3021.3015</v>
      </c>
      <c r="AG8" s="16">
        <f t="shared" si="8"/>
        <v>3021.3</v>
      </c>
    </row>
    <row r="9" s="7" customFormat="1" spans="1:33">
      <c r="A9" s="1">
        <v>66</v>
      </c>
      <c r="B9" s="1">
        <v>365</v>
      </c>
      <c r="C9" s="2" t="s">
        <v>40</v>
      </c>
      <c r="D9" s="1" t="s">
        <v>34</v>
      </c>
      <c r="E9" s="3">
        <v>8068.19</v>
      </c>
      <c r="F9" s="3">
        <f t="shared" si="0"/>
        <v>1210.2285</v>
      </c>
      <c r="G9" s="3">
        <v>13</v>
      </c>
      <c r="H9" s="3">
        <v>1</v>
      </c>
      <c r="I9" s="3">
        <v>82</v>
      </c>
      <c r="J9" s="3">
        <v>33</v>
      </c>
      <c r="K9" s="3">
        <v>22</v>
      </c>
      <c r="L9" s="3">
        <v>12</v>
      </c>
      <c r="M9" s="3">
        <v>8</v>
      </c>
      <c r="N9" s="3">
        <v>27</v>
      </c>
      <c r="O9" s="3">
        <f t="shared" si="1"/>
        <v>382.5</v>
      </c>
      <c r="P9" s="3">
        <v>2267.65</v>
      </c>
      <c r="Q9" s="3">
        <f t="shared" si="2"/>
        <v>90.706</v>
      </c>
      <c r="R9" s="3"/>
      <c r="S9" s="3">
        <v>27</v>
      </c>
      <c r="T9" s="3">
        <v>33</v>
      </c>
      <c r="U9" s="3">
        <v>21</v>
      </c>
      <c r="V9" s="3">
        <f t="shared" si="3"/>
        <v>361.5</v>
      </c>
      <c r="W9" s="3">
        <v>21104.83</v>
      </c>
      <c r="X9" s="3">
        <f t="shared" si="4"/>
        <v>2110.483</v>
      </c>
      <c r="Y9" s="3">
        <v>1.18</v>
      </c>
      <c r="Z9" s="3">
        <v>1.18</v>
      </c>
      <c r="AA9" s="3">
        <f t="shared" si="5"/>
        <v>70.8</v>
      </c>
      <c r="AB9" s="3">
        <v>2260.17</v>
      </c>
      <c r="AC9" s="3">
        <v>2131.4</v>
      </c>
      <c r="AD9" s="3">
        <v>99</v>
      </c>
      <c r="AE9" s="3">
        <f t="shared" si="6"/>
        <v>111.52</v>
      </c>
      <c r="AF9" s="3">
        <f t="shared" si="7"/>
        <v>4337.7375</v>
      </c>
      <c r="AG9" s="16">
        <f t="shared" si="8"/>
        <v>4337.74</v>
      </c>
    </row>
    <row r="10" s="7" customFormat="1" spans="1:33">
      <c r="A10" s="1">
        <v>67</v>
      </c>
      <c r="B10" s="1">
        <v>379</v>
      </c>
      <c r="C10" s="2" t="s">
        <v>41</v>
      </c>
      <c r="D10" s="1" t="s">
        <v>34</v>
      </c>
      <c r="E10" s="3">
        <v>1036.22</v>
      </c>
      <c r="F10" s="3">
        <f t="shared" si="0"/>
        <v>155.433</v>
      </c>
      <c r="G10" s="3">
        <v>15</v>
      </c>
      <c r="H10" s="3">
        <v>3</v>
      </c>
      <c r="I10" s="3">
        <v>22</v>
      </c>
      <c r="J10" s="3">
        <v>14</v>
      </c>
      <c r="K10" s="3">
        <v>27</v>
      </c>
      <c r="L10" s="3">
        <v>4</v>
      </c>
      <c r="M10" s="3">
        <v>10</v>
      </c>
      <c r="N10" s="3">
        <v>4</v>
      </c>
      <c r="O10" s="3">
        <f t="shared" si="1"/>
        <v>181</v>
      </c>
      <c r="P10" s="3">
        <v>446.26</v>
      </c>
      <c r="Q10" s="3">
        <f t="shared" si="2"/>
        <v>17.8504</v>
      </c>
      <c r="R10" s="3"/>
      <c r="S10" s="3">
        <v>27</v>
      </c>
      <c r="T10" s="3">
        <v>6</v>
      </c>
      <c r="U10" s="3"/>
      <c r="V10" s="3">
        <f t="shared" si="3"/>
        <v>109.5</v>
      </c>
      <c r="W10" s="3">
        <v>8595.46</v>
      </c>
      <c r="X10" s="3">
        <f t="shared" si="4"/>
        <v>859.546</v>
      </c>
      <c r="Y10" s="3">
        <v>1</v>
      </c>
      <c r="Z10" s="3">
        <v>1</v>
      </c>
      <c r="AA10" s="3">
        <f t="shared" si="5"/>
        <v>60</v>
      </c>
      <c r="AB10" s="3">
        <v>698.2</v>
      </c>
      <c r="AC10" s="3">
        <v>658.6</v>
      </c>
      <c r="AD10" s="3">
        <v>9</v>
      </c>
      <c r="AE10" s="3">
        <f t="shared" si="6"/>
        <v>33.38</v>
      </c>
      <c r="AF10" s="3">
        <f t="shared" si="7"/>
        <v>1416.7094</v>
      </c>
      <c r="AG10" s="16">
        <f t="shared" si="8"/>
        <v>1416.71</v>
      </c>
    </row>
    <row r="11" s="7" customFormat="1" spans="1:33">
      <c r="A11" s="1">
        <v>68</v>
      </c>
      <c r="B11" s="1">
        <v>513</v>
      </c>
      <c r="C11" s="2" t="s">
        <v>42</v>
      </c>
      <c r="D11" s="1" t="s">
        <v>34</v>
      </c>
      <c r="E11" s="3">
        <v>3620.15</v>
      </c>
      <c r="F11" s="3">
        <f t="shared" si="0"/>
        <v>543.0225</v>
      </c>
      <c r="G11" s="3">
        <v>59</v>
      </c>
      <c r="H11" s="3">
        <v>6</v>
      </c>
      <c r="I11" s="3">
        <v>60</v>
      </c>
      <c r="J11" s="3">
        <v>19</v>
      </c>
      <c r="K11" s="3">
        <v>58</v>
      </c>
      <c r="L11" s="3">
        <v>10</v>
      </c>
      <c r="M11" s="3">
        <v>24</v>
      </c>
      <c r="N11" s="3">
        <v>48</v>
      </c>
      <c r="O11" s="3">
        <f t="shared" si="1"/>
        <v>507</v>
      </c>
      <c r="P11" s="3">
        <v>1302.56</v>
      </c>
      <c r="Q11" s="3">
        <f t="shared" si="2"/>
        <v>52.1024</v>
      </c>
      <c r="R11" s="3">
        <v>1</v>
      </c>
      <c r="S11" s="3">
        <v>37</v>
      </c>
      <c r="T11" s="3">
        <v>15</v>
      </c>
      <c r="U11" s="3"/>
      <c r="V11" s="3">
        <f t="shared" si="3"/>
        <v>203.5</v>
      </c>
      <c r="W11" s="3">
        <v>16726.72</v>
      </c>
      <c r="X11" s="3">
        <f t="shared" si="4"/>
        <v>1672.672</v>
      </c>
      <c r="Y11" s="3">
        <v>3</v>
      </c>
      <c r="Z11" s="3">
        <v>3</v>
      </c>
      <c r="AA11" s="3">
        <f t="shared" si="5"/>
        <v>180</v>
      </c>
      <c r="AB11" s="3">
        <v>2055.18</v>
      </c>
      <c r="AC11" s="3">
        <v>1761.99</v>
      </c>
      <c r="AD11" s="3">
        <v>225</v>
      </c>
      <c r="AE11" s="3">
        <f t="shared" si="6"/>
        <v>99.3495</v>
      </c>
      <c r="AF11" s="3">
        <f t="shared" si="7"/>
        <v>3257.6464</v>
      </c>
      <c r="AG11" s="16">
        <f t="shared" si="8"/>
        <v>3257.65</v>
      </c>
    </row>
    <row r="12" s="7" customFormat="1" spans="1:33">
      <c r="A12" s="1">
        <v>69</v>
      </c>
      <c r="B12" s="1">
        <v>570</v>
      </c>
      <c r="C12" s="2" t="s">
        <v>43</v>
      </c>
      <c r="D12" s="1" t="s">
        <v>34</v>
      </c>
      <c r="E12" s="3">
        <v>415.5</v>
      </c>
      <c r="F12" s="3">
        <f t="shared" si="0"/>
        <v>62.325</v>
      </c>
      <c r="G12" s="3">
        <v>49</v>
      </c>
      <c r="H12" s="3">
        <v>2</v>
      </c>
      <c r="I12" s="3">
        <v>7</v>
      </c>
      <c r="J12" s="3">
        <v>10</v>
      </c>
      <c r="K12" s="3">
        <v>27</v>
      </c>
      <c r="L12" s="3">
        <v>2</v>
      </c>
      <c r="M12" s="3">
        <v>7</v>
      </c>
      <c r="N12" s="3">
        <v>8</v>
      </c>
      <c r="O12" s="3">
        <f t="shared" si="1"/>
        <v>182</v>
      </c>
      <c r="P12" s="3">
        <v>427.8</v>
      </c>
      <c r="Q12" s="3">
        <f t="shared" si="2"/>
        <v>17.112</v>
      </c>
      <c r="R12" s="3">
        <v>10</v>
      </c>
      <c r="S12" s="3">
        <v>34</v>
      </c>
      <c r="T12" s="3">
        <v>10</v>
      </c>
      <c r="U12" s="3">
        <v>1</v>
      </c>
      <c r="V12" s="3">
        <f t="shared" si="3"/>
        <v>218</v>
      </c>
      <c r="W12" s="3">
        <v>10039.98</v>
      </c>
      <c r="X12" s="3">
        <f t="shared" si="4"/>
        <v>1003.998</v>
      </c>
      <c r="Y12" s="3"/>
      <c r="Z12" s="3"/>
      <c r="AA12" s="3">
        <f t="shared" si="5"/>
        <v>0</v>
      </c>
      <c r="AB12" s="3">
        <v>1657.27</v>
      </c>
      <c r="AC12" s="3">
        <v>1397.58</v>
      </c>
      <c r="AD12" s="3">
        <v>144</v>
      </c>
      <c r="AE12" s="3">
        <f t="shared" si="6"/>
        <v>77.079</v>
      </c>
      <c r="AF12" s="3">
        <f t="shared" si="7"/>
        <v>1560.514</v>
      </c>
      <c r="AG12" s="16">
        <f t="shared" si="8"/>
        <v>1560.51</v>
      </c>
    </row>
    <row r="13" s="7" customFormat="1" spans="1:33">
      <c r="A13" s="1">
        <v>75</v>
      </c>
      <c r="B13" s="1">
        <v>581</v>
      </c>
      <c r="C13" s="2" t="s">
        <v>44</v>
      </c>
      <c r="D13" s="1" t="s">
        <v>34</v>
      </c>
      <c r="E13" s="3">
        <v>2196.42</v>
      </c>
      <c r="F13" s="3">
        <f t="shared" si="0"/>
        <v>329.463</v>
      </c>
      <c r="G13" s="3">
        <v>35</v>
      </c>
      <c r="H13" s="3">
        <v>24</v>
      </c>
      <c r="I13" s="3">
        <v>58</v>
      </c>
      <c r="J13" s="3">
        <v>35</v>
      </c>
      <c r="K13" s="3">
        <v>44</v>
      </c>
      <c r="L13" s="3">
        <v>9</v>
      </c>
      <c r="M13" s="3">
        <v>21</v>
      </c>
      <c r="N13" s="3">
        <v>10</v>
      </c>
      <c r="O13" s="3">
        <f t="shared" si="1"/>
        <v>496</v>
      </c>
      <c r="P13" s="3">
        <v>1204.27</v>
      </c>
      <c r="Q13" s="3">
        <f t="shared" si="2"/>
        <v>48.1708</v>
      </c>
      <c r="R13" s="3">
        <v>2</v>
      </c>
      <c r="S13" s="3">
        <v>24</v>
      </c>
      <c r="T13" s="3">
        <v>7</v>
      </c>
      <c r="U13" s="3">
        <v>5</v>
      </c>
      <c r="V13" s="3">
        <f t="shared" si="3"/>
        <v>136</v>
      </c>
      <c r="W13" s="3">
        <v>13900.3</v>
      </c>
      <c r="X13" s="3">
        <f t="shared" si="4"/>
        <v>1390.03</v>
      </c>
      <c r="Y13" s="3">
        <v>7</v>
      </c>
      <c r="Z13" s="3">
        <v>7</v>
      </c>
      <c r="AA13" s="3">
        <f t="shared" si="5"/>
        <v>420</v>
      </c>
      <c r="AB13" s="3">
        <v>3149.95</v>
      </c>
      <c r="AC13" s="3">
        <v>2901.4</v>
      </c>
      <c r="AD13" s="3">
        <v>198</v>
      </c>
      <c r="AE13" s="3">
        <f t="shared" si="6"/>
        <v>154.97</v>
      </c>
      <c r="AF13" s="3">
        <f t="shared" si="7"/>
        <v>2974.6338</v>
      </c>
      <c r="AG13" s="16">
        <f t="shared" si="8"/>
        <v>2974.63</v>
      </c>
    </row>
    <row r="14" s="7" customFormat="1" spans="1:33">
      <c r="A14" s="1">
        <v>71</v>
      </c>
      <c r="B14" s="1">
        <v>582</v>
      </c>
      <c r="C14" s="2" t="s">
        <v>45</v>
      </c>
      <c r="D14" s="1" t="s">
        <v>34</v>
      </c>
      <c r="E14" s="3">
        <v>18111.89</v>
      </c>
      <c r="F14" s="3">
        <f t="shared" si="0"/>
        <v>2716.7835</v>
      </c>
      <c r="G14" s="3">
        <v>27</v>
      </c>
      <c r="H14" s="3">
        <v>9</v>
      </c>
      <c r="I14" s="3">
        <v>116</v>
      </c>
      <c r="J14" s="3">
        <v>50</v>
      </c>
      <c r="K14" s="3">
        <v>47</v>
      </c>
      <c r="L14" s="3">
        <v>10</v>
      </c>
      <c r="M14" s="3">
        <v>6</v>
      </c>
      <c r="N14" s="3">
        <v>23</v>
      </c>
      <c r="O14" s="3">
        <f t="shared" si="1"/>
        <v>579.5</v>
      </c>
      <c r="P14" s="3">
        <v>2401.91</v>
      </c>
      <c r="Q14" s="3">
        <f t="shared" si="2"/>
        <v>96.0764</v>
      </c>
      <c r="R14" s="3">
        <v>20</v>
      </c>
      <c r="S14" s="3">
        <v>42</v>
      </c>
      <c r="T14" s="3">
        <v>24</v>
      </c>
      <c r="U14" s="3">
        <v>9</v>
      </c>
      <c r="V14" s="3">
        <f t="shared" si="3"/>
        <v>420</v>
      </c>
      <c r="W14" s="3">
        <v>36044.07</v>
      </c>
      <c r="X14" s="3">
        <f t="shared" si="4"/>
        <v>3604.407</v>
      </c>
      <c r="Y14" s="3">
        <v>6.204</v>
      </c>
      <c r="Z14" s="3">
        <v>5.204</v>
      </c>
      <c r="AA14" s="3">
        <f t="shared" si="5"/>
        <v>312.24</v>
      </c>
      <c r="AB14" s="3">
        <v>1719</v>
      </c>
      <c r="AC14" s="3">
        <v>1602</v>
      </c>
      <c r="AD14" s="3">
        <v>117</v>
      </c>
      <c r="AE14" s="3">
        <f t="shared" si="6"/>
        <v>85.95</v>
      </c>
      <c r="AF14" s="3">
        <f t="shared" si="7"/>
        <v>7814.9569</v>
      </c>
      <c r="AG14" s="16">
        <f t="shared" si="8"/>
        <v>7814.96</v>
      </c>
    </row>
    <row r="15" s="7" customFormat="1" spans="1:33">
      <c r="A15" s="1">
        <v>76</v>
      </c>
      <c r="B15" s="1">
        <v>585</v>
      </c>
      <c r="C15" s="2" t="s">
        <v>46</v>
      </c>
      <c r="D15" s="1" t="s">
        <v>34</v>
      </c>
      <c r="E15" s="3">
        <v>4297.4</v>
      </c>
      <c r="F15" s="3">
        <f t="shared" si="0"/>
        <v>644.61</v>
      </c>
      <c r="G15" s="3">
        <v>22</v>
      </c>
      <c r="H15" s="3">
        <v>4</v>
      </c>
      <c r="I15" s="3">
        <v>128</v>
      </c>
      <c r="J15" s="3">
        <v>43</v>
      </c>
      <c r="K15" s="3">
        <v>82</v>
      </c>
      <c r="L15" s="3">
        <v>4</v>
      </c>
      <c r="M15" s="3">
        <v>40</v>
      </c>
      <c r="N15" s="3">
        <v>4</v>
      </c>
      <c r="O15" s="3">
        <f t="shared" si="1"/>
        <v>632.5</v>
      </c>
      <c r="P15" s="3">
        <v>1236.78</v>
      </c>
      <c r="Q15" s="3">
        <f t="shared" si="2"/>
        <v>49.4712</v>
      </c>
      <c r="R15" s="3">
        <v>2</v>
      </c>
      <c r="S15" s="3">
        <v>34</v>
      </c>
      <c r="T15" s="3">
        <v>18</v>
      </c>
      <c r="U15" s="3"/>
      <c r="V15" s="3">
        <f t="shared" si="3"/>
        <v>223</v>
      </c>
      <c r="W15" s="3">
        <v>22566.92</v>
      </c>
      <c r="X15" s="3">
        <f t="shared" si="4"/>
        <v>2256.692</v>
      </c>
      <c r="Y15" s="3">
        <v>9.125</v>
      </c>
      <c r="Z15" s="3">
        <v>9.125</v>
      </c>
      <c r="AA15" s="3">
        <f t="shared" si="5"/>
        <v>547.5</v>
      </c>
      <c r="AB15" s="3">
        <v>2298.48</v>
      </c>
      <c r="AC15" s="3">
        <v>2118.2</v>
      </c>
      <c r="AD15" s="3">
        <v>98.51</v>
      </c>
      <c r="AE15" s="3">
        <f t="shared" si="6"/>
        <v>110.8355</v>
      </c>
      <c r="AF15" s="3">
        <f t="shared" si="7"/>
        <v>4464.6087</v>
      </c>
      <c r="AG15" s="16">
        <f t="shared" si="8"/>
        <v>4464.61</v>
      </c>
    </row>
    <row r="16" s="7" customFormat="1" spans="1:33">
      <c r="A16" s="1">
        <v>77</v>
      </c>
      <c r="B16" s="1">
        <v>709</v>
      </c>
      <c r="C16" s="2" t="s">
        <v>47</v>
      </c>
      <c r="D16" s="1" t="s">
        <v>34</v>
      </c>
      <c r="E16" s="3">
        <v>767.05</v>
      </c>
      <c r="F16" s="3">
        <f t="shared" si="0"/>
        <v>115.0575</v>
      </c>
      <c r="G16" s="3">
        <v>27</v>
      </c>
      <c r="H16" s="3"/>
      <c r="I16" s="3">
        <v>12</v>
      </c>
      <c r="J16" s="3">
        <v>7</v>
      </c>
      <c r="K16" s="3">
        <v>31</v>
      </c>
      <c r="L16" s="3">
        <v>2</v>
      </c>
      <c r="M16" s="3">
        <v>13</v>
      </c>
      <c r="N16" s="3">
        <v>2</v>
      </c>
      <c r="O16" s="3">
        <f t="shared" si="1"/>
        <v>153</v>
      </c>
      <c r="P16" s="3">
        <v>753.1</v>
      </c>
      <c r="Q16" s="3">
        <f t="shared" si="2"/>
        <v>30.124</v>
      </c>
      <c r="R16" s="3">
        <v>10</v>
      </c>
      <c r="S16" s="3">
        <v>24</v>
      </c>
      <c r="T16" s="3">
        <v>9</v>
      </c>
      <c r="U16" s="3">
        <v>13</v>
      </c>
      <c r="V16" s="3">
        <f t="shared" si="3"/>
        <v>222</v>
      </c>
      <c r="W16" s="3">
        <v>11078.35</v>
      </c>
      <c r="X16" s="3">
        <f t="shared" si="4"/>
        <v>1107.835</v>
      </c>
      <c r="Y16" s="3">
        <v>3</v>
      </c>
      <c r="Z16" s="3">
        <v>2</v>
      </c>
      <c r="AA16" s="3">
        <f t="shared" si="5"/>
        <v>120</v>
      </c>
      <c r="AB16" s="3">
        <v>1798.3</v>
      </c>
      <c r="AC16" s="3">
        <v>1513</v>
      </c>
      <c r="AD16" s="3">
        <v>270</v>
      </c>
      <c r="AE16" s="3">
        <f t="shared" si="6"/>
        <v>89.15</v>
      </c>
      <c r="AF16" s="3">
        <f t="shared" si="7"/>
        <v>1837.1665</v>
      </c>
      <c r="AG16" s="16">
        <f t="shared" si="8"/>
        <v>1837.17</v>
      </c>
    </row>
    <row r="17" s="7" customFormat="1" spans="1:33">
      <c r="A17" s="1">
        <v>78</v>
      </c>
      <c r="B17" s="1">
        <v>726</v>
      </c>
      <c r="C17" s="2" t="s">
        <v>48</v>
      </c>
      <c r="D17" s="1" t="s">
        <v>34</v>
      </c>
      <c r="E17" s="3">
        <v>8457</v>
      </c>
      <c r="F17" s="3">
        <f t="shared" si="0"/>
        <v>1268.55</v>
      </c>
      <c r="G17" s="3">
        <v>37</v>
      </c>
      <c r="H17" s="3">
        <v>7</v>
      </c>
      <c r="I17" s="3">
        <v>65</v>
      </c>
      <c r="J17" s="3">
        <v>58</v>
      </c>
      <c r="K17" s="3">
        <v>58</v>
      </c>
      <c r="L17" s="3">
        <v>3</v>
      </c>
      <c r="M17" s="3">
        <v>27</v>
      </c>
      <c r="N17" s="3">
        <v>9</v>
      </c>
      <c r="O17" s="3">
        <f t="shared" si="1"/>
        <v>485.5</v>
      </c>
      <c r="P17" s="3">
        <v>3216.11</v>
      </c>
      <c r="Q17" s="3">
        <f t="shared" si="2"/>
        <v>128.6444</v>
      </c>
      <c r="R17" s="3">
        <v>9</v>
      </c>
      <c r="S17" s="3">
        <v>60</v>
      </c>
      <c r="T17" s="3">
        <v>23</v>
      </c>
      <c r="U17" s="3">
        <v>18</v>
      </c>
      <c r="V17" s="3">
        <f t="shared" si="3"/>
        <v>419</v>
      </c>
      <c r="W17" s="3">
        <v>31998.43</v>
      </c>
      <c r="X17" s="3">
        <f t="shared" si="4"/>
        <v>3199.843</v>
      </c>
      <c r="Y17" s="3">
        <v>8</v>
      </c>
      <c r="Z17" s="3">
        <v>6</v>
      </c>
      <c r="AA17" s="3">
        <f t="shared" si="5"/>
        <v>360</v>
      </c>
      <c r="AB17" s="3">
        <v>2887.87</v>
      </c>
      <c r="AC17" s="3">
        <v>2615.8</v>
      </c>
      <c r="AD17" s="3">
        <v>216</v>
      </c>
      <c r="AE17" s="3">
        <f t="shared" si="6"/>
        <v>141.59</v>
      </c>
      <c r="AF17" s="3">
        <f t="shared" si="7"/>
        <v>6003.1274</v>
      </c>
      <c r="AG17" s="16">
        <f t="shared" si="8"/>
        <v>6003.13</v>
      </c>
    </row>
    <row r="18" s="7" customFormat="1" spans="1:33">
      <c r="A18" s="1">
        <v>79</v>
      </c>
      <c r="B18" s="1">
        <v>727</v>
      </c>
      <c r="C18" s="2" t="s">
        <v>49</v>
      </c>
      <c r="D18" s="1" t="s">
        <v>34</v>
      </c>
      <c r="E18" s="3">
        <v>1060.67</v>
      </c>
      <c r="F18" s="3">
        <f t="shared" si="0"/>
        <v>159.1005</v>
      </c>
      <c r="G18" s="3">
        <v>13</v>
      </c>
      <c r="H18" s="3">
        <v>1</v>
      </c>
      <c r="I18" s="3">
        <v>5</v>
      </c>
      <c r="J18" s="3">
        <v>15</v>
      </c>
      <c r="K18" s="3">
        <v>9</v>
      </c>
      <c r="L18" s="3">
        <v>1</v>
      </c>
      <c r="M18" s="3">
        <v>10</v>
      </c>
      <c r="N18" s="3">
        <v>5</v>
      </c>
      <c r="O18" s="3">
        <f t="shared" si="1"/>
        <v>97</v>
      </c>
      <c r="P18" s="3">
        <v>1189.34</v>
      </c>
      <c r="Q18" s="3">
        <f t="shared" si="2"/>
        <v>47.5736</v>
      </c>
      <c r="R18" s="3"/>
      <c r="S18" s="3">
        <v>17</v>
      </c>
      <c r="T18" s="3">
        <v>15</v>
      </c>
      <c r="U18" s="3">
        <v>6</v>
      </c>
      <c r="V18" s="3">
        <f t="shared" si="3"/>
        <v>165.5</v>
      </c>
      <c r="W18" s="3">
        <v>13390.32</v>
      </c>
      <c r="X18" s="3">
        <f t="shared" si="4"/>
        <v>1339.032</v>
      </c>
      <c r="Y18" s="3"/>
      <c r="Z18" s="3"/>
      <c r="AA18" s="3">
        <f t="shared" si="5"/>
        <v>0</v>
      </c>
      <c r="AB18" s="3">
        <v>1039.92</v>
      </c>
      <c r="AC18" s="3">
        <v>996.799999999999</v>
      </c>
      <c r="AD18" s="3">
        <v>35.47</v>
      </c>
      <c r="AE18" s="3">
        <f t="shared" si="6"/>
        <v>51.6135</v>
      </c>
      <c r="AF18" s="3">
        <f t="shared" si="7"/>
        <v>1859.8196</v>
      </c>
      <c r="AG18" s="16">
        <f t="shared" si="8"/>
        <v>1859.82</v>
      </c>
    </row>
    <row r="19" s="7" customFormat="1" spans="1:33">
      <c r="A19" s="1">
        <v>80</v>
      </c>
      <c r="B19" s="1">
        <v>730</v>
      </c>
      <c r="C19" s="2" t="s">
        <v>50</v>
      </c>
      <c r="D19" s="1" t="s">
        <v>34</v>
      </c>
      <c r="E19" s="3">
        <v>1429.7</v>
      </c>
      <c r="F19" s="3">
        <f t="shared" si="0"/>
        <v>214.455</v>
      </c>
      <c r="G19" s="3">
        <v>19</v>
      </c>
      <c r="H19" s="3"/>
      <c r="I19" s="3">
        <v>49</v>
      </c>
      <c r="J19" s="3">
        <v>5</v>
      </c>
      <c r="K19" s="3">
        <v>38</v>
      </c>
      <c r="L19" s="3">
        <v>17</v>
      </c>
      <c r="M19" s="3">
        <v>19</v>
      </c>
      <c r="N19" s="3">
        <v>26</v>
      </c>
      <c r="O19" s="3">
        <f t="shared" si="1"/>
        <v>308.5</v>
      </c>
      <c r="P19" s="3">
        <v>1590.4</v>
      </c>
      <c r="Q19" s="3">
        <f t="shared" si="2"/>
        <v>63.616</v>
      </c>
      <c r="R19" s="3">
        <v>6</v>
      </c>
      <c r="S19" s="3">
        <v>18</v>
      </c>
      <c r="T19" s="3">
        <v>16</v>
      </c>
      <c r="U19" s="3">
        <v>3</v>
      </c>
      <c r="V19" s="3">
        <f t="shared" si="3"/>
        <v>202</v>
      </c>
      <c r="W19" s="3">
        <v>12792.78</v>
      </c>
      <c r="X19" s="3">
        <f t="shared" si="4"/>
        <v>1279.278</v>
      </c>
      <c r="Y19" s="3">
        <v>4</v>
      </c>
      <c r="Z19" s="3">
        <v>4</v>
      </c>
      <c r="AA19" s="3">
        <f t="shared" si="5"/>
        <v>240</v>
      </c>
      <c r="AB19" s="3">
        <v>2268.9</v>
      </c>
      <c r="AC19" s="3">
        <v>2082.6</v>
      </c>
      <c r="AD19" s="3">
        <v>171</v>
      </c>
      <c r="AE19" s="3">
        <f t="shared" si="6"/>
        <v>112.68</v>
      </c>
      <c r="AF19" s="3">
        <f t="shared" si="7"/>
        <v>2420.529</v>
      </c>
      <c r="AG19" s="16">
        <f t="shared" si="8"/>
        <v>2420.53</v>
      </c>
    </row>
    <row r="20" s="7" customFormat="1" spans="1:33">
      <c r="A20" s="1">
        <v>81</v>
      </c>
      <c r="B20" s="1">
        <v>741</v>
      </c>
      <c r="C20" s="2" t="s">
        <v>51</v>
      </c>
      <c r="D20" s="1" t="s">
        <v>34</v>
      </c>
      <c r="E20" s="3">
        <v>381.97</v>
      </c>
      <c r="F20" s="3">
        <f t="shared" si="0"/>
        <v>57.2955</v>
      </c>
      <c r="G20" s="3">
        <v>11</v>
      </c>
      <c r="H20" s="3"/>
      <c r="I20" s="3">
        <v>6</v>
      </c>
      <c r="J20" s="3">
        <v>10</v>
      </c>
      <c r="K20" s="3">
        <v>13</v>
      </c>
      <c r="L20" s="3"/>
      <c r="M20" s="3">
        <v>2</v>
      </c>
      <c r="N20" s="3">
        <v>4</v>
      </c>
      <c r="O20" s="3">
        <f t="shared" si="1"/>
        <v>75</v>
      </c>
      <c r="P20" s="3">
        <v>712.22</v>
      </c>
      <c r="Q20" s="3">
        <f t="shared" si="2"/>
        <v>28.4888</v>
      </c>
      <c r="R20" s="3"/>
      <c r="S20" s="3">
        <v>8</v>
      </c>
      <c r="T20" s="3">
        <v>3</v>
      </c>
      <c r="U20" s="3"/>
      <c r="V20" s="3">
        <f t="shared" si="3"/>
        <v>41</v>
      </c>
      <c r="W20" s="3">
        <v>5239.14</v>
      </c>
      <c r="X20" s="3">
        <f t="shared" si="4"/>
        <v>523.914</v>
      </c>
      <c r="Y20" s="3">
        <v>7</v>
      </c>
      <c r="Z20" s="3">
        <v>7</v>
      </c>
      <c r="AA20" s="3">
        <f t="shared" si="5"/>
        <v>420</v>
      </c>
      <c r="AB20" s="3">
        <v>469.07</v>
      </c>
      <c r="AC20" s="3">
        <v>409.4</v>
      </c>
      <c r="AD20" s="3">
        <v>45</v>
      </c>
      <c r="AE20" s="3">
        <f t="shared" si="6"/>
        <v>22.72</v>
      </c>
      <c r="AF20" s="3">
        <f t="shared" si="7"/>
        <v>1168.4183</v>
      </c>
      <c r="AG20" s="16">
        <f t="shared" si="8"/>
        <v>1168.42</v>
      </c>
    </row>
    <row r="21" s="7" customFormat="1" spans="1:33">
      <c r="A21" s="1">
        <v>70</v>
      </c>
      <c r="B21" s="1">
        <v>745</v>
      </c>
      <c r="C21" s="2" t="s">
        <v>52</v>
      </c>
      <c r="D21" s="1" t="s">
        <v>34</v>
      </c>
      <c r="E21" s="3">
        <v>2522.11</v>
      </c>
      <c r="F21" s="3">
        <f t="shared" si="0"/>
        <v>378.3165</v>
      </c>
      <c r="G21" s="3">
        <v>50</v>
      </c>
      <c r="H21" s="3">
        <v>1</v>
      </c>
      <c r="I21" s="3">
        <v>20</v>
      </c>
      <c r="J21" s="3">
        <v>21</v>
      </c>
      <c r="K21" s="3">
        <v>25</v>
      </c>
      <c r="L21" s="3">
        <v>7</v>
      </c>
      <c r="M21" s="3">
        <v>8</v>
      </c>
      <c r="N21" s="3">
        <v>16</v>
      </c>
      <c r="O21" s="3">
        <f t="shared" si="1"/>
        <v>245.5</v>
      </c>
      <c r="P21" s="3">
        <v>947.83</v>
      </c>
      <c r="Q21" s="3">
        <f t="shared" si="2"/>
        <v>37.9132</v>
      </c>
      <c r="R21" s="3">
        <v>2</v>
      </c>
      <c r="S21" s="3">
        <v>19</v>
      </c>
      <c r="T21" s="3">
        <v>8</v>
      </c>
      <c r="U21" s="3"/>
      <c r="V21" s="3">
        <f t="shared" si="3"/>
        <v>115.5</v>
      </c>
      <c r="W21" s="3">
        <v>14355.64</v>
      </c>
      <c r="X21" s="3">
        <f t="shared" si="4"/>
        <v>1435.564</v>
      </c>
      <c r="Y21" s="3">
        <v>2</v>
      </c>
      <c r="Z21" s="3">
        <v>2</v>
      </c>
      <c r="AA21" s="3">
        <f t="shared" si="5"/>
        <v>120</v>
      </c>
      <c r="AB21" s="3">
        <v>1084.05</v>
      </c>
      <c r="AC21" s="3">
        <v>959.4</v>
      </c>
      <c r="AD21" s="3">
        <v>117</v>
      </c>
      <c r="AE21" s="3">
        <f t="shared" si="6"/>
        <v>53.82</v>
      </c>
      <c r="AF21" s="3">
        <f t="shared" si="7"/>
        <v>2386.6137</v>
      </c>
      <c r="AG21" s="16">
        <f t="shared" si="8"/>
        <v>2386.61</v>
      </c>
    </row>
    <row r="22" s="8" customFormat="1" spans="1:33">
      <c r="A22" s="4"/>
      <c r="B22" s="4"/>
      <c r="C22" s="5"/>
      <c r="D22" s="4" t="s">
        <v>34</v>
      </c>
      <c r="E22" s="6">
        <f t="shared" ref="E22:AG22" si="9">SUM(E3:E21)</f>
        <v>71851.76</v>
      </c>
      <c r="F22" s="6">
        <f t="shared" si="9"/>
        <v>10777.764</v>
      </c>
      <c r="G22" s="6">
        <f t="shared" si="9"/>
        <v>574</v>
      </c>
      <c r="H22" s="6">
        <f t="shared" si="9"/>
        <v>70</v>
      </c>
      <c r="I22" s="6">
        <f t="shared" si="9"/>
        <v>869</v>
      </c>
      <c r="J22" s="6">
        <f t="shared" si="9"/>
        <v>452</v>
      </c>
      <c r="K22" s="6">
        <f t="shared" si="9"/>
        <v>644</v>
      </c>
      <c r="L22" s="6">
        <f t="shared" si="9"/>
        <v>105</v>
      </c>
      <c r="M22" s="6">
        <f t="shared" si="9"/>
        <v>261</v>
      </c>
      <c r="N22" s="6">
        <f t="shared" si="9"/>
        <v>243</v>
      </c>
      <c r="O22" s="6">
        <f t="shared" si="9"/>
        <v>5941</v>
      </c>
      <c r="P22" s="6">
        <f t="shared" si="9"/>
        <v>35087.72</v>
      </c>
      <c r="Q22" s="6">
        <f t="shared" si="9"/>
        <v>1403.5088</v>
      </c>
      <c r="R22" s="6">
        <f t="shared" si="9"/>
        <v>215</v>
      </c>
      <c r="S22" s="6">
        <f t="shared" si="9"/>
        <v>591</v>
      </c>
      <c r="T22" s="6">
        <f t="shared" si="9"/>
        <v>301</v>
      </c>
      <c r="U22" s="6">
        <f t="shared" si="9"/>
        <v>134</v>
      </c>
      <c r="V22" s="6">
        <f t="shared" si="9"/>
        <v>5276.5</v>
      </c>
      <c r="W22" s="6">
        <f t="shared" si="9"/>
        <v>300584.34</v>
      </c>
      <c r="X22" s="6">
        <f t="shared" si="9"/>
        <v>30058.434</v>
      </c>
      <c r="Y22" s="6">
        <f t="shared" si="9"/>
        <v>68.145</v>
      </c>
      <c r="Z22" s="6">
        <f t="shared" si="9"/>
        <v>60.145</v>
      </c>
      <c r="AA22" s="6">
        <f t="shared" si="9"/>
        <v>3608.7</v>
      </c>
      <c r="AB22" s="6">
        <f t="shared" si="9"/>
        <v>57515.01</v>
      </c>
      <c r="AC22" s="6">
        <f t="shared" si="9"/>
        <v>35534.89</v>
      </c>
      <c r="AD22" s="6">
        <f t="shared" si="9"/>
        <v>3643.98</v>
      </c>
      <c r="AE22" s="6">
        <f t="shared" si="9"/>
        <v>1958.9435</v>
      </c>
      <c r="AF22" s="6">
        <f t="shared" si="9"/>
        <v>59024.8503</v>
      </c>
      <c r="AG22" s="17">
        <f t="shared" si="9"/>
        <v>59024.86</v>
      </c>
    </row>
  </sheetData>
  <mergeCells count="8">
    <mergeCell ref="E1:F1"/>
    <mergeCell ref="G1:O1"/>
    <mergeCell ref="P1:Q1"/>
    <mergeCell ref="R1:V1"/>
    <mergeCell ref="W1:X1"/>
    <mergeCell ref="Y1:AA1"/>
    <mergeCell ref="AB1:AE1"/>
    <mergeCell ref="AG1:A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20"/>
  <sheetViews>
    <sheetView topLeftCell="V1" workbookViewId="0">
      <selection activeCell="A1" sqref="A1:AG20"/>
    </sheetView>
  </sheetViews>
  <sheetFormatPr defaultColWidth="9" defaultRowHeight="13.5"/>
  <cols>
    <col min="5" max="5" width="9.375"/>
    <col min="6" max="6" width="10.375"/>
    <col min="16" max="16" width="9.375"/>
    <col min="17" max="17" width="10.375"/>
    <col min="23" max="24" width="10.375"/>
    <col min="28" max="29" width="9.375"/>
    <col min="31" max="31" width="10.375"/>
    <col min="32" max="32" width="11.5"/>
    <col min="33" max="33" width="9.375"/>
  </cols>
  <sheetData>
    <row r="1" spans="1:33">
      <c r="A1" s="1">
        <v>73</v>
      </c>
      <c r="B1" s="1">
        <v>311</v>
      </c>
      <c r="C1" s="2" t="s">
        <v>33</v>
      </c>
      <c r="D1" s="1" t="s">
        <v>34</v>
      </c>
      <c r="E1" s="3">
        <v>3957.5</v>
      </c>
      <c r="F1" s="3">
        <f>E1*0.15</f>
        <v>593.625</v>
      </c>
      <c r="G1" s="3"/>
      <c r="H1" s="3"/>
      <c r="I1" s="3">
        <v>31</v>
      </c>
      <c r="J1" s="3">
        <v>11</v>
      </c>
      <c r="K1" s="3">
        <v>8</v>
      </c>
      <c r="L1" s="3"/>
      <c r="M1" s="3">
        <v>2</v>
      </c>
      <c r="N1" s="3">
        <v>2</v>
      </c>
      <c r="O1" s="3">
        <f>G1*1.5+H1*5+I1*2.5+J1*1.5+K1*1.5+L1*1.5+M1*1.5+N1*1.5</f>
        <v>112</v>
      </c>
      <c r="P1" s="3">
        <v>191</v>
      </c>
      <c r="Q1" s="3">
        <f>P1*0.04</f>
        <v>7.64</v>
      </c>
      <c r="R1" s="3">
        <v>33</v>
      </c>
      <c r="S1" s="3">
        <v>40</v>
      </c>
      <c r="T1" s="3">
        <v>21</v>
      </c>
      <c r="U1" s="3">
        <v>6</v>
      </c>
      <c r="V1" s="3">
        <f>R1*6+S1*2.5+T1*7+U1*3</f>
        <v>463</v>
      </c>
      <c r="W1" s="3">
        <v>4488.39</v>
      </c>
      <c r="X1" s="3">
        <f>W1*0.1</f>
        <v>448.839</v>
      </c>
      <c r="Y1" s="3">
        <v>2</v>
      </c>
      <c r="Z1" s="3">
        <v>2</v>
      </c>
      <c r="AA1" s="3">
        <f>Z1*60</f>
        <v>120</v>
      </c>
      <c r="AB1" s="3">
        <v>16539.57</v>
      </c>
      <c r="AC1" s="3">
        <v>4335.06</v>
      </c>
      <c r="AD1" s="3">
        <v>27</v>
      </c>
      <c r="AE1" s="3">
        <f>(AC1+AD1)*0.05</f>
        <v>218.103</v>
      </c>
      <c r="AF1" s="3">
        <f>AE1+AA1+X1+V1+Q1+O1+F1</f>
        <v>1963.207</v>
      </c>
      <c r="AG1" s="3">
        <f>ROUND(AF1,2)</f>
        <v>1963.21</v>
      </c>
    </row>
    <row r="2" spans="1:33">
      <c r="A2" s="1">
        <v>74</v>
      </c>
      <c r="B2" s="1">
        <v>339</v>
      </c>
      <c r="C2" s="2" t="s">
        <v>35</v>
      </c>
      <c r="D2" s="1" t="s">
        <v>34</v>
      </c>
      <c r="E2" s="3">
        <v>3385.3</v>
      </c>
      <c r="F2" s="3">
        <f>E2*0.15</f>
        <v>507.795</v>
      </c>
      <c r="G2" s="3">
        <v>18</v>
      </c>
      <c r="H2" s="3"/>
      <c r="I2" s="3">
        <v>22</v>
      </c>
      <c r="J2" s="3">
        <v>13</v>
      </c>
      <c r="K2" s="3">
        <v>32</v>
      </c>
      <c r="L2" s="3">
        <v>2</v>
      </c>
      <c r="M2" s="3">
        <v>4</v>
      </c>
      <c r="N2" s="3">
        <v>5</v>
      </c>
      <c r="O2" s="3">
        <f>G2*1.5+H2*5+I2*2.5+J2*1.5+K2*1.5+L2*1.5+M2*1.5+N2*1.5</f>
        <v>166</v>
      </c>
      <c r="P2" s="3">
        <v>1325.68</v>
      </c>
      <c r="Q2" s="3">
        <f>P2*0.04</f>
        <v>53.0272</v>
      </c>
      <c r="R2" s="3">
        <v>22</v>
      </c>
      <c r="S2" s="3">
        <v>15</v>
      </c>
      <c r="T2" s="3">
        <v>17</v>
      </c>
      <c r="U2" s="3">
        <v>10</v>
      </c>
      <c r="V2" s="3">
        <f>R2*6+S2*2.5+T2*7+U2*3</f>
        <v>318.5</v>
      </c>
      <c r="W2" s="3">
        <v>13365.95</v>
      </c>
      <c r="X2" s="3">
        <f>W2*0.1</f>
        <v>1336.595</v>
      </c>
      <c r="Y2" s="3">
        <v>1</v>
      </c>
      <c r="Z2" s="3">
        <v>1</v>
      </c>
      <c r="AA2" s="3">
        <f>Z2*60</f>
        <v>60</v>
      </c>
      <c r="AB2" s="3">
        <v>4608.75</v>
      </c>
      <c r="AC2" s="3">
        <v>1228.2</v>
      </c>
      <c r="AD2" s="3">
        <v>72</v>
      </c>
      <c r="AE2" s="3">
        <f>(AC2+AD2)*0.05</f>
        <v>65.01</v>
      </c>
      <c r="AF2" s="3">
        <f>AE2+AA2+X2+V2+Q2+O2+F2</f>
        <v>2506.9272</v>
      </c>
      <c r="AG2" s="3">
        <f>ROUND(AF2,2)</f>
        <v>2506.93</v>
      </c>
    </row>
    <row r="3" spans="1:33">
      <c r="A3" s="1">
        <v>63</v>
      </c>
      <c r="B3" s="1">
        <v>343</v>
      </c>
      <c r="C3" s="2" t="s">
        <v>36</v>
      </c>
      <c r="D3" s="1" t="s">
        <v>34</v>
      </c>
      <c r="E3" s="3">
        <v>7251.37</v>
      </c>
      <c r="F3" s="3">
        <f>E3*0.15</f>
        <v>1087.7055</v>
      </c>
      <c r="G3" s="3">
        <v>53</v>
      </c>
      <c r="H3" s="3">
        <v>11</v>
      </c>
      <c r="I3" s="3">
        <v>149</v>
      </c>
      <c r="J3" s="3">
        <v>35</v>
      </c>
      <c r="K3" s="3">
        <v>52</v>
      </c>
      <c r="L3" s="3">
        <v>13</v>
      </c>
      <c r="M3" s="3">
        <v>39</v>
      </c>
      <c r="N3" s="3">
        <v>28</v>
      </c>
      <c r="O3" s="3">
        <f>G3*1.5+H3*5+I3*2.5+J3*1.5+K3*1.5+L3*1.5+M3*1.5+N3*1.5</f>
        <v>757.5</v>
      </c>
      <c r="P3" s="3">
        <v>11402.27</v>
      </c>
      <c r="Q3" s="3">
        <f>P3*0.04</f>
        <v>456.0908</v>
      </c>
      <c r="R3" s="3">
        <v>73</v>
      </c>
      <c r="S3" s="3">
        <v>82</v>
      </c>
      <c r="T3" s="3">
        <v>52</v>
      </c>
      <c r="U3" s="3">
        <v>38</v>
      </c>
      <c r="V3" s="3">
        <f>R3*6+S3*2.5+T3*7+U3*3</f>
        <v>1121</v>
      </c>
      <c r="W3" s="3">
        <v>32294.69</v>
      </c>
      <c r="X3" s="3">
        <f>W3*0.1</f>
        <v>3229.469</v>
      </c>
      <c r="Y3" s="3">
        <v>8.516</v>
      </c>
      <c r="Z3" s="3">
        <v>4.516</v>
      </c>
      <c r="AA3" s="3">
        <f>Z3*60</f>
        <v>270.96</v>
      </c>
      <c r="AB3" s="3">
        <v>5530.05</v>
      </c>
      <c r="AC3" s="3">
        <v>4142.95000000001</v>
      </c>
      <c r="AD3" s="3">
        <v>1197</v>
      </c>
      <c r="AE3" s="3">
        <f>(AC3+AD3)*0.05</f>
        <v>266.997500000001</v>
      </c>
      <c r="AF3" s="3">
        <f>AE3+AA3+X3+V3+Q3+O3+F3</f>
        <v>7189.7228</v>
      </c>
      <c r="AG3" s="3">
        <f>ROUND(AF3,2)</f>
        <v>7189.72</v>
      </c>
    </row>
    <row r="4" spans="1:33">
      <c r="A4" s="1">
        <v>72</v>
      </c>
      <c r="B4" s="1">
        <v>347</v>
      </c>
      <c r="C4" s="2" t="s">
        <v>37</v>
      </c>
      <c r="D4" s="1" t="s">
        <v>34</v>
      </c>
      <c r="E4" s="3">
        <v>722.5</v>
      </c>
      <c r="F4" s="3">
        <f>E4*0.15</f>
        <v>108.375</v>
      </c>
      <c r="G4" s="3">
        <v>13</v>
      </c>
      <c r="H4" s="3"/>
      <c r="I4" s="3">
        <v>3</v>
      </c>
      <c r="J4" s="3">
        <v>4</v>
      </c>
      <c r="K4" s="3">
        <v>25</v>
      </c>
      <c r="L4" s="3">
        <v>1</v>
      </c>
      <c r="M4" s="3">
        <v>7</v>
      </c>
      <c r="N4" s="3">
        <v>8</v>
      </c>
      <c r="O4" s="3">
        <f>G4*1.5+H4*5+I4*2.5+J4*1.5+K4*1.5+L4*1.5+M4*1.5+N4*1.5</f>
        <v>94.5</v>
      </c>
      <c r="P4" s="3">
        <v>284</v>
      </c>
      <c r="Q4" s="3">
        <f>P4*0.04</f>
        <v>11.36</v>
      </c>
      <c r="R4" s="3"/>
      <c r="S4" s="3">
        <v>21</v>
      </c>
      <c r="T4" s="3">
        <v>1</v>
      </c>
      <c r="U4" s="3"/>
      <c r="V4" s="3">
        <f>R4*6+S4*2.5+T4*7+U4*3</f>
        <v>59.5</v>
      </c>
      <c r="W4" s="3">
        <v>4784.59</v>
      </c>
      <c r="X4" s="3">
        <f>W4*0.1</f>
        <v>478.459</v>
      </c>
      <c r="Y4" s="3">
        <v>2</v>
      </c>
      <c r="Z4" s="3">
        <v>2</v>
      </c>
      <c r="AA4" s="3">
        <f>Z4*60</f>
        <v>120</v>
      </c>
      <c r="AB4" s="3">
        <v>1275.4</v>
      </c>
      <c r="AC4" s="3">
        <v>1032.4</v>
      </c>
      <c r="AD4" s="3">
        <v>243</v>
      </c>
      <c r="AE4" s="3">
        <f>(AC4+AD4)*0.05</f>
        <v>63.77</v>
      </c>
      <c r="AF4" s="3">
        <f>AE4+AA4+X4+V4+Q4+O4+F4</f>
        <v>935.964</v>
      </c>
      <c r="AG4" s="3">
        <f>ROUND(AF4,2)</f>
        <v>935.96</v>
      </c>
    </row>
    <row r="5" spans="1:33">
      <c r="A5" s="1">
        <v>64</v>
      </c>
      <c r="B5" s="1">
        <v>357</v>
      </c>
      <c r="C5" s="2" t="s">
        <v>38</v>
      </c>
      <c r="D5" s="1" t="s">
        <v>34</v>
      </c>
      <c r="E5" s="3">
        <v>1828.64</v>
      </c>
      <c r="F5" s="3">
        <f>E5*0.15</f>
        <v>274.296</v>
      </c>
      <c r="G5" s="3">
        <v>77</v>
      </c>
      <c r="H5" s="3"/>
      <c r="I5" s="3">
        <v>6</v>
      </c>
      <c r="J5" s="3">
        <v>11</v>
      </c>
      <c r="K5" s="3">
        <v>9</v>
      </c>
      <c r="L5" s="3">
        <v>4</v>
      </c>
      <c r="M5" s="3">
        <v>7</v>
      </c>
      <c r="N5" s="3">
        <v>4</v>
      </c>
      <c r="O5" s="3">
        <f>G5*1.5+H5*5+I5*2.5+J5*1.5+K5*1.5+L5*1.5+M5*1.5+N5*1.5</f>
        <v>183</v>
      </c>
      <c r="P5" s="3">
        <v>907.44</v>
      </c>
      <c r="Q5" s="3">
        <f>P5*0.04</f>
        <v>36.2976</v>
      </c>
      <c r="R5" s="3">
        <v>3</v>
      </c>
      <c r="S5" s="3">
        <v>14</v>
      </c>
      <c r="T5" s="3">
        <v>8</v>
      </c>
      <c r="U5" s="3"/>
      <c r="V5" s="3">
        <f>R5*6+S5*2.5+T5*7+U5*3</f>
        <v>109</v>
      </c>
      <c r="W5" s="3">
        <v>12358.63</v>
      </c>
      <c r="X5" s="3">
        <f>W5*0.1</f>
        <v>1235.863</v>
      </c>
      <c r="Y5" s="3"/>
      <c r="Z5" s="3"/>
      <c r="AA5" s="3">
        <f>Z5*60</f>
        <v>0</v>
      </c>
      <c r="AB5" s="3">
        <v>3477.25</v>
      </c>
      <c r="AC5" s="3">
        <v>1263.8</v>
      </c>
      <c r="AD5" s="3">
        <v>72</v>
      </c>
      <c r="AE5" s="3">
        <f>(AC5+AD5)*0.05</f>
        <v>66.79</v>
      </c>
      <c r="AF5" s="3">
        <f>AE5+AA5+X5+V5+Q5+O5+F5</f>
        <v>1905.2466</v>
      </c>
      <c r="AG5" s="3">
        <f>ROUND(AF5,2)</f>
        <v>1905.25</v>
      </c>
    </row>
    <row r="6" spans="1:33">
      <c r="A6" s="1">
        <v>65</v>
      </c>
      <c r="B6" s="1">
        <v>359</v>
      </c>
      <c r="C6" s="2" t="s">
        <v>39</v>
      </c>
      <c r="D6" s="1" t="s">
        <v>34</v>
      </c>
      <c r="E6" s="3">
        <v>2342.18</v>
      </c>
      <c r="F6" s="3">
        <f>E6*0.15</f>
        <v>351.327</v>
      </c>
      <c r="G6" s="3">
        <v>36</v>
      </c>
      <c r="H6" s="3">
        <v>1</v>
      </c>
      <c r="I6" s="3">
        <v>28</v>
      </c>
      <c r="J6" s="3">
        <v>58</v>
      </c>
      <c r="K6" s="3">
        <v>37</v>
      </c>
      <c r="L6" s="3">
        <v>4</v>
      </c>
      <c r="M6" s="3">
        <v>7</v>
      </c>
      <c r="N6" s="3">
        <v>10</v>
      </c>
      <c r="O6" s="3">
        <f>G6*1.5+H6*5+I6*2.5+J6*1.5+K6*1.5+L6*1.5+M6*1.5+N6*1.5</f>
        <v>303</v>
      </c>
      <c r="P6" s="3">
        <v>3281.1</v>
      </c>
      <c r="Q6" s="3">
        <f>P6*0.04</f>
        <v>131.244</v>
      </c>
      <c r="R6" s="3">
        <v>22</v>
      </c>
      <c r="S6" s="3">
        <v>48</v>
      </c>
      <c r="T6" s="3">
        <v>15</v>
      </c>
      <c r="U6" s="3">
        <v>4</v>
      </c>
      <c r="V6" s="3">
        <f>R6*6+S6*2.5+T6*7+U6*3</f>
        <v>369</v>
      </c>
      <c r="W6" s="3">
        <v>15459.15</v>
      </c>
      <c r="X6" s="3">
        <f>W6*0.1</f>
        <v>1545.915</v>
      </c>
      <c r="Y6" s="3">
        <v>3.12</v>
      </c>
      <c r="Z6" s="3">
        <v>3.12</v>
      </c>
      <c r="AA6" s="3">
        <f>Z6*60</f>
        <v>187.2</v>
      </c>
      <c r="AB6" s="3">
        <v>2697.63</v>
      </c>
      <c r="AC6" s="3">
        <v>2384.31</v>
      </c>
      <c r="AD6" s="3">
        <v>288</v>
      </c>
      <c r="AE6" s="3">
        <f>(AC6+AD6)*0.05</f>
        <v>133.6155</v>
      </c>
      <c r="AF6" s="3">
        <f>AE6+AA6+X6+V6+Q6+O6+F6</f>
        <v>3021.3015</v>
      </c>
      <c r="AG6" s="3">
        <f>ROUND(AF6,2)</f>
        <v>3021.3</v>
      </c>
    </row>
    <row r="7" spans="1:33">
      <c r="A7" s="1">
        <v>66</v>
      </c>
      <c r="B7" s="1">
        <v>365</v>
      </c>
      <c r="C7" s="2" t="s">
        <v>40</v>
      </c>
      <c r="D7" s="1" t="s">
        <v>34</v>
      </c>
      <c r="E7" s="3">
        <v>8068.19</v>
      </c>
      <c r="F7" s="3">
        <f>E7*0.15</f>
        <v>1210.2285</v>
      </c>
      <c r="G7" s="3">
        <v>13</v>
      </c>
      <c r="H7" s="3">
        <v>1</v>
      </c>
      <c r="I7" s="3">
        <v>82</v>
      </c>
      <c r="J7" s="3">
        <v>33</v>
      </c>
      <c r="K7" s="3">
        <v>22</v>
      </c>
      <c r="L7" s="3">
        <v>12</v>
      </c>
      <c r="M7" s="3">
        <v>8</v>
      </c>
      <c r="N7" s="3">
        <v>27</v>
      </c>
      <c r="O7" s="3">
        <f>G7*1.5+H7*5+I7*2.5+J7*1.5+K7*1.5+L7*1.5+M7*1.5+N7*1.5</f>
        <v>382.5</v>
      </c>
      <c r="P7" s="3">
        <v>2267.65</v>
      </c>
      <c r="Q7" s="3">
        <f>P7*0.04</f>
        <v>90.706</v>
      </c>
      <c r="R7" s="3"/>
      <c r="S7" s="3">
        <v>27</v>
      </c>
      <c r="T7" s="3">
        <v>33</v>
      </c>
      <c r="U7" s="3">
        <v>21</v>
      </c>
      <c r="V7" s="3">
        <f>R7*6+S7*2.5+T7*7+U7*3</f>
        <v>361.5</v>
      </c>
      <c r="W7" s="3">
        <v>21104.83</v>
      </c>
      <c r="X7" s="3">
        <f>W7*0.1</f>
        <v>2110.483</v>
      </c>
      <c r="Y7" s="3">
        <v>1.18</v>
      </c>
      <c r="Z7" s="3">
        <v>1.18</v>
      </c>
      <c r="AA7" s="3">
        <f>Z7*60</f>
        <v>70.8</v>
      </c>
      <c r="AB7" s="3">
        <v>2260.17</v>
      </c>
      <c r="AC7" s="3">
        <v>2131.4</v>
      </c>
      <c r="AD7" s="3">
        <v>99</v>
      </c>
      <c r="AE7" s="3">
        <f>(AC7+AD7)*0.05</f>
        <v>111.52</v>
      </c>
      <c r="AF7" s="3">
        <f>AE7+AA7+X7+V7+Q7+O7+F7</f>
        <v>4337.7375</v>
      </c>
      <c r="AG7" s="3">
        <f>ROUND(AF7,2)</f>
        <v>4337.74</v>
      </c>
    </row>
    <row r="8" spans="1:33">
      <c r="A8" s="1">
        <v>67</v>
      </c>
      <c r="B8" s="1">
        <v>379</v>
      </c>
      <c r="C8" s="2" t="s">
        <v>41</v>
      </c>
      <c r="D8" s="1" t="s">
        <v>34</v>
      </c>
      <c r="E8" s="3">
        <v>1036.22</v>
      </c>
      <c r="F8" s="3">
        <f>E8*0.15</f>
        <v>155.433</v>
      </c>
      <c r="G8" s="3">
        <v>15</v>
      </c>
      <c r="H8" s="3">
        <v>3</v>
      </c>
      <c r="I8" s="3">
        <v>22</v>
      </c>
      <c r="J8" s="3">
        <v>14</v>
      </c>
      <c r="K8" s="3">
        <v>27</v>
      </c>
      <c r="L8" s="3">
        <v>4</v>
      </c>
      <c r="M8" s="3">
        <v>10</v>
      </c>
      <c r="N8" s="3">
        <v>4</v>
      </c>
      <c r="O8" s="3">
        <f>G8*1.5+H8*5+I8*2.5+J8*1.5+K8*1.5+L8*1.5+M8*1.5+N8*1.5</f>
        <v>181</v>
      </c>
      <c r="P8" s="3">
        <v>446.26</v>
      </c>
      <c r="Q8" s="3">
        <f>P8*0.04</f>
        <v>17.8504</v>
      </c>
      <c r="R8" s="3"/>
      <c r="S8" s="3">
        <v>27</v>
      </c>
      <c r="T8" s="3">
        <v>6</v>
      </c>
      <c r="U8" s="3"/>
      <c r="V8" s="3">
        <f>R8*6+S8*2.5+T8*7+U8*3</f>
        <v>109.5</v>
      </c>
      <c r="W8" s="3">
        <v>8595.46</v>
      </c>
      <c r="X8" s="3">
        <f>W8*0.1</f>
        <v>859.546</v>
      </c>
      <c r="Y8" s="3">
        <v>1</v>
      </c>
      <c r="Z8" s="3">
        <v>1</v>
      </c>
      <c r="AA8" s="3">
        <f>Z8*60</f>
        <v>60</v>
      </c>
      <c r="AB8" s="3">
        <v>698.2</v>
      </c>
      <c r="AC8" s="3">
        <v>658.6</v>
      </c>
      <c r="AD8" s="3">
        <v>9</v>
      </c>
      <c r="AE8" s="3">
        <f>(AC8+AD8)*0.05</f>
        <v>33.38</v>
      </c>
      <c r="AF8" s="3">
        <f>AE8+AA8+X8+V8+Q8+O8+F8</f>
        <v>1416.7094</v>
      </c>
      <c r="AG8" s="3">
        <f>ROUND(AF8,2)</f>
        <v>1416.71</v>
      </c>
    </row>
    <row r="9" spans="1:33">
      <c r="A9" s="1">
        <v>68</v>
      </c>
      <c r="B9" s="1">
        <v>513</v>
      </c>
      <c r="C9" s="2" t="s">
        <v>42</v>
      </c>
      <c r="D9" s="1" t="s">
        <v>34</v>
      </c>
      <c r="E9" s="3">
        <v>3620.15</v>
      </c>
      <c r="F9" s="3">
        <f>E9*0.15</f>
        <v>543.0225</v>
      </c>
      <c r="G9" s="3">
        <v>59</v>
      </c>
      <c r="H9" s="3">
        <v>6</v>
      </c>
      <c r="I9" s="3">
        <v>60</v>
      </c>
      <c r="J9" s="3">
        <v>19</v>
      </c>
      <c r="K9" s="3">
        <v>58</v>
      </c>
      <c r="L9" s="3">
        <v>10</v>
      </c>
      <c r="M9" s="3">
        <v>24</v>
      </c>
      <c r="N9" s="3">
        <v>48</v>
      </c>
      <c r="O9" s="3">
        <f>G9*1.5+H9*5+I9*2.5+J9*1.5+K9*1.5+L9*1.5+M9*1.5+N9*1.5</f>
        <v>507</v>
      </c>
      <c r="P9" s="3">
        <v>1302.56</v>
      </c>
      <c r="Q9" s="3">
        <f>P9*0.04</f>
        <v>52.1024</v>
      </c>
      <c r="R9" s="3">
        <v>1</v>
      </c>
      <c r="S9" s="3">
        <v>37</v>
      </c>
      <c r="T9" s="3">
        <v>15</v>
      </c>
      <c r="U9" s="3"/>
      <c r="V9" s="3">
        <f>R9*6+S9*2.5+T9*7+U9*3</f>
        <v>203.5</v>
      </c>
      <c r="W9" s="3">
        <v>16726.72</v>
      </c>
      <c r="X9" s="3">
        <f>W9*0.1</f>
        <v>1672.672</v>
      </c>
      <c r="Y9" s="3">
        <v>3</v>
      </c>
      <c r="Z9" s="3">
        <v>3</v>
      </c>
      <c r="AA9" s="3">
        <f>Z9*60</f>
        <v>180</v>
      </c>
      <c r="AB9" s="3">
        <v>2055.18</v>
      </c>
      <c r="AC9" s="3">
        <v>1761.99</v>
      </c>
      <c r="AD9" s="3">
        <v>225</v>
      </c>
      <c r="AE9" s="3">
        <f>(AC9+AD9)*0.05</f>
        <v>99.3495</v>
      </c>
      <c r="AF9" s="3">
        <f>AE9+AA9+X9+V9+Q9+O9+F9</f>
        <v>3257.6464</v>
      </c>
      <c r="AG9" s="3">
        <f>ROUND(AF9,2)</f>
        <v>3257.65</v>
      </c>
    </row>
    <row r="10" spans="1:33">
      <c r="A10" s="1">
        <v>69</v>
      </c>
      <c r="B10" s="1">
        <v>570</v>
      </c>
      <c r="C10" s="2" t="s">
        <v>43</v>
      </c>
      <c r="D10" s="1" t="s">
        <v>34</v>
      </c>
      <c r="E10" s="3">
        <v>415.5</v>
      </c>
      <c r="F10" s="3">
        <f>E10*0.15</f>
        <v>62.325</v>
      </c>
      <c r="G10" s="3">
        <v>49</v>
      </c>
      <c r="H10" s="3">
        <v>2</v>
      </c>
      <c r="I10" s="3">
        <v>7</v>
      </c>
      <c r="J10" s="3">
        <v>10</v>
      </c>
      <c r="K10" s="3">
        <v>27</v>
      </c>
      <c r="L10" s="3">
        <v>2</v>
      </c>
      <c r="M10" s="3">
        <v>7</v>
      </c>
      <c r="N10" s="3">
        <v>8</v>
      </c>
      <c r="O10" s="3">
        <f>G10*1.5+H10*5+I10*2.5+J10*1.5+K10*1.5+L10*1.5+M10*1.5+N10*1.5</f>
        <v>182</v>
      </c>
      <c r="P10" s="3">
        <v>427.8</v>
      </c>
      <c r="Q10" s="3">
        <f>P10*0.04</f>
        <v>17.112</v>
      </c>
      <c r="R10" s="3">
        <v>10</v>
      </c>
      <c r="S10" s="3">
        <v>34</v>
      </c>
      <c r="T10" s="3">
        <v>10</v>
      </c>
      <c r="U10" s="3">
        <v>1</v>
      </c>
      <c r="V10" s="3">
        <f>R10*6+S10*2.5+T10*7+U10*3</f>
        <v>218</v>
      </c>
      <c r="W10" s="3">
        <v>10039.98</v>
      </c>
      <c r="X10" s="3">
        <f>W10*0.1</f>
        <v>1003.998</v>
      </c>
      <c r="Y10" s="3"/>
      <c r="Z10" s="3"/>
      <c r="AA10" s="3">
        <f>Z10*60</f>
        <v>0</v>
      </c>
      <c r="AB10" s="3">
        <v>1657.27</v>
      </c>
      <c r="AC10" s="3">
        <v>1397.58</v>
      </c>
      <c r="AD10" s="3">
        <v>144</v>
      </c>
      <c r="AE10" s="3">
        <f>(AC10+AD10)*0.05</f>
        <v>77.079</v>
      </c>
      <c r="AF10" s="3">
        <f>AE10+AA10+X10+V10+Q10+O10+F10</f>
        <v>1560.514</v>
      </c>
      <c r="AG10" s="3">
        <f>ROUND(AF10,2)</f>
        <v>1560.51</v>
      </c>
    </row>
    <row r="11" spans="1:33">
      <c r="A11" s="1">
        <v>75</v>
      </c>
      <c r="B11" s="1">
        <v>581</v>
      </c>
      <c r="C11" s="2" t="s">
        <v>44</v>
      </c>
      <c r="D11" s="1" t="s">
        <v>34</v>
      </c>
      <c r="E11" s="3">
        <v>2196.42</v>
      </c>
      <c r="F11" s="3">
        <f>E11*0.15</f>
        <v>329.463</v>
      </c>
      <c r="G11" s="3">
        <v>35</v>
      </c>
      <c r="H11" s="3">
        <v>24</v>
      </c>
      <c r="I11" s="3">
        <v>58</v>
      </c>
      <c r="J11" s="3">
        <v>35</v>
      </c>
      <c r="K11" s="3">
        <v>44</v>
      </c>
      <c r="L11" s="3">
        <v>9</v>
      </c>
      <c r="M11" s="3">
        <v>21</v>
      </c>
      <c r="N11" s="3">
        <v>10</v>
      </c>
      <c r="O11" s="3">
        <f>G11*1.5+H11*5+I11*2.5+J11*1.5+K11*1.5+L11*1.5+M11*1.5+N11*1.5</f>
        <v>496</v>
      </c>
      <c r="P11" s="3">
        <v>1204.27</v>
      </c>
      <c r="Q11" s="3">
        <f>P11*0.04</f>
        <v>48.1708</v>
      </c>
      <c r="R11" s="3">
        <v>2</v>
      </c>
      <c r="S11" s="3">
        <v>24</v>
      </c>
      <c r="T11" s="3">
        <v>7</v>
      </c>
      <c r="U11" s="3">
        <v>5</v>
      </c>
      <c r="V11" s="3">
        <f>R11*6+S11*2.5+T11*7+U11*3</f>
        <v>136</v>
      </c>
      <c r="W11" s="3">
        <v>13900.3</v>
      </c>
      <c r="X11" s="3">
        <f>W11*0.1</f>
        <v>1390.03</v>
      </c>
      <c r="Y11" s="3">
        <v>7</v>
      </c>
      <c r="Z11" s="3">
        <v>7</v>
      </c>
      <c r="AA11" s="3">
        <f>Z11*60</f>
        <v>420</v>
      </c>
      <c r="AB11" s="3">
        <v>3149.95</v>
      </c>
      <c r="AC11" s="3">
        <v>2901.4</v>
      </c>
      <c r="AD11" s="3">
        <v>198</v>
      </c>
      <c r="AE11" s="3">
        <f>(AC11+AD11)*0.05</f>
        <v>154.97</v>
      </c>
      <c r="AF11" s="3">
        <f>AE11+AA11+X11+V11+Q11+O11+F11</f>
        <v>2974.6338</v>
      </c>
      <c r="AG11" s="3">
        <f>ROUND(AF11,2)</f>
        <v>2974.63</v>
      </c>
    </row>
    <row r="12" spans="1:33">
      <c r="A12" s="1">
        <v>71</v>
      </c>
      <c r="B12" s="1">
        <v>582</v>
      </c>
      <c r="C12" s="2" t="s">
        <v>45</v>
      </c>
      <c r="D12" s="1" t="s">
        <v>34</v>
      </c>
      <c r="E12" s="3">
        <v>18111.89</v>
      </c>
      <c r="F12" s="3">
        <f>E12*0.15</f>
        <v>2716.7835</v>
      </c>
      <c r="G12" s="3">
        <v>27</v>
      </c>
      <c r="H12" s="3">
        <v>9</v>
      </c>
      <c r="I12" s="3">
        <v>116</v>
      </c>
      <c r="J12" s="3">
        <v>50</v>
      </c>
      <c r="K12" s="3">
        <v>47</v>
      </c>
      <c r="L12" s="3">
        <v>10</v>
      </c>
      <c r="M12" s="3">
        <v>6</v>
      </c>
      <c r="N12" s="3">
        <v>23</v>
      </c>
      <c r="O12" s="3">
        <f>G12*1.5+H12*5+I12*2.5+J12*1.5+K12*1.5+L12*1.5+M12*1.5+N12*1.5</f>
        <v>579.5</v>
      </c>
      <c r="P12" s="3">
        <v>2401.91</v>
      </c>
      <c r="Q12" s="3">
        <f>P12*0.04</f>
        <v>96.0764</v>
      </c>
      <c r="R12" s="3">
        <v>20</v>
      </c>
      <c r="S12" s="3">
        <v>42</v>
      </c>
      <c r="T12" s="3">
        <v>24</v>
      </c>
      <c r="U12" s="3">
        <v>9</v>
      </c>
      <c r="V12" s="3">
        <f>R12*6+S12*2.5+T12*7+U12*3</f>
        <v>420</v>
      </c>
      <c r="W12" s="3">
        <v>36044.07</v>
      </c>
      <c r="X12" s="3">
        <f>W12*0.1</f>
        <v>3604.407</v>
      </c>
      <c r="Y12" s="3">
        <v>6.204</v>
      </c>
      <c r="Z12" s="3">
        <v>5.204</v>
      </c>
      <c r="AA12" s="3">
        <f>Z12*60</f>
        <v>312.24</v>
      </c>
      <c r="AB12" s="3">
        <v>1719</v>
      </c>
      <c r="AC12" s="3">
        <v>1602</v>
      </c>
      <c r="AD12" s="3">
        <v>117</v>
      </c>
      <c r="AE12" s="3">
        <f>(AC12+AD12)*0.05</f>
        <v>85.95</v>
      </c>
      <c r="AF12" s="3">
        <f>AE12+AA12+X12+V12+Q12+O12+F12</f>
        <v>7814.9569</v>
      </c>
      <c r="AG12" s="3">
        <f>ROUND(AF12,2)</f>
        <v>7814.96</v>
      </c>
    </row>
    <row r="13" spans="1:33">
      <c r="A13" s="1">
        <v>76</v>
      </c>
      <c r="B13" s="1">
        <v>585</v>
      </c>
      <c r="C13" s="2" t="s">
        <v>46</v>
      </c>
      <c r="D13" s="1" t="s">
        <v>34</v>
      </c>
      <c r="E13" s="3">
        <v>4297.4</v>
      </c>
      <c r="F13" s="3">
        <f>E13*0.15</f>
        <v>644.61</v>
      </c>
      <c r="G13" s="3">
        <v>22</v>
      </c>
      <c r="H13" s="3">
        <v>4</v>
      </c>
      <c r="I13" s="3">
        <v>128</v>
      </c>
      <c r="J13" s="3">
        <v>43</v>
      </c>
      <c r="K13" s="3">
        <v>82</v>
      </c>
      <c r="L13" s="3">
        <v>4</v>
      </c>
      <c r="M13" s="3">
        <v>40</v>
      </c>
      <c r="N13" s="3">
        <v>4</v>
      </c>
      <c r="O13" s="3">
        <f>G13*1.5+H13*5+I13*2.5+J13*1.5+K13*1.5+L13*1.5+M13*1.5+N13*1.5</f>
        <v>632.5</v>
      </c>
      <c r="P13" s="3">
        <v>1236.78</v>
      </c>
      <c r="Q13" s="3">
        <f>P13*0.04</f>
        <v>49.4712</v>
      </c>
      <c r="R13" s="3">
        <v>2</v>
      </c>
      <c r="S13" s="3">
        <v>34</v>
      </c>
      <c r="T13" s="3">
        <v>18</v>
      </c>
      <c r="U13" s="3"/>
      <c r="V13" s="3">
        <f>R13*6+S13*2.5+T13*7+U13*3</f>
        <v>223</v>
      </c>
      <c r="W13" s="3">
        <v>22566.92</v>
      </c>
      <c r="X13" s="3">
        <f>W13*0.1</f>
        <v>2256.692</v>
      </c>
      <c r="Y13" s="3">
        <v>9.125</v>
      </c>
      <c r="Z13" s="3">
        <v>9.125</v>
      </c>
      <c r="AA13" s="3">
        <f>Z13*60</f>
        <v>547.5</v>
      </c>
      <c r="AB13" s="3">
        <v>2298.48</v>
      </c>
      <c r="AC13" s="3">
        <v>2118.2</v>
      </c>
      <c r="AD13" s="3">
        <v>98.51</v>
      </c>
      <c r="AE13" s="3">
        <f>(AC13+AD13)*0.05</f>
        <v>110.8355</v>
      </c>
      <c r="AF13" s="3">
        <f>AE13+AA13+X13+V13+Q13+O13+F13</f>
        <v>4464.6087</v>
      </c>
      <c r="AG13" s="3">
        <f>ROUND(AF13,2)</f>
        <v>4464.61</v>
      </c>
    </row>
    <row r="14" spans="1:33">
      <c r="A14" s="1">
        <v>77</v>
      </c>
      <c r="B14" s="1">
        <v>709</v>
      </c>
      <c r="C14" s="2" t="s">
        <v>47</v>
      </c>
      <c r="D14" s="1" t="s">
        <v>34</v>
      </c>
      <c r="E14" s="3">
        <v>767.05</v>
      </c>
      <c r="F14" s="3">
        <f>E14*0.15</f>
        <v>115.0575</v>
      </c>
      <c r="G14" s="3">
        <v>27</v>
      </c>
      <c r="H14" s="3"/>
      <c r="I14" s="3">
        <v>12</v>
      </c>
      <c r="J14" s="3">
        <v>7</v>
      </c>
      <c r="K14" s="3">
        <v>31</v>
      </c>
      <c r="L14" s="3">
        <v>2</v>
      </c>
      <c r="M14" s="3">
        <v>13</v>
      </c>
      <c r="N14" s="3">
        <v>2</v>
      </c>
      <c r="O14" s="3">
        <f>G14*1.5+H14*5+I14*2.5+J14*1.5+K14*1.5+L14*1.5+M14*1.5+N14*1.5</f>
        <v>153</v>
      </c>
      <c r="P14" s="3">
        <v>753.1</v>
      </c>
      <c r="Q14" s="3">
        <f>P14*0.04</f>
        <v>30.124</v>
      </c>
      <c r="R14" s="3">
        <v>10</v>
      </c>
      <c r="S14" s="3">
        <v>24</v>
      </c>
      <c r="T14" s="3">
        <v>9</v>
      </c>
      <c r="U14" s="3">
        <v>13</v>
      </c>
      <c r="V14" s="3">
        <f>R14*6+S14*2.5+T14*7+U14*3</f>
        <v>222</v>
      </c>
      <c r="W14" s="3">
        <v>11078.35</v>
      </c>
      <c r="X14" s="3">
        <f>W14*0.1</f>
        <v>1107.835</v>
      </c>
      <c r="Y14" s="3">
        <v>3</v>
      </c>
      <c r="Z14" s="3">
        <v>2</v>
      </c>
      <c r="AA14" s="3">
        <f>Z14*60</f>
        <v>120</v>
      </c>
      <c r="AB14" s="3">
        <v>1798.3</v>
      </c>
      <c r="AC14" s="3">
        <v>1513</v>
      </c>
      <c r="AD14" s="3">
        <v>270</v>
      </c>
      <c r="AE14" s="3">
        <f>(AC14+AD14)*0.05</f>
        <v>89.15</v>
      </c>
      <c r="AF14" s="3">
        <f>AE14+AA14+X14+V14+Q14+O14+F14</f>
        <v>1837.1665</v>
      </c>
      <c r="AG14" s="3">
        <f>ROUND(AF14,2)</f>
        <v>1837.17</v>
      </c>
    </row>
    <row r="15" spans="1:33">
      <c r="A15" s="1">
        <v>78</v>
      </c>
      <c r="B15" s="1">
        <v>726</v>
      </c>
      <c r="C15" s="2" t="s">
        <v>48</v>
      </c>
      <c r="D15" s="1" t="s">
        <v>34</v>
      </c>
      <c r="E15" s="3">
        <v>8457</v>
      </c>
      <c r="F15" s="3">
        <f>E15*0.15</f>
        <v>1268.55</v>
      </c>
      <c r="G15" s="3">
        <v>37</v>
      </c>
      <c r="H15" s="3">
        <v>7</v>
      </c>
      <c r="I15" s="3">
        <v>65</v>
      </c>
      <c r="J15" s="3">
        <v>58</v>
      </c>
      <c r="K15" s="3">
        <v>58</v>
      </c>
      <c r="L15" s="3">
        <v>3</v>
      </c>
      <c r="M15" s="3">
        <v>27</v>
      </c>
      <c r="N15" s="3">
        <v>9</v>
      </c>
      <c r="O15" s="3">
        <f>G15*1.5+H15*5+I15*2.5+J15*1.5+K15*1.5+L15*1.5+M15*1.5+N15*1.5</f>
        <v>485.5</v>
      </c>
      <c r="P15" s="3">
        <v>3216.11</v>
      </c>
      <c r="Q15" s="3">
        <f>P15*0.04</f>
        <v>128.6444</v>
      </c>
      <c r="R15" s="3">
        <v>9</v>
      </c>
      <c r="S15" s="3">
        <v>60</v>
      </c>
      <c r="T15" s="3">
        <v>23</v>
      </c>
      <c r="U15" s="3">
        <v>18</v>
      </c>
      <c r="V15" s="3">
        <f>R15*6+S15*2.5+T15*7+U15*3</f>
        <v>419</v>
      </c>
      <c r="W15" s="3">
        <v>31998.43</v>
      </c>
      <c r="X15" s="3">
        <f>W15*0.1</f>
        <v>3199.843</v>
      </c>
      <c r="Y15" s="3">
        <v>8</v>
      </c>
      <c r="Z15" s="3">
        <v>6</v>
      </c>
      <c r="AA15" s="3">
        <f>Z15*60</f>
        <v>360</v>
      </c>
      <c r="AB15" s="3">
        <v>2887.87</v>
      </c>
      <c r="AC15" s="3">
        <v>2615.8</v>
      </c>
      <c r="AD15" s="3">
        <v>216</v>
      </c>
      <c r="AE15" s="3">
        <f>(AC15+AD15)*0.05</f>
        <v>141.59</v>
      </c>
      <c r="AF15" s="3">
        <f>AE15+AA15+X15+V15+Q15+O15+F15</f>
        <v>6003.1274</v>
      </c>
      <c r="AG15" s="3">
        <f>ROUND(AF15,2)</f>
        <v>6003.13</v>
      </c>
    </row>
    <row r="16" spans="1:33">
      <c r="A16" s="1">
        <v>79</v>
      </c>
      <c r="B16" s="1">
        <v>727</v>
      </c>
      <c r="C16" s="2" t="s">
        <v>49</v>
      </c>
      <c r="D16" s="1" t="s">
        <v>34</v>
      </c>
      <c r="E16" s="3">
        <v>1060.67</v>
      </c>
      <c r="F16" s="3">
        <f>E16*0.15</f>
        <v>159.1005</v>
      </c>
      <c r="G16" s="3">
        <v>13</v>
      </c>
      <c r="H16" s="3">
        <v>1</v>
      </c>
      <c r="I16" s="3">
        <v>5</v>
      </c>
      <c r="J16" s="3">
        <v>15</v>
      </c>
      <c r="K16" s="3">
        <v>9</v>
      </c>
      <c r="L16" s="3">
        <v>1</v>
      </c>
      <c r="M16" s="3">
        <v>10</v>
      </c>
      <c r="N16" s="3">
        <v>5</v>
      </c>
      <c r="O16" s="3">
        <f>G16*1.5+H16*5+I16*2.5+J16*1.5+K16*1.5+L16*1.5+M16*1.5+N16*1.5</f>
        <v>97</v>
      </c>
      <c r="P16" s="3">
        <v>1189.34</v>
      </c>
      <c r="Q16" s="3">
        <f>P16*0.04</f>
        <v>47.5736</v>
      </c>
      <c r="R16" s="3"/>
      <c r="S16" s="3">
        <v>17</v>
      </c>
      <c r="T16" s="3">
        <v>15</v>
      </c>
      <c r="U16" s="3">
        <v>6</v>
      </c>
      <c r="V16" s="3">
        <f>R16*6+S16*2.5+T16*7+U16*3</f>
        <v>165.5</v>
      </c>
      <c r="W16" s="3">
        <v>13390.32</v>
      </c>
      <c r="X16" s="3">
        <f>W16*0.1</f>
        <v>1339.032</v>
      </c>
      <c r="Y16" s="3"/>
      <c r="Z16" s="3"/>
      <c r="AA16" s="3">
        <f>Z16*60</f>
        <v>0</v>
      </c>
      <c r="AB16" s="3">
        <v>1039.92</v>
      </c>
      <c r="AC16" s="3">
        <v>996.799999999999</v>
      </c>
      <c r="AD16" s="3">
        <v>35.47</v>
      </c>
      <c r="AE16" s="3">
        <f>(AC16+AD16)*0.05</f>
        <v>51.6135</v>
      </c>
      <c r="AF16" s="3">
        <f>AE16+AA16+X16+V16+Q16+O16+F16</f>
        <v>1859.8196</v>
      </c>
      <c r="AG16" s="3">
        <f>ROUND(AF16,2)</f>
        <v>1859.82</v>
      </c>
    </row>
    <row r="17" spans="1:33">
      <c r="A17" s="1">
        <v>80</v>
      </c>
      <c r="B17" s="1">
        <v>730</v>
      </c>
      <c r="C17" s="2" t="s">
        <v>50</v>
      </c>
      <c r="D17" s="1" t="s">
        <v>34</v>
      </c>
      <c r="E17" s="3">
        <v>1429.7</v>
      </c>
      <c r="F17" s="3">
        <f>E17*0.15</f>
        <v>214.455</v>
      </c>
      <c r="G17" s="3">
        <v>19</v>
      </c>
      <c r="H17" s="3"/>
      <c r="I17" s="3">
        <v>49</v>
      </c>
      <c r="J17" s="3">
        <v>5</v>
      </c>
      <c r="K17" s="3">
        <v>38</v>
      </c>
      <c r="L17" s="3">
        <v>17</v>
      </c>
      <c r="M17" s="3">
        <v>19</v>
      </c>
      <c r="N17" s="3">
        <v>26</v>
      </c>
      <c r="O17" s="3">
        <f>G17*1.5+H17*5+I17*2.5+J17*1.5+K17*1.5+L17*1.5+M17*1.5+N17*1.5</f>
        <v>308.5</v>
      </c>
      <c r="P17" s="3">
        <v>1590.4</v>
      </c>
      <c r="Q17" s="3">
        <f>P17*0.04</f>
        <v>63.616</v>
      </c>
      <c r="R17" s="3">
        <v>6</v>
      </c>
      <c r="S17" s="3">
        <v>18</v>
      </c>
      <c r="T17" s="3">
        <v>16</v>
      </c>
      <c r="U17" s="3">
        <v>3</v>
      </c>
      <c r="V17" s="3">
        <f>R17*6+S17*2.5+T17*7+U17*3</f>
        <v>202</v>
      </c>
      <c r="W17" s="3">
        <v>12792.78</v>
      </c>
      <c r="X17" s="3">
        <f>W17*0.1</f>
        <v>1279.278</v>
      </c>
      <c r="Y17" s="3">
        <v>4</v>
      </c>
      <c r="Z17" s="3">
        <v>4</v>
      </c>
      <c r="AA17" s="3">
        <f>Z17*60</f>
        <v>240</v>
      </c>
      <c r="AB17" s="3">
        <v>2268.9</v>
      </c>
      <c r="AC17" s="3">
        <v>2082.6</v>
      </c>
      <c r="AD17" s="3">
        <v>171</v>
      </c>
      <c r="AE17" s="3">
        <f>(AC17+AD17)*0.05</f>
        <v>112.68</v>
      </c>
      <c r="AF17" s="3">
        <f>AE17+AA17+X17+V17+Q17+O17+F17</f>
        <v>2420.529</v>
      </c>
      <c r="AG17" s="3">
        <f>ROUND(AF17,2)</f>
        <v>2420.53</v>
      </c>
    </row>
    <row r="18" spans="1:33">
      <c r="A18" s="1">
        <v>81</v>
      </c>
      <c r="B18" s="1">
        <v>741</v>
      </c>
      <c r="C18" s="2" t="s">
        <v>51</v>
      </c>
      <c r="D18" s="1" t="s">
        <v>34</v>
      </c>
      <c r="E18" s="3">
        <v>381.97</v>
      </c>
      <c r="F18" s="3">
        <f>E18*0.15</f>
        <v>57.2955</v>
      </c>
      <c r="G18" s="3">
        <v>11</v>
      </c>
      <c r="H18" s="3"/>
      <c r="I18" s="3">
        <v>6</v>
      </c>
      <c r="J18" s="3">
        <v>10</v>
      </c>
      <c r="K18" s="3">
        <v>13</v>
      </c>
      <c r="L18" s="3"/>
      <c r="M18" s="3">
        <v>2</v>
      </c>
      <c r="N18" s="3">
        <v>4</v>
      </c>
      <c r="O18" s="3">
        <f>G18*1.5+H18*5+I18*2.5+J18*1.5+K18*1.5+L18*1.5+M18*1.5+N18*1.5</f>
        <v>75</v>
      </c>
      <c r="P18" s="3">
        <v>712.22</v>
      </c>
      <c r="Q18" s="3">
        <f>P18*0.04</f>
        <v>28.4888</v>
      </c>
      <c r="R18" s="3"/>
      <c r="S18" s="3">
        <v>8</v>
      </c>
      <c r="T18" s="3">
        <v>3</v>
      </c>
      <c r="U18" s="3"/>
      <c r="V18" s="3">
        <f>R18*6+S18*2.5+T18*7+U18*3</f>
        <v>41</v>
      </c>
      <c r="W18" s="3">
        <v>5239.14</v>
      </c>
      <c r="X18" s="3">
        <f>W18*0.1</f>
        <v>523.914</v>
      </c>
      <c r="Y18" s="3">
        <v>7</v>
      </c>
      <c r="Z18" s="3">
        <v>7</v>
      </c>
      <c r="AA18" s="3">
        <f>Z18*60</f>
        <v>420</v>
      </c>
      <c r="AB18" s="3">
        <v>469.07</v>
      </c>
      <c r="AC18" s="3">
        <v>409.4</v>
      </c>
      <c r="AD18" s="3">
        <v>45</v>
      </c>
      <c r="AE18" s="3">
        <f>(AC18+AD18)*0.05</f>
        <v>22.72</v>
      </c>
      <c r="AF18" s="3">
        <f>AE18+AA18+X18+V18+Q18+O18+F18</f>
        <v>1168.4183</v>
      </c>
      <c r="AG18" s="3">
        <f>ROUND(AF18,2)</f>
        <v>1168.42</v>
      </c>
    </row>
    <row r="19" spans="1:33">
      <c r="A19" s="1">
        <v>70</v>
      </c>
      <c r="B19" s="1">
        <v>745</v>
      </c>
      <c r="C19" s="2" t="s">
        <v>52</v>
      </c>
      <c r="D19" s="1" t="s">
        <v>34</v>
      </c>
      <c r="E19" s="3">
        <v>2522.11</v>
      </c>
      <c r="F19" s="3">
        <f>E19*0.15</f>
        <v>378.3165</v>
      </c>
      <c r="G19" s="3">
        <v>50</v>
      </c>
      <c r="H19" s="3">
        <v>1</v>
      </c>
      <c r="I19" s="3">
        <v>20</v>
      </c>
      <c r="J19" s="3">
        <v>21</v>
      </c>
      <c r="K19" s="3">
        <v>25</v>
      </c>
      <c r="L19" s="3">
        <v>7</v>
      </c>
      <c r="M19" s="3">
        <v>8</v>
      </c>
      <c r="N19" s="3">
        <v>16</v>
      </c>
      <c r="O19" s="3">
        <f>G19*1.5+H19*5+I19*2.5+J19*1.5+K19*1.5+L19*1.5+M19*1.5+N19*1.5</f>
        <v>245.5</v>
      </c>
      <c r="P19" s="3">
        <v>947.83</v>
      </c>
      <c r="Q19" s="3">
        <f>P19*0.04</f>
        <v>37.9132</v>
      </c>
      <c r="R19" s="3">
        <v>2</v>
      </c>
      <c r="S19" s="3">
        <v>19</v>
      </c>
      <c r="T19" s="3">
        <v>8</v>
      </c>
      <c r="U19" s="3"/>
      <c r="V19" s="3">
        <f>R19*6+S19*2.5+T19*7+U19*3</f>
        <v>115.5</v>
      </c>
      <c r="W19" s="3">
        <v>14355.64</v>
      </c>
      <c r="X19" s="3">
        <f>W19*0.1</f>
        <v>1435.564</v>
      </c>
      <c r="Y19" s="3">
        <v>2</v>
      </c>
      <c r="Z19" s="3">
        <v>2</v>
      </c>
      <c r="AA19" s="3">
        <f>Z19*60</f>
        <v>120</v>
      </c>
      <c r="AB19" s="3">
        <v>1084.05</v>
      </c>
      <c r="AC19" s="3">
        <v>959.4</v>
      </c>
      <c r="AD19" s="3">
        <v>117</v>
      </c>
      <c r="AE19" s="3">
        <f>(AC19+AD19)*0.05</f>
        <v>53.82</v>
      </c>
      <c r="AF19" s="3">
        <f>AE19+AA19+X19+V19+Q19+O19+F19</f>
        <v>2386.6137</v>
      </c>
      <c r="AG19" s="3">
        <f>ROUND(AF19,2)</f>
        <v>2386.61</v>
      </c>
    </row>
    <row r="20" spans="1:33">
      <c r="A20" s="4"/>
      <c r="B20" s="4"/>
      <c r="C20" s="5"/>
      <c r="D20" s="4" t="s">
        <v>34</v>
      </c>
      <c r="E20" s="6">
        <f t="shared" ref="E20:AG20" si="0">SUM(E1:E19)</f>
        <v>71851.76</v>
      </c>
      <c r="F20" s="6">
        <f t="shared" si="0"/>
        <v>10777.764</v>
      </c>
      <c r="G20" s="6">
        <f t="shared" si="0"/>
        <v>574</v>
      </c>
      <c r="H20" s="6">
        <f t="shared" si="0"/>
        <v>70</v>
      </c>
      <c r="I20" s="6">
        <f t="shared" si="0"/>
        <v>869</v>
      </c>
      <c r="J20" s="6">
        <f t="shared" si="0"/>
        <v>452</v>
      </c>
      <c r="K20" s="6">
        <f t="shared" si="0"/>
        <v>644</v>
      </c>
      <c r="L20" s="6">
        <f t="shared" si="0"/>
        <v>105</v>
      </c>
      <c r="M20" s="6">
        <f t="shared" si="0"/>
        <v>261</v>
      </c>
      <c r="N20" s="6">
        <f t="shared" si="0"/>
        <v>243</v>
      </c>
      <c r="O20" s="6">
        <f t="shared" si="0"/>
        <v>5941</v>
      </c>
      <c r="P20" s="6">
        <f t="shared" si="0"/>
        <v>35087.72</v>
      </c>
      <c r="Q20" s="6">
        <f t="shared" si="0"/>
        <v>1403.5088</v>
      </c>
      <c r="R20" s="6">
        <f t="shared" si="0"/>
        <v>215</v>
      </c>
      <c r="S20" s="6">
        <f t="shared" si="0"/>
        <v>591</v>
      </c>
      <c r="T20" s="6">
        <f t="shared" si="0"/>
        <v>301</v>
      </c>
      <c r="U20" s="6">
        <f t="shared" si="0"/>
        <v>134</v>
      </c>
      <c r="V20" s="6">
        <f t="shared" si="0"/>
        <v>5276.5</v>
      </c>
      <c r="W20" s="6">
        <f t="shared" si="0"/>
        <v>300584.34</v>
      </c>
      <c r="X20" s="6">
        <f t="shared" si="0"/>
        <v>30058.434</v>
      </c>
      <c r="Y20" s="6">
        <f t="shared" si="0"/>
        <v>68.145</v>
      </c>
      <c r="Z20" s="6">
        <f t="shared" si="0"/>
        <v>60.145</v>
      </c>
      <c r="AA20" s="6">
        <f t="shared" si="0"/>
        <v>3608.7</v>
      </c>
      <c r="AB20" s="6">
        <f t="shared" si="0"/>
        <v>57515.01</v>
      </c>
      <c r="AC20" s="6">
        <f t="shared" si="0"/>
        <v>35534.89</v>
      </c>
      <c r="AD20" s="6">
        <f t="shared" si="0"/>
        <v>3643.98</v>
      </c>
      <c r="AE20" s="6">
        <f t="shared" si="0"/>
        <v>1958.9435</v>
      </c>
      <c r="AF20" s="6">
        <f t="shared" si="0"/>
        <v>59024.8503</v>
      </c>
      <c r="AG20" s="6">
        <f t="shared" si="0"/>
        <v>59024.86</v>
      </c>
    </row>
  </sheetData>
  <sortState ref="A1:AG20">
    <sortCondition ref="B1:B20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dcterms:created xsi:type="dcterms:W3CDTF">2017-05-29T05:21:00Z</dcterms:created>
  <dcterms:modified xsi:type="dcterms:W3CDTF">2017-05-30T13:26:11Z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