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报人事销售提成奖金版" sheetId="1" r:id="rId1"/>
    <sheet name="1.26-2.25日营业员销售提成初稿版" sheetId="3" r:id="rId2"/>
    <sheet name="帮扶人员提成明细" sheetId="4" r:id="rId3"/>
  </sheets>
  <definedNames>
    <definedName name="_xlnm._FilterDatabase" localSheetId="1" hidden="1">'1.26-2.25日营业员销售提成初稿版'!$M$1:$M$33</definedName>
  </definedNames>
  <calcPr calcId="144525" concurrentCalc="0"/>
</workbook>
</file>

<file path=xl/sharedStrings.xml><?xml version="1.0" encoding="utf-8"?>
<sst xmlns="http://schemas.openxmlformats.org/spreadsheetml/2006/main" count="92">
  <si>
    <t>岗位系数设定原则：用于绩效考核和二次分配奖金核算，按管理层级、岗位性质、业务技能制定标准，店长级为1，柜组长级为0.8-1，营业员级为0.6-1</t>
  </si>
  <si>
    <t xml:space="preserve">   </t>
  </si>
  <si>
    <t>门店id</t>
  </si>
  <si>
    <t>门店名</t>
  </si>
  <si>
    <t>人员id</t>
  </si>
  <si>
    <t>人员名</t>
  </si>
  <si>
    <t>报人事（提成金额）</t>
  </si>
  <si>
    <t>四川太极旗舰店</t>
  </si>
  <si>
    <t>李静</t>
  </si>
  <si>
    <t>马昕</t>
  </si>
  <si>
    <t>彭关敏</t>
  </si>
  <si>
    <t>申彩文</t>
  </si>
  <si>
    <t>曾梦薇</t>
  </si>
  <si>
    <t>吴小敏</t>
  </si>
  <si>
    <t>梅茜</t>
  </si>
  <si>
    <t>张玲</t>
  </si>
  <si>
    <t>谭庆娟</t>
  </si>
  <si>
    <t>黄长菊</t>
  </si>
  <si>
    <t>先雪晴</t>
  </si>
  <si>
    <t>杨述玲</t>
  </si>
  <si>
    <t xml:space="preserve">谢琴
</t>
  </si>
  <si>
    <t>吴凤兰</t>
  </si>
  <si>
    <t>黄萍</t>
  </si>
  <si>
    <t>李佳岭</t>
  </si>
  <si>
    <t>阴静</t>
  </si>
  <si>
    <t>何晓蝶</t>
  </si>
  <si>
    <t>代珍慧</t>
  </si>
  <si>
    <t>杨佩</t>
  </si>
  <si>
    <t>冯梅</t>
  </si>
  <si>
    <t xml:space="preserve">何玉莲 </t>
  </si>
  <si>
    <t>程帆</t>
  </si>
  <si>
    <t>外方统计</t>
  </si>
  <si>
    <t>何红程</t>
  </si>
  <si>
    <t>阮丽</t>
  </si>
  <si>
    <t>翁全丽</t>
  </si>
  <si>
    <t xml:space="preserve">秦睿熹
</t>
  </si>
  <si>
    <t>张娟娟</t>
  </si>
  <si>
    <t>唐文琼</t>
  </si>
  <si>
    <t>余志彬</t>
  </si>
  <si>
    <t>合计扣除每人67元清洁费，共已经扣除2077元，反馈提成金额为扣除后金额，2077元和促销扣清洁费一起由店长领取支付</t>
  </si>
  <si>
    <t>人员ID</t>
  </si>
  <si>
    <t>销售金额</t>
  </si>
  <si>
    <t>销售毛利额</t>
  </si>
  <si>
    <t>销售笔数</t>
  </si>
  <si>
    <t>大保健提成</t>
  </si>
  <si>
    <t>按毛利率提成</t>
  </si>
  <si>
    <t>T类和单品提成</t>
  </si>
  <si>
    <t>合计提成</t>
  </si>
  <si>
    <t>外方统计增加提成</t>
  </si>
  <si>
    <t>备注</t>
  </si>
  <si>
    <t>二次分配贡献金额</t>
  </si>
  <si>
    <t>二次分配金额</t>
  </si>
  <si>
    <t>扣除清洁费</t>
  </si>
  <si>
    <t>确定合计提成</t>
  </si>
  <si>
    <t>23272.7679449792295016</t>
  </si>
  <si>
    <t>36216.49950098947019</t>
  </si>
  <si>
    <t>0</t>
  </si>
  <si>
    <t>实习生</t>
  </si>
  <si>
    <t>2047.875165839712</t>
  </si>
  <si>
    <t>销售代表</t>
  </si>
  <si>
    <t>2967.57624047990384</t>
  </si>
  <si>
    <t>二次分配</t>
  </si>
  <si>
    <t>1365.83973999968454</t>
  </si>
  <si>
    <t>中药</t>
  </si>
  <si>
    <t>16041.57756552105554</t>
  </si>
  <si>
    <t>530.707499999496</t>
  </si>
  <si>
    <t>51543.1490940381620003</t>
  </si>
  <si>
    <t>5547.9991524940408</t>
  </si>
  <si>
    <t>2145.059609999174</t>
  </si>
  <si>
    <t>1382.6001000010303</t>
  </si>
  <si>
    <t>21910.9261281073837485</t>
  </si>
  <si>
    <t>6886.82960099977734</t>
  </si>
  <si>
    <t>989.292499997598</t>
  </si>
  <si>
    <t>导医</t>
  </si>
  <si>
    <t>1325.890908999799999</t>
  </si>
  <si>
    <t>1687.752500002444</t>
  </si>
  <si>
    <t>4486.302600001099</t>
  </si>
  <si>
    <t>16236.4542389642830837</t>
  </si>
  <si>
    <t>572.706165244099996</t>
  </si>
  <si>
    <t>22173.049700000802</t>
  </si>
  <si>
    <t>3724.079271999716</t>
  </si>
  <si>
    <t>36002.029943154307486</t>
  </si>
  <si>
    <t>132684.475535006726012</t>
  </si>
  <si>
    <t>合计</t>
  </si>
  <si>
    <t/>
  </si>
  <si>
    <t>529728.2116117734638224</t>
  </si>
  <si>
    <t>毛静静</t>
  </si>
  <si>
    <t>谭凤旭</t>
  </si>
  <si>
    <t xml:space="preserve">向海英 </t>
  </si>
  <si>
    <t>胡艳弘</t>
  </si>
  <si>
    <t>948.345107499905</t>
  </si>
  <si>
    <t>李丽鞠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</si>
</sst>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wrapText="1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176" fontId="5" fillId="2" borderId="0" xfId="0" applyNumberFormat="1" applyFont="1" applyFill="1" applyBorder="1" applyAlignment="1"/>
    <xf numFmtId="0" fontId="8" fillId="0" borderId="0" xfId="0" applyFont="1" applyFill="1" applyBorder="1" applyAlignment="1"/>
    <xf numFmtId="176" fontId="8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workbookViewId="0">
      <selection activeCell="A34" sqref="A34:F37"/>
    </sheetView>
  </sheetViews>
  <sheetFormatPr defaultColWidth="9" defaultRowHeight="14.25" outlineLevelCol="5"/>
  <cols>
    <col min="2" max="2" width="4.875" customWidth="1"/>
    <col min="3" max="3" width="15.875" customWidth="1"/>
    <col min="4" max="4" width="7" customWidth="1"/>
    <col min="5" max="5" width="25.75" customWidth="1"/>
    <col min="6" max="6" width="16.25" customWidth="1"/>
  </cols>
  <sheetData>
    <row r="1" ht="62" customHeight="1" spans="1:6">
      <c r="A1" s="7" t="s">
        <v>0</v>
      </c>
      <c r="B1" s="7"/>
      <c r="C1" s="7"/>
      <c r="D1" s="7"/>
      <c r="E1" s="7"/>
      <c r="F1" s="8"/>
    </row>
    <row r="2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pans="1:6">
      <c r="A3" s="11">
        <v>1</v>
      </c>
      <c r="B3" s="2">
        <v>307</v>
      </c>
      <c r="C3" s="2" t="s">
        <v>7</v>
      </c>
      <c r="D3" s="2">
        <v>5880</v>
      </c>
      <c r="E3" s="2" t="s">
        <v>8</v>
      </c>
      <c r="F3" s="12">
        <v>1958.7461</v>
      </c>
    </row>
    <row r="4" spans="1:6">
      <c r="A4" s="11">
        <v>2</v>
      </c>
      <c r="B4" s="2">
        <v>307</v>
      </c>
      <c r="C4" s="2" t="s">
        <v>7</v>
      </c>
      <c r="D4" s="2">
        <v>9563</v>
      </c>
      <c r="E4" s="2" t="s">
        <v>9</v>
      </c>
      <c r="F4" s="12">
        <v>2954.75</v>
      </c>
    </row>
    <row r="5" spans="1:6">
      <c r="A5" s="11">
        <v>3</v>
      </c>
      <c r="B5" s="2">
        <v>307</v>
      </c>
      <c r="C5" s="2" t="s">
        <v>7</v>
      </c>
      <c r="D5" s="2">
        <v>10902</v>
      </c>
      <c r="E5" s="2" t="s">
        <v>10</v>
      </c>
      <c r="F5" s="12">
        <v>18.8633</v>
      </c>
    </row>
    <row r="6" spans="1:6">
      <c r="A6" s="11">
        <v>4</v>
      </c>
      <c r="B6" s="2">
        <v>307</v>
      </c>
      <c r="C6" s="2" t="s">
        <v>7</v>
      </c>
      <c r="D6" s="2">
        <v>990280</v>
      </c>
      <c r="E6" s="2" t="s">
        <v>11</v>
      </c>
      <c r="F6" s="12">
        <v>59.1</v>
      </c>
    </row>
    <row r="7" spans="1:6">
      <c r="A7" s="11">
        <v>5</v>
      </c>
      <c r="B7" s="2">
        <v>307</v>
      </c>
      <c r="C7" s="2" t="s">
        <v>7</v>
      </c>
      <c r="D7" s="2">
        <v>7588</v>
      </c>
      <c r="E7" s="2" t="s">
        <v>12</v>
      </c>
      <c r="F7" s="12">
        <v>1081.1845</v>
      </c>
    </row>
    <row r="8" spans="1:6">
      <c r="A8" s="11">
        <v>6</v>
      </c>
      <c r="B8" s="2">
        <v>307</v>
      </c>
      <c r="C8" s="2" t="s">
        <v>7</v>
      </c>
      <c r="D8" s="2">
        <v>9962</v>
      </c>
      <c r="E8" s="2" t="s">
        <v>13</v>
      </c>
      <c r="F8" s="12">
        <v>330.98432</v>
      </c>
    </row>
    <row r="9" spans="1:6">
      <c r="A9" s="11">
        <v>7</v>
      </c>
      <c r="B9" s="2">
        <v>307</v>
      </c>
      <c r="C9" s="2" t="s">
        <v>7</v>
      </c>
      <c r="D9" s="2">
        <v>9895</v>
      </c>
      <c r="E9" s="2" t="s">
        <v>14</v>
      </c>
      <c r="F9" s="12">
        <v>2275.98205</v>
      </c>
    </row>
    <row r="10" spans="1:6">
      <c r="A10" s="11">
        <v>8</v>
      </c>
      <c r="B10" s="2">
        <v>307</v>
      </c>
      <c r="C10" s="2" t="s">
        <v>7</v>
      </c>
      <c r="D10" s="2">
        <v>10890</v>
      </c>
      <c r="E10" s="2" t="s">
        <v>15</v>
      </c>
      <c r="F10" s="12">
        <v>291.1905</v>
      </c>
    </row>
    <row r="11" spans="1:6">
      <c r="A11" s="11">
        <v>9</v>
      </c>
      <c r="B11" s="2">
        <v>307</v>
      </c>
      <c r="C11" s="2" t="s">
        <v>7</v>
      </c>
      <c r="D11" s="2">
        <v>4529</v>
      </c>
      <c r="E11" s="2" t="s">
        <v>16</v>
      </c>
      <c r="F11" s="12">
        <v>689.275</v>
      </c>
    </row>
    <row r="12" spans="1:6">
      <c r="A12" s="11">
        <v>10</v>
      </c>
      <c r="B12" s="2">
        <v>307</v>
      </c>
      <c r="C12" s="2" t="s">
        <v>7</v>
      </c>
      <c r="D12" s="2">
        <v>7107</v>
      </c>
      <c r="E12" s="2" t="s">
        <v>17</v>
      </c>
      <c r="F12" s="12">
        <v>4388.87527</v>
      </c>
    </row>
    <row r="13" spans="1:6">
      <c r="A13" s="11">
        <v>11</v>
      </c>
      <c r="B13" s="2">
        <v>307</v>
      </c>
      <c r="C13" s="2" t="s">
        <v>7</v>
      </c>
      <c r="D13" s="2">
        <v>9561</v>
      </c>
      <c r="E13" s="2" t="s">
        <v>18</v>
      </c>
      <c r="F13" s="12">
        <v>359.45639</v>
      </c>
    </row>
    <row r="14" spans="1:6">
      <c r="A14" s="11">
        <v>12</v>
      </c>
      <c r="B14" s="2">
        <v>307</v>
      </c>
      <c r="C14" s="2" t="s">
        <v>7</v>
      </c>
      <c r="D14" s="2">
        <v>10842</v>
      </c>
      <c r="E14" s="2" t="s">
        <v>19</v>
      </c>
      <c r="F14" s="12">
        <v>1129.9654</v>
      </c>
    </row>
    <row r="15" spans="1:6">
      <c r="A15" s="11">
        <v>13</v>
      </c>
      <c r="B15" s="2">
        <v>307</v>
      </c>
      <c r="C15" s="2" t="s">
        <v>7</v>
      </c>
      <c r="D15" s="2">
        <v>4291</v>
      </c>
      <c r="E15" s="2" t="s">
        <v>20</v>
      </c>
      <c r="F15" s="12">
        <v>357.724985</v>
      </c>
    </row>
    <row r="16" spans="1:6">
      <c r="A16" s="11">
        <v>14</v>
      </c>
      <c r="B16" s="2">
        <v>307</v>
      </c>
      <c r="C16" s="2" t="s">
        <v>7</v>
      </c>
      <c r="D16" s="2">
        <v>8022</v>
      </c>
      <c r="E16" s="2" t="s">
        <v>21</v>
      </c>
      <c r="F16" s="12">
        <v>335.5898</v>
      </c>
    </row>
    <row r="17" spans="1:6">
      <c r="A17" s="11">
        <v>15</v>
      </c>
      <c r="B17" s="2">
        <v>307</v>
      </c>
      <c r="C17" s="2" t="s">
        <v>7</v>
      </c>
      <c r="D17" s="2">
        <v>8527</v>
      </c>
      <c r="E17" s="2" t="s">
        <v>22</v>
      </c>
      <c r="F17" s="12">
        <v>3096.72875</v>
      </c>
    </row>
    <row r="18" spans="1:6">
      <c r="A18" s="11">
        <v>16</v>
      </c>
      <c r="B18" s="2">
        <v>307</v>
      </c>
      <c r="C18" s="2" t="s">
        <v>7</v>
      </c>
      <c r="D18" s="2">
        <v>9679</v>
      </c>
      <c r="E18" s="2" t="s">
        <v>23</v>
      </c>
      <c r="F18" s="12">
        <v>1580.4351</v>
      </c>
    </row>
    <row r="19" spans="1:6">
      <c r="A19" s="11">
        <v>17</v>
      </c>
      <c r="B19" s="2">
        <v>307</v>
      </c>
      <c r="C19" s="2" t="s">
        <v>7</v>
      </c>
      <c r="D19" s="2">
        <v>9190</v>
      </c>
      <c r="E19" s="2" t="s">
        <v>24</v>
      </c>
      <c r="F19" s="12">
        <v>256.63424</v>
      </c>
    </row>
    <row r="20" spans="1:6">
      <c r="A20" s="11">
        <v>18</v>
      </c>
      <c r="B20" s="2">
        <v>307</v>
      </c>
      <c r="C20" s="2" t="s">
        <v>7</v>
      </c>
      <c r="D20" s="2">
        <v>10922</v>
      </c>
      <c r="E20" s="2" t="s">
        <v>25</v>
      </c>
      <c r="F20" s="12">
        <v>3.8395</v>
      </c>
    </row>
    <row r="21" spans="1:6">
      <c r="A21" s="11">
        <v>19</v>
      </c>
      <c r="B21" s="2">
        <v>307</v>
      </c>
      <c r="C21" s="2" t="s">
        <v>7</v>
      </c>
      <c r="D21" s="2">
        <v>10892</v>
      </c>
      <c r="E21" s="2" t="s">
        <v>26</v>
      </c>
      <c r="F21" s="12">
        <v>6.70605</v>
      </c>
    </row>
    <row r="22" spans="1:6">
      <c r="A22" s="11">
        <v>20</v>
      </c>
      <c r="B22" s="2">
        <v>307</v>
      </c>
      <c r="C22" s="2" t="s">
        <v>7</v>
      </c>
      <c r="D22" s="2">
        <v>10465</v>
      </c>
      <c r="E22" s="2" t="s">
        <v>27</v>
      </c>
      <c r="F22" s="12">
        <v>848.0664</v>
      </c>
    </row>
    <row r="23" spans="1:6">
      <c r="A23" s="11">
        <v>21</v>
      </c>
      <c r="B23" s="2">
        <v>307</v>
      </c>
      <c r="C23" s="2" t="s">
        <v>7</v>
      </c>
      <c r="D23" s="2">
        <v>4746</v>
      </c>
      <c r="E23" s="2" t="s">
        <v>28</v>
      </c>
      <c r="F23" s="8">
        <v>1046.6346</v>
      </c>
    </row>
    <row r="24" spans="1:6">
      <c r="A24" s="11">
        <v>22</v>
      </c>
      <c r="B24" s="2">
        <v>307</v>
      </c>
      <c r="C24" s="2" t="s">
        <v>7</v>
      </c>
      <c r="D24" s="2">
        <v>4292</v>
      </c>
      <c r="E24" s="2" t="s">
        <v>29</v>
      </c>
      <c r="F24" s="8">
        <v>298.363055</v>
      </c>
    </row>
    <row r="25" spans="1:6">
      <c r="A25" s="11">
        <v>23</v>
      </c>
      <c r="B25" s="2">
        <v>307</v>
      </c>
      <c r="C25" s="2" t="s">
        <v>7</v>
      </c>
      <c r="D25" s="2">
        <v>7551</v>
      </c>
      <c r="E25" s="2" t="s">
        <v>30</v>
      </c>
      <c r="F25" s="8">
        <v>1471.1144</v>
      </c>
    </row>
    <row r="26" spans="1:6">
      <c r="A26" s="11">
        <v>24</v>
      </c>
      <c r="B26" s="2">
        <v>307</v>
      </c>
      <c r="C26" s="2" t="s">
        <v>7</v>
      </c>
      <c r="D26" s="2">
        <v>995407</v>
      </c>
      <c r="E26" s="2" t="s">
        <v>31</v>
      </c>
      <c r="F26" s="8">
        <v>1350.93575</v>
      </c>
    </row>
    <row r="27" spans="1:6">
      <c r="A27" s="11">
        <v>25</v>
      </c>
      <c r="B27" s="2">
        <v>307</v>
      </c>
      <c r="C27" s="2" t="s">
        <v>7</v>
      </c>
      <c r="D27" s="2">
        <v>10756</v>
      </c>
      <c r="E27" s="2" t="s">
        <v>32</v>
      </c>
      <c r="F27" s="8">
        <v>806.2144</v>
      </c>
    </row>
    <row r="28" spans="1:6">
      <c r="A28" s="11">
        <v>26</v>
      </c>
      <c r="B28" s="2">
        <v>307</v>
      </c>
      <c r="C28" s="2" t="s">
        <v>7</v>
      </c>
      <c r="D28" s="2">
        <v>10886</v>
      </c>
      <c r="E28" s="2" t="s">
        <v>33</v>
      </c>
      <c r="F28" s="8">
        <v>2056.9549675</v>
      </c>
    </row>
    <row r="29" spans="1:6">
      <c r="A29" s="11">
        <v>27</v>
      </c>
      <c r="B29" s="2">
        <v>307</v>
      </c>
      <c r="C29" s="2" t="s">
        <v>7</v>
      </c>
      <c r="D29" s="2">
        <v>10891</v>
      </c>
      <c r="E29" s="2" t="s">
        <v>34</v>
      </c>
      <c r="F29" s="8">
        <v>-6.1388</v>
      </c>
    </row>
    <row r="30" spans="1:6">
      <c r="A30" s="11">
        <v>28</v>
      </c>
      <c r="B30" s="2">
        <v>307</v>
      </c>
      <c r="C30" s="2" t="s">
        <v>7</v>
      </c>
      <c r="D30" s="2">
        <v>4449</v>
      </c>
      <c r="E30" s="2" t="s">
        <v>35</v>
      </c>
      <c r="F30" s="13">
        <v>290.217155</v>
      </c>
    </row>
    <row r="31" spans="1:6">
      <c r="A31" s="11">
        <v>29</v>
      </c>
      <c r="B31" s="2">
        <v>307</v>
      </c>
      <c r="C31" s="2" t="s">
        <v>7</v>
      </c>
      <c r="D31" s="2">
        <v>8592</v>
      </c>
      <c r="E31" s="2" t="s">
        <v>36</v>
      </c>
      <c r="F31" s="13">
        <v>586.524785</v>
      </c>
    </row>
    <row r="32" spans="1:6">
      <c r="A32" s="11">
        <v>30</v>
      </c>
      <c r="B32" s="2">
        <v>307</v>
      </c>
      <c r="C32" s="2" t="s">
        <v>7</v>
      </c>
      <c r="D32" s="2">
        <v>9669</v>
      </c>
      <c r="E32" s="2" t="s">
        <v>37</v>
      </c>
      <c r="F32" s="13">
        <v>3130.67212</v>
      </c>
    </row>
    <row r="33" spans="1:6">
      <c r="A33" s="11">
        <v>31</v>
      </c>
      <c r="B33" s="2">
        <v>307</v>
      </c>
      <c r="C33" s="2" t="s">
        <v>7</v>
      </c>
      <c r="D33" s="2">
        <v>10613</v>
      </c>
      <c r="E33" s="2" t="s">
        <v>38</v>
      </c>
      <c r="F33" s="13">
        <v>10406.18075</v>
      </c>
    </row>
    <row r="34" spans="1:6">
      <c r="A34" s="14" t="s">
        <v>39</v>
      </c>
      <c r="B34" s="15"/>
      <c r="C34" s="15"/>
      <c r="D34" s="15"/>
      <c r="E34" s="15"/>
      <c r="F34" s="16"/>
    </row>
    <row r="35" spans="1:6">
      <c r="A35" s="17"/>
      <c r="B35" s="18"/>
      <c r="C35" s="18"/>
      <c r="D35" s="18"/>
      <c r="E35" s="18"/>
      <c r="F35" s="19"/>
    </row>
    <row r="36" spans="1:6">
      <c r="A36" s="17"/>
      <c r="B36" s="18"/>
      <c r="C36" s="18"/>
      <c r="D36" s="18"/>
      <c r="E36" s="18"/>
      <c r="F36" s="19"/>
    </row>
    <row r="37" spans="1:6">
      <c r="A37" s="20"/>
      <c r="B37" s="21"/>
      <c r="C37" s="21"/>
      <c r="D37" s="21"/>
      <c r="E37" s="21"/>
      <c r="F37" s="22"/>
    </row>
  </sheetData>
  <mergeCells count="2">
    <mergeCell ref="A1:E1"/>
    <mergeCell ref="A34:F3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4"/>
  <sheetViews>
    <sheetView topLeftCell="C1" workbookViewId="0">
      <selection activeCell="Q2" sqref="Q2:Q32"/>
    </sheetView>
  </sheetViews>
  <sheetFormatPr defaultColWidth="9" defaultRowHeight="14.25"/>
  <cols>
    <col min="1" max="3" width="8" style="3"/>
    <col min="4" max="4" width="12.5" style="3" customWidth="1"/>
    <col min="5" max="5" width="12.875" style="3"/>
    <col min="6" max="6" width="17.625" style="3" customWidth="1"/>
    <col min="7" max="7" width="8" style="3"/>
    <col min="8" max="8" width="10.375" style="3"/>
    <col min="9" max="9" width="14.125" style="3"/>
    <col min="10" max="10" width="12.875" style="3"/>
    <col min="11" max="11" width="17.375" style="3" customWidth="1"/>
    <col min="12" max="12" width="16.875" customWidth="1"/>
    <col min="13" max="14" width="20.5" customWidth="1"/>
    <col min="15" max="16" width="15.625" customWidth="1"/>
    <col min="17" max="17" width="13.875" customWidth="1"/>
  </cols>
  <sheetData>
    <row r="1" spans="1:17">
      <c r="A1" s="1" t="s">
        <v>2</v>
      </c>
      <c r="B1" s="1" t="s">
        <v>3</v>
      </c>
      <c r="C1" s="1" t="s">
        <v>40</v>
      </c>
      <c r="D1" s="1" t="s">
        <v>5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  <c r="Q1" t="s">
        <v>53</v>
      </c>
    </row>
    <row r="2" spans="1:17">
      <c r="A2" s="2">
        <v>307</v>
      </c>
      <c r="B2" s="2" t="s">
        <v>7</v>
      </c>
      <c r="C2" s="2">
        <v>5880</v>
      </c>
      <c r="D2" s="2" t="s">
        <v>8</v>
      </c>
      <c r="E2" s="2">
        <v>82092.1</v>
      </c>
      <c r="F2" s="2" t="s">
        <v>54</v>
      </c>
      <c r="G2" s="2">
        <v>394</v>
      </c>
      <c r="H2" s="2">
        <v>166.734</v>
      </c>
      <c r="I2" s="2">
        <v>1689.0661</v>
      </c>
      <c r="J2" s="2">
        <v>395.0289</v>
      </c>
      <c r="K2" s="2">
        <v>2250.829</v>
      </c>
      <c r="N2">
        <f>K2*0.1</f>
        <v>225.0829</v>
      </c>
      <c r="P2">
        <v>67</v>
      </c>
      <c r="Q2">
        <f>K2-N2-P2</f>
        <v>1958.7461</v>
      </c>
    </row>
    <row r="3" spans="1:17">
      <c r="A3" s="2">
        <v>307</v>
      </c>
      <c r="B3" s="2" t="s">
        <v>7</v>
      </c>
      <c r="C3" s="2">
        <v>9563</v>
      </c>
      <c r="D3" s="2" t="s">
        <v>9</v>
      </c>
      <c r="E3" s="2">
        <v>139925.89</v>
      </c>
      <c r="F3" s="2" t="s">
        <v>55</v>
      </c>
      <c r="G3" s="2">
        <v>912</v>
      </c>
      <c r="H3" s="2">
        <v>580.298</v>
      </c>
      <c r="I3" s="2">
        <v>2078.73665</v>
      </c>
      <c r="J3" s="2">
        <v>890.7049</v>
      </c>
      <c r="K3" s="2">
        <v>3555</v>
      </c>
      <c r="N3">
        <f>K3*0.15</f>
        <v>533.25</v>
      </c>
      <c r="P3">
        <v>67</v>
      </c>
      <c r="Q3">
        <f>K3-N3-P3</f>
        <v>2954.75</v>
      </c>
    </row>
    <row r="4" spans="1:17">
      <c r="A4" s="2">
        <v>307</v>
      </c>
      <c r="B4" s="2" t="s">
        <v>7</v>
      </c>
      <c r="C4" s="2">
        <v>10902</v>
      </c>
      <c r="D4" s="2" t="s">
        <v>10</v>
      </c>
      <c r="E4" s="2">
        <v>2973.07</v>
      </c>
      <c r="F4" s="2">
        <v>745.3797</v>
      </c>
      <c r="G4" s="2">
        <v>73</v>
      </c>
      <c r="H4" s="2" t="s">
        <v>56</v>
      </c>
      <c r="I4" s="2">
        <v>55.8463</v>
      </c>
      <c r="J4" s="2">
        <v>30.017</v>
      </c>
      <c r="K4" s="2">
        <v>85.8633</v>
      </c>
      <c r="M4" t="s">
        <v>57</v>
      </c>
      <c r="N4">
        <v>0</v>
      </c>
      <c r="P4">
        <v>67</v>
      </c>
      <c r="Q4">
        <f>K4-N4-P4</f>
        <v>18.8633</v>
      </c>
    </row>
    <row r="5" spans="1:17">
      <c r="A5" s="2">
        <v>307</v>
      </c>
      <c r="B5" s="2" t="s">
        <v>7</v>
      </c>
      <c r="C5" s="2">
        <v>990280</v>
      </c>
      <c r="D5" s="2" t="s">
        <v>11</v>
      </c>
      <c r="E5" s="2">
        <v>9853.28</v>
      </c>
      <c r="F5" s="2" t="s">
        <v>58</v>
      </c>
      <c r="G5" s="2">
        <v>125</v>
      </c>
      <c r="H5" s="2" t="s">
        <v>56</v>
      </c>
      <c r="I5" s="2">
        <v>193.4976</v>
      </c>
      <c r="J5" s="2">
        <v>58.7029</v>
      </c>
      <c r="K5" s="2">
        <v>252.2005</v>
      </c>
      <c r="M5" t="s">
        <v>59</v>
      </c>
      <c r="N5">
        <v>126.1</v>
      </c>
      <c r="P5">
        <v>67</v>
      </c>
      <c r="Q5">
        <f>N5-P5</f>
        <v>59.1</v>
      </c>
    </row>
    <row r="6" spans="1:17">
      <c r="A6" s="2">
        <v>307</v>
      </c>
      <c r="B6" s="2" t="s">
        <v>7</v>
      </c>
      <c r="C6" s="2">
        <v>7588</v>
      </c>
      <c r="D6" s="2" t="s">
        <v>12</v>
      </c>
      <c r="E6" s="2">
        <v>14287.93</v>
      </c>
      <c r="F6" s="2" t="s">
        <v>60</v>
      </c>
      <c r="G6" s="2">
        <v>196</v>
      </c>
      <c r="H6" s="2">
        <v>8.424</v>
      </c>
      <c r="I6" s="2">
        <v>226.8358</v>
      </c>
      <c r="J6" s="2">
        <v>131.5047</v>
      </c>
      <c r="K6" s="2">
        <v>366.7645</v>
      </c>
      <c r="M6" t="s">
        <v>61</v>
      </c>
      <c r="O6">
        <v>781.42</v>
      </c>
      <c r="P6">
        <v>67</v>
      </c>
      <c r="Q6">
        <f>K6+O6-P6</f>
        <v>1081.1845</v>
      </c>
    </row>
    <row r="7" spans="1:17">
      <c r="A7" s="2">
        <v>307</v>
      </c>
      <c r="B7" s="2" t="s">
        <v>7</v>
      </c>
      <c r="C7" s="2">
        <v>9962</v>
      </c>
      <c r="D7" s="2" t="s">
        <v>13</v>
      </c>
      <c r="E7" s="2">
        <v>5003.88</v>
      </c>
      <c r="F7" s="2" t="s">
        <v>62</v>
      </c>
      <c r="G7" s="2">
        <v>45</v>
      </c>
      <c r="H7" s="2" t="s">
        <v>56</v>
      </c>
      <c r="I7" s="2">
        <v>92.9691</v>
      </c>
      <c r="J7" s="2">
        <v>85.2357</v>
      </c>
      <c r="K7" s="2">
        <v>178.2048</v>
      </c>
      <c r="L7">
        <v>264</v>
      </c>
      <c r="M7" t="s">
        <v>63</v>
      </c>
      <c r="N7">
        <f>(K7+L7)*0.1</f>
        <v>44.22048</v>
      </c>
      <c r="P7">
        <v>67</v>
      </c>
      <c r="Q7">
        <f>K7+L7-N7-P7</f>
        <v>330.98432</v>
      </c>
    </row>
    <row r="8" spans="1:17">
      <c r="A8" s="2">
        <v>307</v>
      </c>
      <c r="B8" s="2" t="s">
        <v>7</v>
      </c>
      <c r="C8" s="2">
        <v>9895</v>
      </c>
      <c r="D8" s="2" t="s">
        <v>14</v>
      </c>
      <c r="E8" s="2">
        <v>59858.31</v>
      </c>
      <c r="F8" s="2" t="s">
        <v>64</v>
      </c>
      <c r="G8" s="2">
        <v>369</v>
      </c>
      <c r="H8" s="2">
        <v>118.327</v>
      </c>
      <c r="I8" s="2">
        <v>1073.43755</v>
      </c>
      <c r="J8" s="2">
        <v>369.7975</v>
      </c>
      <c r="K8" s="2">
        <v>1561.56205</v>
      </c>
      <c r="M8" t="s">
        <v>61</v>
      </c>
      <c r="O8">
        <v>781.42</v>
      </c>
      <c r="P8">
        <v>67</v>
      </c>
      <c r="Q8">
        <f>K8+O8-P8</f>
        <v>2275.98205</v>
      </c>
    </row>
    <row r="9" spans="1:17">
      <c r="A9" s="2">
        <v>307</v>
      </c>
      <c r="B9" s="2" t="s">
        <v>7</v>
      </c>
      <c r="C9" s="2">
        <v>10890</v>
      </c>
      <c r="D9" s="2" t="s">
        <v>15</v>
      </c>
      <c r="E9" s="2">
        <v>9199.98</v>
      </c>
      <c r="F9" s="2">
        <v>2363.4188</v>
      </c>
      <c r="G9" s="2">
        <v>116</v>
      </c>
      <c r="H9" s="2">
        <v>54.2</v>
      </c>
      <c r="I9" s="2">
        <v>117.7004</v>
      </c>
      <c r="J9" s="2">
        <v>186.2901</v>
      </c>
      <c r="K9" s="2">
        <v>358.1905</v>
      </c>
      <c r="M9" t="s">
        <v>57</v>
      </c>
      <c r="N9">
        <v>0</v>
      </c>
      <c r="P9">
        <v>67</v>
      </c>
      <c r="Q9">
        <f t="shared" ref="Q9:Q12" si="0">K9-N9-P9</f>
        <v>291.1905</v>
      </c>
    </row>
    <row r="10" spans="1:17">
      <c r="A10" s="2">
        <v>307</v>
      </c>
      <c r="B10" s="2" t="s">
        <v>7</v>
      </c>
      <c r="C10" s="2">
        <v>4529</v>
      </c>
      <c r="D10" s="2" t="s">
        <v>16</v>
      </c>
      <c r="E10" s="2">
        <v>14286.4</v>
      </c>
      <c r="F10" s="2" t="s">
        <v>65</v>
      </c>
      <c r="G10" s="2">
        <v>185</v>
      </c>
      <c r="H10" s="2">
        <v>66.2</v>
      </c>
      <c r="I10" s="2">
        <v>181.8298</v>
      </c>
      <c r="J10" s="2">
        <v>91.5252</v>
      </c>
      <c r="K10" s="2">
        <v>339.555</v>
      </c>
      <c r="M10" t="s">
        <v>61</v>
      </c>
      <c r="O10">
        <v>416.72</v>
      </c>
      <c r="P10">
        <v>67</v>
      </c>
      <c r="Q10">
        <f>K10+O10-P10</f>
        <v>689.275</v>
      </c>
    </row>
    <row r="11" spans="1:17">
      <c r="A11" s="2">
        <v>307</v>
      </c>
      <c r="B11" s="2" t="s">
        <v>7</v>
      </c>
      <c r="C11" s="2">
        <v>7107</v>
      </c>
      <c r="D11" s="2" t="s">
        <v>17</v>
      </c>
      <c r="E11" s="2">
        <v>196146.65</v>
      </c>
      <c r="F11" s="2" t="s">
        <v>66</v>
      </c>
      <c r="G11" s="2">
        <v>1220</v>
      </c>
      <c r="H11" s="2">
        <v>1381.242</v>
      </c>
      <c r="I11" s="2">
        <v>2605.1138</v>
      </c>
      <c r="J11" s="2">
        <v>1255.8504</v>
      </c>
      <c r="K11" s="2">
        <v>5242.2062</v>
      </c>
      <c r="N11">
        <f>K11*0.15</f>
        <v>786.33093</v>
      </c>
      <c r="P11">
        <v>67</v>
      </c>
      <c r="Q11">
        <f t="shared" si="0"/>
        <v>4388.87527</v>
      </c>
    </row>
    <row r="12" spans="1:17">
      <c r="A12" s="2">
        <v>307</v>
      </c>
      <c r="B12" s="2" t="s">
        <v>7</v>
      </c>
      <c r="C12" s="2">
        <v>9561</v>
      </c>
      <c r="D12" s="2" t="s">
        <v>18</v>
      </c>
      <c r="E12" s="2">
        <v>16730.43</v>
      </c>
      <c r="F12" s="2" t="s">
        <v>67</v>
      </c>
      <c r="G12" s="2">
        <v>265</v>
      </c>
      <c r="H12" s="2" t="s">
        <v>56</v>
      </c>
      <c r="I12" s="2">
        <v>486.1187</v>
      </c>
      <c r="J12" s="2">
        <v>15.5947</v>
      </c>
      <c r="K12" s="2">
        <v>501.7134</v>
      </c>
      <c r="N12">
        <f>K12*0.15</f>
        <v>75.25701</v>
      </c>
      <c r="P12">
        <v>67</v>
      </c>
      <c r="Q12">
        <f t="shared" si="0"/>
        <v>359.45639</v>
      </c>
    </row>
    <row r="13" spans="1:17">
      <c r="A13" s="2">
        <v>307</v>
      </c>
      <c r="B13" s="2" t="s">
        <v>7</v>
      </c>
      <c r="C13" s="2">
        <v>10842</v>
      </c>
      <c r="D13" s="2" t="s">
        <v>19</v>
      </c>
      <c r="E13" s="2">
        <v>12322.75</v>
      </c>
      <c r="F13" s="2">
        <v>3675.9252999995</v>
      </c>
      <c r="G13" s="2">
        <v>182</v>
      </c>
      <c r="H13" s="2">
        <v>77</v>
      </c>
      <c r="I13" s="2">
        <v>209.8109</v>
      </c>
      <c r="J13" s="2">
        <v>128.7345</v>
      </c>
      <c r="K13" s="2">
        <v>415.5454</v>
      </c>
      <c r="M13" t="s">
        <v>61</v>
      </c>
      <c r="O13">
        <v>781.42</v>
      </c>
      <c r="P13">
        <v>67</v>
      </c>
      <c r="Q13">
        <f>K13+O13-P13</f>
        <v>1129.9654</v>
      </c>
    </row>
    <row r="14" spans="1:17">
      <c r="A14" s="2">
        <v>307</v>
      </c>
      <c r="B14" s="2" t="s">
        <v>7</v>
      </c>
      <c r="C14" s="2">
        <v>4291</v>
      </c>
      <c r="D14" s="2" t="s">
        <v>20</v>
      </c>
      <c r="E14" s="2">
        <v>9371.73</v>
      </c>
      <c r="F14" s="2" t="s">
        <v>68</v>
      </c>
      <c r="G14" s="2">
        <v>54</v>
      </c>
      <c r="H14" s="2" t="s">
        <v>56</v>
      </c>
      <c r="I14" s="2">
        <v>169.38435</v>
      </c>
      <c r="J14" s="2">
        <v>38.5323</v>
      </c>
      <c r="K14" s="2">
        <v>207.91665</v>
      </c>
      <c r="L14">
        <v>264</v>
      </c>
      <c r="M14" t="s">
        <v>63</v>
      </c>
      <c r="N14">
        <f t="shared" ref="N14:N18" si="1">(K14+L14)*0.1</f>
        <v>47.191665</v>
      </c>
      <c r="P14">
        <v>67</v>
      </c>
      <c r="Q14">
        <f t="shared" ref="Q14:Q18" si="2">K14+L14-N14-P14</f>
        <v>357.724985</v>
      </c>
    </row>
    <row r="15" spans="1:17">
      <c r="A15" s="2">
        <v>307</v>
      </c>
      <c r="B15" s="2" t="s">
        <v>7</v>
      </c>
      <c r="C15" s="2">
        <v>8022</v>
      </c>
      <c r="D15" s="2" t="s">
        <v>21</v>
      </c>
      <c r="E15" s="2">
        <v>5980.44</v>
      </c>
      <c r="F15" s="2" t="s">
        <v>69</v>
      </c>
      <c r="G15" s="2">
        <v>37</v>
      </c>
      <c r="H15" s="2" t="s">
        <v>56</v>
      </c>
      <c r="I15" s="2">
        <v>65.9955</v>
      </c>
      <c r="J15" s="2">
        <v>117.3265</v>
      </c>
      <c r="K15" s="2">
        <v>183.322</v>
      </c>
      <c r="L15">
        <v>264</v>
      </c>
      <c r="M15" t="s">
        <v>63</v>
      </c>
      <c r="N15">
        <f t="shared" si="1"/>
        <v>44.7322</v>
      </c>
      <c r="P15">
        <v>67</v>
      </c>
      <c r="Q15">
        <f t="shared" si="2"/>
        <v>335.5898</v>
      </c>
    </row>
    <row r="16" spans="1:17">
      <c r="A16" s="2">
        <v>307</v>
      </c>
      <c r="B16" s="2" t="s">
        <v>7</v>
      </c>
      <c r="C16" s="2">
        <v>8527</v>
      </c>
      <c r="D16" s="2" t="s">
        <v>22</v>
      </c>
      <c r="E16" s="2">
        <v>89711.79</v>
      </c>
      <c r="F16" s="2" t="s">
        <v>70</v>
      </c>
      <c r="G16" s="2">
        <v>716</v>
      </c>
      <c r="H16" s="2">
        <v>268.928</v>
      </c>
      <c r="I16" s="2">
        <v>1389.46225</v>
      </c>
      <c r="J16" s="2">
        <v>723.9185</v>
      </c>
      <c r="K16" s="2">
        <v>2382.30875</v>
      </c>
      <c r="M16" t="s">
        <v>61</v>
      </c>
      <c r="O16">
        <v>781.42</v>
      </c>
      <c r="P16">
        <v>67</v>
      </c>
      <c r="Q16">
        <f>K16+O16-P16</f>
        <v>3096.72875</v>
      </c>
    </row>
    <row r="17" spans="1:17">
      <c r="A17" s="2">
        <v>307</v>
      </c>
      <c r="B17" s="2" t="s">
        <v>7</v>
      </c>
      <c r="C17" s="2">
        <v>9679</v>
      </c>
      <c r="D17" s="2" t="s">
        <v>23</v>
      </c>
      <c r="E17" s="2">
        <v>28369.66</v>
      </c>
      <c r="F17" s="2" t="s">
        <v>71</v>
      </c>
      <c r="G17" s="2">
        <v>339</v>
      </c>
      <c r="H17" s="2">
        <v>139.6</v>
      </c>
      <c r="I17" s="2">
        <v>535.1337</v>
      </c>
      <c r="J17" s="2">
        <v>191.2814</v>
      </c>
      <c r="K17" s="2">
        <v>866.0151</v>
      </c>
      <c r="M17" t="s">
        <v>61</v>
      </c>
      <c r="O17">
        <v>781.42</v>
      </c>
      <c r="P17">
        <v>67</v>
      </c>
      <c r="Q17">
        <f>K17+O17-P17</f>
        <v>1580.4351</v>
      </c>
    </row>
    <row r="18" spans="1:17">
      <c r="A18" s="2">
        <v>307</v>
      </c>
      <c r="B18" s="2" t="s">
        <v>7</v>
      </c>
      <c r="C18" s="2">
        <v>9190</v>
      </c>
      <c r="D18" s="2" t="s">
        <v>24</v>
      </c>
      <c r="E18" s="2">
        <v>3113.94</v>
      </c>
      <c r="F18" s="2" t="s">
        <v>72</v>
      </c>
      <c r="G18" s="2">
        <v>30</v>
      </c>
      <c r="H18" s="2" t="s">
        <v>56</v>
      </c>
      <c r="I18" s="2">
        <v>86.1986</v>
      </c>
      <c r="J18" s="2">
        <v>9.395</v>
      </c>
      <c r="K18" s="2">
        <v>95.5936</v>
      </c>
      <c r="L18">
        <v>264</v>
      </c>
      <c r="M18" t="s">
        <v>63</v>
      </c>
      <c r="N18">
        <f t="shared" si="1"/>
        <v>35.95936</v>
      </c>
      <c r="P18">
        <v>67</v>
      </c>
      <c r="Q18">
        <f t="shared" si="2"/>
        <v>256.63424</v>
      </c>
    </row>
    <row r="19" spans="1:17">
      <c r="A19" s="2">
        <v>307</v>
      </c>
      <c r="B19" s="2" t="s">
        <v>7</v>
      </c>
      <c r="C19" s="2">
        <v>10922</v>
      </c>
      <c r="D19" s="2" t="s">
        <v>25</v>
      </c>
      <c r="E19" s="2">
        <v>2102.3</v>
      </c>
      <c r="F19" s="2">
        <v>189.5000000001</v>
      </c>
      <c r="G19" s="2">
        <v>28</v>
      </c>
      <c r="H19" s="2" t="s">
        <v>56</v>
      </c>
      <c r="I19" s="2">
        <v>32.917</v>
      </c>
      <c r="J19" s="2">
        <v>37.9225</v>
      </c>
      <c r="K19" s="2">
        <v>70.8395</v>
      </c>
      <c r="M19" t="s">
        <v>73</v>
      </c>
      <c r="N19">
        <v>0</v>
      </c>
      <c r="P19">
        <v>67</v>
      </c>
      <c r="Q19">
        <f>K19-N19-P19</f>
        <v>3.8395</v>
      </c>
    </row>
    <row r="20" spans="1:17">
      <c r="A20" s="2">
        <v>307</v>
      </c>
      <c r="B20" s="2" t="s">
        <v>7</v>
      </c>
      <c r="C20" s="2">
        <v>10892</v>
      </c>
      <c r="D20" s="2" t="s">
        <v>26</v>
      </c>
      <c r="E20" s="2">
        <v>3258.7</v>
      </c>
      <c r="F20" s="2">
        <v>656.0522999999</v>
      </c>
      <c r="G20" s="2">
        <v>46</v>
      </c>
      <c r="H20" s="2" t="s">
        <v>56</v>
      </c>
      <c r="I20" s="2">
        <v>59.18625</v>
      </c>
      <c r="J20" s="2">
        <v>14.5198</v>
      </c>
      <c r="K20" s="2">
        <v>73.70605</v>
      </c>
      <c r="M20" t="s">
        <v>57</v>
      </c>
      <c r="N20">
        <v>0</v>
      </c>
      <c r="P20">
        <v>67</v>
      </c>
      <c r="Q20">
        <f>K20-N20-P20</f>
        <v>6.70605</v>
      </c>
    </row>
    <row r="21" spans="1:17">
      <c r="A21" s="2">
        <v>307</v>
      </c>
      <c r="B21" s="2" t="s">
        <v>7</v>
      </c>
      <c r="C21" s="2">
        <v>10465</v>
      </c>
      <c r="D21" s="2" t="s">
        <v>27</v>
      </c>
      <c r="E21" s="2">
        <v>7464.35</v>
      </c>
      <c r="F21" s="2" t="s">
        <v>74</v>
      </c>
      <c r="G21" s="2">
        <v>115</v>
      </c>
      <c r="H21" s="2" t="s">
        <v>56</v>
      </c>
      <c r="I21" s="2">
        <v>98.9335</v>
      </c>
      <c r="J21" s="2">
        <v>34.7129</v>
      </c>
      <c r="K21" s="2">
        <v>133.6464</v>
      </c>
      <c r="M21" t="s">
        <v>61</v>
      </c>
      <c r="O21">
        <v>781.42</v>
      </c>
      <c r="P21">
        <v>67</v>
      </c>
      <c r="Q21">
        <f>K21+O21-P21</f>
        <v>848.0664</v>
      </c>
    </row>
    <row r="22" spans="1:17">
      <c r="A22" s="2">
        <v>307</v>
      </c>
      <c r="B22" s="2" t="s">
        <v>7</v>
      </c>
      <c r="C22" s="2">
        <v>4746</v>
      </c>
      <c r="D22" s="2" t="s">
        <v>28</v>
      </c>
      <c r="E22" s="2">
        <v>3588.7</v>
      </c>
      <c r="F22" s="2">
        <v>275.6279000002</v>
      </c>
      <c r="G22" s="2">
        <v>55</v>
      </c>
      <c r="H22" s="2" t="s">
        <v>56</v>
      </c>
      <c r="I22" s="2">
        <v>23.8028</v>
      </c>
      <c r="J22" s="2">
        <v>6.2318</v>
      </c>
      <c r="K22" s="2">
        <v>30.0346</v>
      </c>
      <c r="M22" t="s">
        <v>61</v>
      </c>
      <c r="O22">
        <v>1083.6</v>
      </c>
      <c r="P22">
        <v>67</v>
      </c>
      <c r="Q22">
        <f>K22+O22-P22</f>
        <v>1046.6346</v>
      </c>
    </row>
    <row r="23" spans="1:17">
      <c r="A23" s="2">
        <v>307</v>
      </c>
      <c r="B23" s="2" t="s">
        <v>7</v>
      </c>
      <c r="C23" s="2">
        <v>4292</v>
      </c>
      <c r="D23" s="2" t="s">
        <v>29</v>
      </c>
      <c r="E23" s="2">
        <v>3909.5</v>
      </c>
      <c r="F23" s="2" t="s">
        <v>75</v>
      </c>
      <c r="G23" s="2">
        <v>23</v>
      </c>
      <c r="H23" s="2" t="s">
        <v>56</v>
      </c>
      <c r="I23" s="2">
        <v>134.45895</v>
      </c>
      <c r="J23" s="2">
        <v>7.5</v>
      </c>
      <c r="K23" s="2">
        <v>141.95895</v>
      </c>
      <c r="L23">
        <v>264</v>
      </c>
      <c r="M23" t="s">
        <v>63</v>
      </c>
      <c r="N23">
        <f>(K23+L23)*0.1</f>
        <v>40.595895</v>
      </c>
      <c r="P23">
        <v>67</v>
      </c>
      <c r="Q23">
        <f>K23+L23-N23-P23</f>
        <v>298.363055</v>
      </c>
    </row>
    <row r="24" spans="1:17">
      <c r="A24" s="2">
        <v>307</v>
      </c>
      <c r="B24" s="2" t="s">
        <v>7</v>
      </c>
      <c r="C24" s="2">
        <v>7551</v>
      </c>
      <c r="D24" s="2" t="s">
        <v>30</v>
      </c>
      <c r="E24" s="2">
        <v>24028.08</v>
      </c>
      <c r="F24" s="2" t="s">
        <v>76</v>
      </c>
      <c r="G24" s="2">
        <v>363</v>
      </c>
      <c r="H24" s="2">
        <v>106.364</v>
      </c>
      <c r="I24" s="2">
        <v>348.6886</v>
      </c>
      <c r="J24" s="2">
        <v>301.6418</v>
      </c>
      <c r="K24" s="2">
        <v>756.6944</v>
      </c>
      <c r="M24" t="s">
        <v>61</v>
      </c>
      <c r="O24">
        <v>781.42</v>
      </c>
      <c r="P24">
        <v>67</v>
      </c>
      <c r="Q24">
        <f>K24+O24-P24</f>
        <v>1471.1144</v>
      </c>
    </row>
    <row r="25" spans="1:17">
      <c r="A25" s="2">
        <v>307</v>
      </c>
      <c r="B25" s="2" t="s">
        <v>7</v>
      </c>
      <c r="C25" s="2">
        <v>995407</v>
      </c>
      <c r="D25" s="2" t="s">
        <v>31</v>
      </c>
      <c r="E25" s="2">
        <v>36940.25</v>
      </c>
      <c r="F25" s="2" t="s">
        <v>77</v>
      </c>
      <c r="G25" s="2">
        <v>588</v>
      </c>
      <c r="H25" s="2" t="s">
        <v>56</v>
      </c>
      <c r="I25" s="2">
        <v>1416.38575</v>
      </c>
      <c r="J25" s="2">
        <v>1.55</v>
      </c>
      <c r="K25" s="2">
        <v>1417.93575</v>
      </c>
      <c r="N25">
        <v>0</v>
      </c>
      <c r="P25">
        <v>67</v>
      </c>
      <c r="Q25">
        <f t="shared" ref="Q25:Q28" si="3">K25-N25-P25</f>
        <v>1350.93575</v>
      </c>
    </row>
    <row r="26" spans="1:17">
      <c r="A26" s="2">
        <v>307</v>
      </c>
      <c r="B26" s="2" t="s">
        <v>7</v>
      </c>
      <c r="C26" s="2">
        <v>10756</v>
      </c>
      <c r="D26" s="2" t="s">
        <v>32</v>
      </c>
      <c r="E26" s="2">
        <v>3929.36</v>
      </c>
      <c r="F26" s="2" t="s">
        <v>78</v>
      </c>
      <c r="G26" s="2">
        <v>125</v>
      </c>
      <c r="H26" s="2" t="s">
        <v>56</v>
      </c>
      <c r="I26" s="2">
        <v>72.805</v>
      </c>
      <c r="J26" s="2">
        <v>18.9894</v>
      </c>
      <c r="K26" s="2">
        <v>91.7944</v>
      </c>
      <c r="M26" t="s">
        <v>61</v>
      </c>
      <c r="O26">
        <v>781.42</v>
      </c>
      <c r="P26">
        <v>67</v>
      </c>
      <c r="Q26">
        <f>K26+O26-P26</f>
        <v>806.2144</v>
      </c>
    </row>
    <row r="27" spans="1:17">
      <c r="A27" s="2">
        <v>307</v>
      </c>
      <c r="B27" s="2" t="s">
        <v>7</v>
      </c>
      <c r="C27" s="2">
        <v>10886</v>
      </c>
      <c r="D27" s="2" t="s">
        <v>33</v>
      </c>
      <c r="E27" s="2">
        <v>78015.31</v>
      </c>
      <c r="F27" s="2" t="s">
        <v>79</v>
      </c>
      <c r="G27" s="2">
        <v>540</v>
      </c>
      <c r="H27" s="2">
        <v>942.18</v>
      </c>
      <c r="I27" s="2">
        <v>1114.19445</v>
      </c>
      <c r="J27" s="2">
        <v>442.3961</v>
      </c>
      <c r="K27" s="2">
        <v>2498.77055</v>
      </c>
      <c r="N27">
        <f>K27*0.15</f>
        <v>374.8155825</v>
      </c>
      <c r="P27">
        <v>67</v>
      </c>
      <c r="Q27">
        <f t="shared" si="3"/>
        <v>2056.9549675</v>
      </c>
    </row>
    <row r="28" spans="1:17">
      <c r="A28" s="2">
        <v>307</v>
      </c>
      <c r="B28" s="2" t="s">
        <v>7</v>
      </c>
      <c r="C28" s="2">
        <v>10891</v>
      </c>
      <c r="D28" s="2" t="s">
        <v>34</v>
      </c>
      <c r="E28" s="2">
        <v>2191.08</v>
      </c>
      <c r="F28" s="2">
        <v>257.7430000001</v>
      </c>
      <c r="G28" s="2">
        <v>44</v>
      </c>
      <c r="H28" s="2" t="s">
        <v>56</v>
      </c>
      <c r="I28" s="2">
        <v>34.1622</v>
      </c>
      <c r="J28" s="2">
        <v>26.699</v>
      </c>
      <c r="K28" s="2">
        <v>60.8612</v>
      </c>
      <c r="M28" t="s">
        <v>73</v>
      </c>
      <c r="N28">
        <v>0</v>
      </c>
      <c r="P28">
        <v>67</v>
      </c>
      <c r="Q28">
        <f t="shared" si="3"/>
        <v>-6.1388</v>
      </c>
    </row>
    <row r="29" spans="1:17">
      <c r="A29" s="2">
        <v>307</v>
      </c>
      <c r="B29" s="2" t="s">
        <v>7</v>
      </c>
      <c r="C29" s="2">
        <v>4449</v>
      </c>
      <c r="D29" s="2" t="s">
        <v>35</v>
      </c>
      <c r="E29" s="2">
        <v>5200.05</v>
      </c>
      <c r="F29" s="2">
        <v>1909.2525000005</v>
      </c>
      <c r="G29" s="2">
        <v>23</v>
      </c>
      <c r="H29" s="2" t="s">
        <v>56</v>
      </c>
      <c r="I29" s="2">
        <v>114.68045</v>
      </c>
      <c r="J29" s="2">
        <v>18.2275</v>
      </c>
      <c r="K29" s="2">
        <v>132.90795</v>
      </c>
      <c r="L29">
        <v>264</v>
      </c>
      <c r="M29" t="s">
        <v>63</v>
      </c>
      <c r="N29">
        <f>(K29+L29)*0.1</f>
        <v>39.690795</v>
      </c>
      <c r="P29">
        <v>67</v>
      </c>
      <c r="Q29">
        <f>K29+L29-N29-P29</f>
        <v>290.217155</v>
      </c>
    </row>
    <row r="30" spans="1:17">
      <c r="A30" s="2">
        <v>307</v>
      </c>
      <c r="B30" s="2" t="s">
        <v>7</v>
      </c>
      <c r="C30" s="2">
        <v>8592</v>
      </c>
      <c r="D30" s="2" t="s">
        <v>36</v>
      </c>
      <c r="E30" s="2">
        <v>11933.62</v>
      </c>
      <c r="F30" s="2" t="s">
        <v>80</v>
      </c>
      <c r="G30" s="2">
        <v>68</v>
      </c>
      <c r="H30" s="2">
        <v>163.201</v>
      </c>
      <c r="I30" s="2">
        <v>227.61135</v>
      </c>
      <c r="J30" s="2">
        <v>71.3263</v>
      </c>
      <c r="K30" s="2">
        <v>462.13865</v>
      </c>
      <c r="L30">
        <v>264</v>
      </c>
      <c r="M30" t="s">
        <v>63</v>
      </c>
      <c r="N30">
        <f>(K30+L30)*0.1</f>
        <v>72.613865</v>
      </c>
      <c r="P30">
        <v>67</v>
      </c>
      <c r="Q30">
        <f>K30+L30-N30-P30</f>
        <v>586.524785</v>
      </c>
    </row>
    <row r="31" spans="1:17">
      <c r="A31" s="2">
        <v>307</v>
      </c>
      <c r="B31" s="2" t="s">
        <v>7</v>
      </c>
      <c r="C31" s="2">
        <v>9669</v>
      </c>
      <c r="D31" s="2" t="s">
        <v>37</v>
      </c>
      <c r="E31" s="2">
        <v>135675.62</v>
      </c>
      <c r="F31" s="2" t="s">
        <v>81</v>
      </c>
      <c r="G31" s="2">
        <v>1063</v>
      </c>
      <c r="H31" s="2">
        <v>770.92</v>
      </c>
      <c r="I31" s="2">
        <v>2117.5613</v>
      </c>
      <c r="J31" s="2">
        <v>873.4859</v>
      </c>
      <c r="K31" s="2">
        <v>3761.9672</v>
      </c>
      <c r="N31">
        <f>K31*0.15</f>
        <v>564.29508</v>
      </c>
      <c r="P31">
        <v>67</v>
      </c>
      <c r="Q31">
        <f>K31-N31-P31</f>
        <v>3130.67212</v>
      </c>
    </row>
    <row r="32" spans="1:17">
      <c r="A32" s="2">
        <v>307</v>
      </c>
      <c r="B32" s="2" t="s">
        <v>7</v>
      </c>
      <c r="C32" s="2">
        <v>10613</v>
      </c>
      <c r="D32" s="2" t="s">
        <v>38</v>
      </c>
      <c r="E32" s="2">
        <v>379756.38</v>
      </c>
      <c r="F32" s="2" t="s">
        <v>82</v>
      </c>
      <c r="G32" s="2">
        <v>206</v>
      </c>
      <c r="H32" s="2">
        <v>206.928</v>
      </c>
      <c r="I32" s="2">
        <v>9340.12795</v>
      </c>
      <c r="J32" s="2">
        <v>342.6648</v>
      </c>
      <c r="K32" s="2">
        <v>9889.72075</v>
      </c>
      <c r="M32" t="s">
        <v>61</v>
      </c>
      <c r="O32">
        <v>583.46</v>
      </c>
      <c r="P32">
        <v>67</v>
      </c>
      <c r="Q32">
        <f>K32+O32-P32</f>
        <v>10406.18075</v>
      </c>
    </row>
    <row r="33" spans="1:16">
      <c r="A33" s="4" t="s">
        <v>83</v>
      </c>
      <c r="B33" s="5" t="s">
        <v>84</v>
      </c>
      <c r="C33" s="4" t="s">
        <v>84</v>
      </c>
      <c r="D33" s="5" t="s">
        <v>84</v>
      </c>
      <c r="E33" s="4">
        <v>1844837.11</v>
      </c>
      <c r="F33" s="4" t="s">
        <v>85</v>
      </c>
      <c r="G33" s="4">
        <v>12151</v>
      </c>
      <c r="H33" s="4">
        <v>7081.876</v>
      </c>
      <c r="I33" s="4">
        <v>34614.34735</v>
      </c>
      <c r="J33" s="4">
        <v>10440.1414</v>
      </c>
      <c r="K33" s="4">
        <v>52136.36475</v>
      </c>
      <c r="P33">
        <f>SUM(P2:P32)</f>
        <v>2077</v>
      </c>
    </row>
    <row r="34" spans="2:2">
      <c r="B34" s="6"/>
    </row>
  </sheetData>
  <autoFilter ref="M1:M33"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workbookViewId="0">
      <selection activeCell="A2" sqref="A2:K6"/>
    </sheetView>
  </sheetViews>
  <sheetFormatPr defaultColWidth="9" defaultRowHeight="14.25" outlineLevelRow="5"/>
  <sheetData>
    <row r="1" spans="1:11">
      <c r="A1" s="1" t="s">
        <v>2</v>
      </c>
      <c r="B1" s="1" t="s">
        <v>3</v>
      </c>
      <c r="C1" s="1" t="s">
        <v>40</v>
      </c>
      <c r="D1" s="1" t="s">
        <v>5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</row>
    <row r="2" spans="1:11">
      <c r="A2" s="2">
        <v>307</v>
      </c>
      <c r="B2" s="2" t="s">
        <v>7</v>
      </c>
      <c r="C2" s="2">
        <v>7050</v>
      </c>
      <c r="D2" s="2" t="s">
        <v>86</v>
      </c>
      <c r="E2" s="2">
        <v>2984.5</v>
      </c>
      <c r="F2" s="2">
        <v>808.7262</v>
      </c>
      <c r="G2" s="2">
        <v>15</v>
      </c>
      <c r="H2" s="2" t="s">
        <v>56</v>
      </c>
      <c r="I2" s="2">
        <v>63.7915</v>
      </c>
      <c r="J2" s="2">
        <v>36.067</v>
      </c>
      <c r="K2" s="2">
        <v>99.8585</v>
      </c>
    </row>
    <row r="3" spans="1:11">
      <c r="A3" s="2">
        <v>307</v>
      </c>
      <c r="B3" s="2" t="s">
        <v>7</v>
      </c>
      <c r="C3" s="2">
        <v>8763</v>
      </c>
      <c r="D3" s="2" t="s">
        <v>87</v>
      </c>
      <c r="E3" s="2">
        <v>3325.3</v>
      </c>
      <c r="F3" s="2">
        <v>1008.1882</v>
      </c>
      <c r="G3" s="2">
        <v>14</v>
      </c>
      <c r="H3" s="2">
        <v>31.6</v>
      </c>
      <c r="I3" s="2">
        <v>33.0065</v>
      </c>
      <c r="J3" s="2">
        <v>81.57</v>
      </c>
      <c r="K3" s="2">
        <v>146.1765</v>
      </c>
    </row>
    <row r="4" spans="1:11">
      <c r="A4" s="2">
        <v>307</v>
      </c>
      <c r="B4" s="2" t="s">
        <v>7</v>
      </c>
      <c r="C4" s="2">
        <v>4024</v>
      </c>
      <c r="D4" s="2" t="s">
        <v>88</v>
      </c>
      <c r="E4" s="2">
        <v>3929.4</v>
      </c>
      <c r="F4" s="2">
        <v>587.329</v>
      </c>
      <c r="G4" s="2">
        <v>35</v>
      </c>
      <c r="H4" s="2">
        <v>33.6</v>
      </c>
      <c r="I4" s="2">
        <v>47.7804</v>
      </c>
      <c r="J4" s="2">
        <v>62.4683</v>
      </c>
      <c r="K4" s="2">
        <v>143.8487</v>
      </c>
    </row>
    <row r="5" spans="1:11">
      <c r="A5" s="2">
        <v>307</v>
      </c>
      <c r="B5" s="2" t="s">
        <v>7</v>
      </c>
      <c r="C5" s="2">
        <v>6814</v>
      </c>
      <c r="D5" s="2" t="s">
        <v>89</v>
      </c>
      <c r="E5" s="2">
        <v>3460.2</v>
      </c>
      <c r="F5" s="2" t="s">
        <v>90</v>
      </c>
      <c r="G5" s="2">
        <v>39</v>
      </c>
      <c r="H5" s="2">
        <v>27.4</v>
      </c>
      <c r="I5" s="2">
        <v>58.5005</v>
      </c>
      <c r="J5" s="2">
        <v>66.2016</v>
      </c>
      <c r="K5" s="2">
        <v>152.1021</v>
      </c>
    </row>
    <row r="6" spans="1:11">
      <c r="A6" s="2">
        <v>307</v>
      </c>
      <c r="B6" s="2" t="s">
        <v>7</v>
      </c>
      <c r="C6" s="2">
        <v>10850</v>
      </c>
      <c r="D6" s="2" t="s">
        <v>91</v>
      </c>
      <c r="E6" s="2">
        <v>3962.1</v>
      </c>
      <c r="F6" s="2">
        <v>390.9612999999</v>
      </c>
      <c r="G6" s="2">
        <v>34</v>
      </c>
      <c r="H6" s="2" t="s">
        <v>56</v>
      </c>
      <c r="I6" s="2">
        <v>75.932</v>
      </c>
      <c r="J6" s="2">
        <v>11.48</v>
      </c>
      <c r="K6" s="2">
        <v>87.412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报人事销售提成奖金版</vt:lpstr>
      <vt:lpstr>1.26-2.25日营业员销售提成初稿版</vt:lpstr>
      <vt:lpstr>帮扶人员提成明细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2016-09-28T07:57:00Z</dcterms:created>
  <dcterms:modified xsi:type="dcterms:W3CDTF">2017-03-05T18:54:27Z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