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6870" activeTab="1"/>
  </bookViews>
  <sheets>
    <sheet name="日销" sheetId="1" r:id="rId1"/>
    <sheet name="财务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<sst xmlns="http://schemas.openxmlformats.org/spreadsheetml/2006/main" count="48">
  <si>
    <t>9月25</t>
  </si>
  <si>
    <t>9月26</t>
  </si>
  <si>
    <t>9月27</t>
  </si>
  <si>
    <t>9月28</t>
  </si>
  <si>
    <t>9月29</t>
  </si>
  <si>
    <t>9月30</t>
  </si>
  <si>
    <t>10月1</t>
  </si>
  <si>
    <t>10月2</t>
  </si>
  <si>
    <t>10月3</t>
  </si>
  <si>
    <t>日销</t>
  </si>
  <si>
    <t>社保</t>
  </si>
  <si>
    <t>银行</t>
  </si>
  <si>
    <t>支付宝</t>
  </si>
  <si>
    <t>微信</t>
  </si>
  <si>
    <t>平安</t>
  </si>
  <si>
    <t xml:space="preserve"> </t>
  </si>
  <si>
    <t>泰康</t>
  </si>
  <si>
    <t>储值卡</t>
  </si>
  <si>
    <t>亿宝</t>
  </si>
  <si>
    <t>京东</t>
  </si>
  <si>
    <t>挂账</t>
  </si>
  <si>
    <t>银行存款</t>
  </si>
  <si>
    <t>完成率</t>
  </si>
  <si>
    <t>应存</t>
  </si>
  <si>
    <t>多存0.8元</t>
  </si>
  <si>
    <t>实际存款</t>
  </si>
  <si>
    <t>多存15.4</t>
  </si>
  <si>
    <t>少存42.2</t>
  </si>
  <si>
    <t>多存：19.6</t>
  </si>
  <si>
    <t>少存19.6</t>
  </si>
  <si>
    <t>少存20元</t>
  </si>
  <si>
    <t>多存20元</t>
  </si>
  <si>
    <t>少存34.4</t>
  </si>
  <si>
    <t>多存13元</t>
  </si>
  <si>
    <t>少存13元</t>
  </si>
  <si>
    <t>少存112.7</t>
  </si>
  <si>
    <t>补存147.1</t>
  </si>
  <si>
    <t>少存0.8</t>
  </si>
  <si>
    <t>因19日晚日结过后刷了一笔银行卡77.5元，故20号多存77.5</t>
  </si>
  <si>
    <t>少存77.5</t>
  </si>
  <si>
    <t>8.9和存</t>
  </si>
  <si>
    <t>10.11和存</t>
  </si>
  <si>
    <t>15.16.17和存</t>
  </si>
  <si>
    <t>19.20.21和存</t>
  </si>
  <si>
    <t>毛利额</t>
  </si>
  <si>
    <t>毛利完成率</t>
  </si>
  <si>
    <t>备注</t>
  </si>
  <si>
    <t>23.24.25合存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</si>
</sst>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AE2613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AE2613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3" tint="0.4"/>
      <name val="宋体"/>
      <charset val="134"/>
      <scheme val="minor"/>
    </font>
    <font>
      <b/>
      <sz val="11"/>
      <color rgb="FFAD039B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E2613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>
      <alignment vertical="center"/>
    </xf>
    <xf numFmtId="58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>
      <alignment vertical="center"/>
    </xf>
    <xf numFmtId="58" fontId="1" fillId="0" borderId="1" xfId="0" applyNumberFormat="1" applyFont="1" applyBorder="1">
      <alignment vertical="center"/>
    </xf>
    <xf numFmtId="58" fontId="1" fillId="0" borderId="3" xfId="0" applyNumberFormat="1" applyFont="1" applyBorder="1">
      <alignment vertical="center"/>
    </xf>
    <xf numFmtId="58" fontId="1" fillId="0" borderId="4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0" borderId="5" xfId="0" applyBorder="1">
      <alignment vertical="center"/>
    </xf>
    <xf numFmtId="176" fontId="6" fillId="3" borderId="1" xfId="0" applyNumberFormat="1" applyFont="1" applyFill="1" applyBorder="1">
      <alignment vertical="center"/>
    </xf>
    <xf numFmtId="176" fontId="6" fillId="3" borderId="6" xfId="0" applyNumberFormat="1" applyFont="1" applyFill="1" applyBorder="1">
      <alignment vertical="center"/>
    </xf>
    <xf numFmtId="176" fontId="6" fillId="3" borderId="7" xfId="0" applyNumberFormat="1" applyFont="1" applyFill="1" applyBorder="1">
      <alignment vertical="center"/>
    </xf>
    <xf numFmtId="10" fontId="0" fillId="0" borderId="1" xfId="0" applyNumberFormat="1" applyBorder="1">
      <alignment vertical="center"/>
    </xf>
    <xf numFmtId="10" fontId="0" fillId="0" borderId="5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6" fillId="3" borderId="0" xfId="0" applyNumberFormat="1" applyFont="1" applyFill="1">
      <alignment vertical="center"/>
    </xf>
    <xf numFmtId="0" fontId="10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10" fontId="0" fillId="4" borderId="1" xfId="0" applyNumberFormat="1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7" fillId="0" borderId="2" xfId="0" applyFont="1" applyBorder="1">
      <alignment vertical="center"/>
    </xf>
    <xf numFmtId="10" fontId="10" fillId="0" borderId="1" xfId="0" applyNumberFormat="1" applyFont="1" applyBorder="1">
      <alignment vertical="center"/>
    </xf>
    <xf numFmtId="58" fontId="1" fillId="0" borderId="7" xfId="0" applyNumberFormat="1" applyFont="1" applyBorder="1">
      <alignment vertical="center"/>
    </xf>
    <xf numFmtId="0" fontId="5" fillId="2" borderId="7" xfId="0" applyFont="1" applyFill="1" applyBorder="1">
      <alignment vertical="center"/>
    </xf>
    <xf numFmtId="0" fontId="0" fillId="0" borderId="7" xfId="0" applyBorder="1">
      <alignment vertical="center"/>
    </xf>
    <xf numFmtId="10" fontId="0" fillId="0" borderId="7" xfId="0" applyNumberFormat="1" applyBorder="1">
      <alignment vertical="center"/>
    </xf>
    <xf numFmtId="0" fontId="0" fillId="0" borderId="4" xfId="0" applyBorder="1">
      <alignment vertical="center"/>
    </xf>
    <xf numFmtId="10" fontId="10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58" fontId="1" fillId="0" borderId="2" xfId="0" applyNumberFormat="1" applyFont="1" applyBorder="1">
      <alignment vertical="center"/>
    </xf>
    <xf numFmtId="0" fontId="0" fillId="0" borderId="9" xfId="0" applyBorder="1">
      <alignment vertical="center"/>
    </xf>
    <xf numFmtId="10" fontId="10" fillId="0" borderId="8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58" fontId="0" fillId="0" borderId="1" xfId="0" applyNumberFormat="1" applyBorder="1">
      <alignment vertical="center"/>
    </xf>
    <xf numFmtId="58" fontId="1" fillId="0" borderId="5" xfId="0" applyNumberFormat="1" applyFont="1" applyBorder="1">
      <alignment vertical="center"/>
    </xf>
    <xf numFmtId="0" fontId="0" fillId="0" borderId="1" xfId="0" applyFont="1" applyBorder="1">
      <alignment vertical="center"/>
    </xf>
    <xf numFmtId="10" fontId="0" fillId="0" borderId="2" xfId="0" applyNumberFormat="1" applyBorder="1">
      <alignment vertical="center"/>
    </xf>
    <xf numFmtId="10" fontId="0" fillId="0" borderId="6" xfId="0" applyNumberFormat="1" applyBorder="1">
      <alignment vertical="center"/>
    </xf>
    <xf numFmtId="0" fontId="0" fillId="2" borderId="7" xfId="0" applyFill="1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AE2613"/>
      <color rgb="006E367A"/>
      <color rgb="00AD039B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E20"/>
  <sheetViews>
    <sheetView workbookViewId="0">
      <pane xSplit="1" topLeftCell="EH1" activePane="topRight" state="frozen"/>
      <selection/>
      <selection pane="topRight" activeCell="EM1" sqref="EM1:EO14"/>
    </sheetView>
  </sheetViews>
  <sheetFormatPr defaultColWidth="9" defaultRowHeight="13.5"/>
  <cols>
    <col min="1" max="1" width="7.375" customWidth="1"/>
    <col min="2" max="2" width="6.25" hidden="1" customWidth="1"/>
    <col min="3" max="3" width="0.25" hidden="1" customWidth="1"/>
    <col min="4" max="4" width="9" hidden="1" customWidth="1"/>
    <col min="5" max="5" width="6.375" hidden="1" customWidth="1"/>
    <col min="6" max="8" width="9" hidden="1" customWidth="1"/>
    <col min="9" max="9" width="0.25" hidden="1" customWidth="1"/>
    <col min="10" max="10" width="10.25" hidden="1" customWidth="1"/>
    <col min="11" max="15" width="9" hidden="1" customWidth="1"/>
    <col min="16" max="16" width="9.375" hidden="1" customWidth="1"/>
    <col min="17" max="19" width="9" hidden="1" customWidth="1"/>
    <col min="20" max="20" width="9.375" hidden="1" customWidth="1"/>
    <col min="21" max="26" width="9" hidden="1" customWidth="1"/>
    <col min="27" max="27" width="9.375" hidden="1" customWidth="1"/>
    <col min="28" max="33" width="9" hidden="1" customWidth="1"/>
    <col min="34" max="34" width="12.625" hidden="1" customWidth="1"/>
    <col min="35" max="40" width="9" hidden="1" customWidth="1"/>
    <col min="41" max="41" width="12.375" hidden="1" customWidth="1"/>
    <col min="42" max="52" width="9" hidden="1" customWidth="1"/>
    <col min="53" max="54" width="9.25" hidden="1" customWidth="1"/>
    <col min="55" max="61" width="9" hidden="1" customWidth="1"/>
    <col min="62" max="62" width="9.375" hidden="1" customWidth="1"/>
    <col min="63" max="63" width="9.25" hidden="1" customWidth="1"/>
    <col min="64" max="65" width="9" hidden="1" customWidth="1"/>
    <col min="66" max="66" width="9.25" hidden="1" customWidth="1"/>
    <col min="67" max="78" width="9" hidden="1" customWidth="1"/>
    <col min="79" max="79" width="9.25" hidden="1" customWidth="1"/>
    <col min="80" max="80" width="9" hidden="1" customWidth="1"/>
    <col min="81" max="81" width="9.25" hidden="1" customWidth="1"/>
    <col min="82" max="82" width="9" hidden="1" customWidth="1"/>
    <col min="83" max="83" width="9.25" hidden="1" customWidth="1"/>
    <col min="84" max="96" width="9.25"/>
    <col min="101" max="101" width="9.375"/>
    <col min="140" max="140" width="11.75" customWidth="1"/>
  </cols>
  <sheetData>
    <row r="1" s="29" customFormat="1" spans="1:153">
      <c r="A1" s="1"/>
      <c r="B1" s="1">
        <v>5.5</v>
      </c>
      <c r="C1" s="1">
        <v>5.6</v>
      </c>
      <c r="D1" s="1">
        <v>5.7</v>
      </c>
      <c r="E1" s="36">
        <v>129.8</v>
      </c>
      <c r="F1" s="36">
        <v>130.8</v>
      </c>
      <c r="G1" s="36">
        <v>131.8</v>
      </c>
      <c r="H1" s="36">
        <v>132.8</v>
      </c>
      <c r="I1" s="36">
        <v>133.8</v>
      </c>
      <c r="J1" s="36">
        <v>134.8</v>
      </c>
      <c r="K1" s="36">
        <v>135.8</v>
      </c>
      <c r="L1" s="36">
        <v>136.8</v>
      </c>
      <c r="M1" s="36">
        <v>137.8</v>
      </c>
      <c r="N1" s="36">
        <v>138.8</v>
      </c>
      <c r="O1" s="36">
        <v>139.8</v>
      </c>
      <c r="P1" s="36">
        <v>140.8</v>
      </c>
      <c r="Q1" s="36">
        <v>141.8</v>
      </c>
      <c r="R1" s="36">
        <v>142.8</v>
      </c>
      <c r="S1" s="36">
        <v>143.8</v>
      </c>
      <c r="T1" s="36">
        <v>144.8</v>
      </c>
      <c r="U1" s="36">
        <v>145.8</v>
      </c>
      <c r="V1" s="36">
        <v>146.8</v>
      </c>
      <c r="W1" s="8">
        <v>42516</v>
      </c>
      <c r="X1" s="8">
        <v>42517</v>
      </c>
      <c r="Y1" s="8">
        <v>42518</v>
      </c>
      <c r="Z1" s="8">
        <v>42519</v>
      </c>
      <c r="AA1" s="8">
        <v>42520</v>
      </c>
      <c r="AB1" s="8">
        <v>42521</v>
      </c>
      <c r="AC1" s="8">
        <v>42522</v>
      </c>
      <c r="AD1" s="8">
        <v>42523</v>
      </c>
      <c r="AE1" s="8">
        <v>42524</v>
      </c>
      <c r="AF1" s="8">
        <v>42525</v>
      </c>
      <c r="AG1" s="8">
        <v>42526</v>
      </c>
      <c r="AH1" s="8">
        <v>42527</v>
      </c>
      <c r="AI1" s="8">
        <v>42528</v>
      </c>
      <c r="AJ1" s="8">
        <v>42529</v>
      </c>
      <c r="AK1" s="8">
        <v>42530</v>
      </c>
      <c r="AL1" s="8">
        <v>42531</v>
      </c>
      <c r="AM1" s="8">
        <v>42532</v>
      </c>
      <c r="AN1" s="8">
        <v>42533</v>
      </c>
      <c r="AO1" s="8">
        <v>42534</v>
      </c>
      <c r="AP1" s="8">
        <v>42535</v>
      </c>
      <c r="AQ1" s="8">
        <v>42536</v>
      </c>
      <c r="AR1" s="8">
        <v>42537</v>
      </c>
      <c r="AS1" s="44">
        <v>42538</v>
      </c>
      <c r="AT1" s="8">
        <v>42539</v>
      </c>
      <c r="AU1" s="8">
        <v>42540</v>
      </c>
      <c r="AV1" s="8">
        <v>42541</v>
      </c>
      <c r="AW1" s="8">
        <v>42542</v>
      </c>
      <c r="AX1" s="8">
        <v>42543</v>
      </c>
      <c r="AY1" s="8">
        <v>42544</v>
      </c>
      <c r="AZ1" s="8">
        <v>42545</v>
      </c>
      <c r="BA1" s="44">
        <v>42546</v>
      </c>
      <c r="BB1" s="8">
        <v>42547</v>
      </c>
      <c r="BC1" s="8">
        <v>42548</v>
      </c>
      <c r="BD1" s="8">
        <v>42549</v>
      </c>
      <c r="BE1" s="8">
        <v>42550</v>
      </c>
      <c r="BF1" s="8">
        <v>42551</v>
      </c>
      <c r="BG1" s="8">
        <v>42552</v>
      </c>
      <c r="BH1" s="8">
        <v>42553</v>
      </c>
      <c r="BI1" s="8">
        <v>42554</v>
      </c>
      <c r="BJ1" s="8">
        <v>42555</v>
      </c>
      <c r="BK1" s="8">
        <v>42556</v>
      </c>
      <c r="BL1" s="8">
        <v>42557</v>
      </c>
      <c r="BM1" s="8">
        <v>42558</v>
      </c>
      <c r="BN1" s="8">
        <v>42559</v>
      </c>
      <c r="BO1" s="8">
        <v>42560</v>
      </c>
      <c r="BP1" s="8">
        <v>42561</v>
      </c>
      <c r="BQ1" s="8">
        <v>42562</v>
      </c>
      <c r="BR1" s="44">
        <v>42563</v>
      </c>
      <c r="BS1" s="8">
        <v>42564</v>
      </c>
      <c r="BT1" s="9">
        <v>42565</v>
      </c>
      <c r="BU1" s="51">
        <v>42566</v>
      </c>
      <c r="BV1" s="51">
        <v>42567</v>
      </c>
      <c r="BW1" s="51">
        <v>42568</v>
      </c>
      <c r="BX1" s="51">
        <v>42569</v>
      </c>
      <c r="BY1" s="51">
        <v>42570</v>
      </c>
      <c r="BZ1" s="51">
        <v>42571</v>
      </c>
      <c r="CA1" s="51">
        <v>42572</v>
      </c>
      <c r="CB1" s="10">
        <v>42573</v>
      </c>
      <c r="CC1" s="8">
        <v>42574</v>
      </c>
      <c r="CD1" s="8">
        <v>42575</v>
      </c>
      <c r="CE1" s="8">
        <v>42576</v>
      </c>
      <c r="CF1" s="8">
        <v>42577</v>
      </c>
      <c r="CG1" s="8">
        <v>42578</v>
      </c>
      <c r="CH1" s="8">
        <v>42579</v>
      </c>
      <c r="CI1" s="8">
        <v>42580</v>
      </c>
      <c r="CJ1" s="8">
        <v>42581</v>
      </c>
      <c r="CK1" s="8">
        <v>42582</v>
      </c>
      <c r="CL1" s="8">
        <v>42583</v>
      </c>
      <c r="CM1" s="8">
        <v>42584</v>
      </c>
      <c r="CN1" s="8">
        <v>42585</v>
      </c>
      <c r="CO1" s="8">
        <v>42586</v>
      </c>
      <c r="CP1" s="8">
        <v>42587</v>
      </c>
      <c r="CQ1" s="51">
        <v>42588</v>
      </c>
      <c r="CR1" s="51">
        <v>42589</v>
      </c>
      <c r="CS1" s="51">
        <v>42590</v>
      </c>
      <c r="CT1" s="51">
        <v>42591</v>
      </c>
      <c r="CU1" s="51">
        <v>42592</v>
      </c>
      <c r="CV1" s="10">
        <v>42593</v>
      </c>
      <c r="CW1" s="8">
        <v>42594</v>
      </c>
      <c r="CX1" s="8">
        <v>42595</v>
      </c>
      <c r="CY1" s="8">
        <v>42596</v>
      </c>
      <c r="CZ1" s="8">
        <v>42597</v>
      </c>
      <c r="DA1" s="8">
        <v>42598</v>
      </c>
      <c r="DB1" s="8">
        <v>42599</v>
      </c>
      <c r="DC1" s="8">
        <v>42600</v>
      </c>
      <c r="DD1" s="8">
        <v>42601</v>
      </c>
      <c r="DE1" s="8">
        <v>42602</v>
      </c>
      <c r="DF1" s="8">
        <v>42603</v>
      </c>
      <c r="DG1" s="8">
        <v>42604</v>
      </c>
      <c r="DH1" s="8">
        <v>42605</v>
      </c>
      <c r="DI1" s="8">
        <v>42606</v>
      </c>
      <c r="DJ1" s="44">
        <v>42607</v>
      </c>
      <c r="DK1" s="59">
        <v>42608</v>
      </c>
      <c r="DL1" s="60">
        <v>42609</v>
      </c>
      <c r="DM1" s="8">
        <v>42610</v>
      </c>
      <c r="DN1" s="8">
        <v>42611</v>
      </c>
      <c r="DO1" s="8">
        <v>42612</v>
      </c>
      <c r="DP1" s="8">
        <v>42613</v>
      </c>
      <c r="DQ1" s="8">
        <v>42614</v>
      </c>
      <c r="DR1" s="8">
        <v>42615</v>
      </c>
      <c r="DS1" s="8">
        <v>42616</v>
      </c>
      <c r="DT1" s="8">
        <v>42617</v>
      </c>
      <c r="DU1" s="8">
        <v>42618</v>
      </c>
      <c r="DV1" s="8">
        <v>42619</v>
      </c>
      <c r="DW1" s="8">
        <v>42620</v>
      </c>
      <c r="DX1" s="8">
        <v>42621</v>
      </c>
      <c r="DY1" s="8">
        <v>42622</v>
      </c>
      <c r="DZ1" s="8">
        <v>42623</v>
      </c>
      <c r="EA1" s="8">
        <v>42624</v>
      </c>
      <c r="EB1" s="8">
        <v>42625</v>
      </c>
      <c r="EC1" s="8">
        <v>42626</v>
      </c>
      <c r="ED1" s="8">
        <v>42627</v>
      </c>
      <c r="EE1" s="8">
        <v>42628</v>
      </c>
      <c r="EF1" s="8">
        <v>42629</v>
      </c>
      <c r="EG1" s="8">
        <v>42630</v>
      </c>
      <c r="EH1" s="8">
        <v>42631</v>
      </c>
      <c r="EI1" s="8">
        <v>42632</v>
      </c>
      <c r="EJ1" s="8">
        <v>42633</v>
      </c>
      <c r="EK1" s="8">
        <v>42634</v>
      </c>
      <c r="EL1" s="8">
        <v>42635</v>
      </c>
      <c r="EM1" s="8">
        <v>42636</v>
      </c>
      <c r="EN1" s="8">
        <v>42637</v>
      </c>
      <c r="EO1" s="29" t="s">
        <v>0</v>
      </c>
      <c r="EP1" s="29" t="s">
        <v>1</v>
      </c>
      <c r="EQ1" s="29" t="s">
        <v>2</v>
      </c>
      <c r="ER1" s="29" t="s">
        <v>3</v>
      </c>
      <c r="ES1" s="29" t="s">
        <v>4</v>
      </c>
      <c r="ET1" s="29" t="s">
        <v>5</v>
      </c>
      <c r="EU1" s="29" t="s">
        <v>6</v>
      </c>
      <c r="EV1" s="29" t="s">
        <v>7</v>
      </c>
      <c r="EW1" s="29" t="s">
        <v>8</v>
      </c>
    </row>
    <row r="2" s="33" customFormat="1" spans="1:153">
      <c r="A2" s="3" t="s">
        <v>9</v>
      </c>
      <c r="B2" s="11">
        <v>2383.07</v>
      </c>
      <c r="C2" s="11">
        <v>10782.39</v>
      </c>
      <c r="D2" s="11">
        <v>13820.8</v>
      </c>
      <c r="E2" s="11">
        <v>12533.5</v>
      </c>
      <c r="F2" s="11">
        <v>4516.4</v>
      </c>
      <c r="G2" s="11">
        <v>2965.75</v>
      </c>
      <c r="H2" s="11">
        <v>2542.9</v>
      </c>
      <c r="I2" s="11">
        <v>2930.55</v>
      </c>
      <c r="J2" s="11">
        <v>4541.61</v>
      </c>
      <c r="K2" s="11">
        <v>3406.87</v>
      </c>
      <c r="L2" s="11">
        <v>5144.35</v>
      </c>
      <c r="M2" s="11">
        <v>3559.4</v>
      </c>
      <c r="N2" s="11">
        <v>5404.14</v>
      </c>
      <c r="O2" s="11">
        <v>5860.16</v>
      </c>
      <c r="P2" s="11">
        <v>3645.65</v>
      </c>
      <c r="Q2" s="11">
        <v>5187.58</v>
      </c>
      <c r="R2" s="11">
        <v>5556.4</v>
      </c>
      <c r="S2" s="11">
        <v>2402.37</v>
      </c>
      <c r="T2" s="11">
        <v>3608.7</v>
      </c>
      <c r="U2" s="11">
        <v>5432.62</v>
      </c>
      <c r="V2" s="11">
        <v>4622.84</v>
      </c>
      <c r="W2" s="11">
        <v>3813.51</v>
      </c>
      <c r="X2" s="11">
        <v>3249.32</v>
      </c>
      <c r="Y2" s="11">
        <v>5160.45</v>
      </c>
      <c r="Z2" s="11">
        <v>9074.11</v>
      </c>
      <c r="AA2" s="11">
        <v>2874.72</v>
      </c>
      <c r="AB2" s="11">
        <v>6326</v>
      </c>
      <c r="AC2" s="11">
        <v>4584.76</v>
      </c>
      <c r="AD2" s="11">
        <v>3095.5</v>
      </c>
      <c r="AE2" s="11">
        <v>4029.12</v>
      </c>
      <c r="AF2" s="11">
        <v>4261.16</v>
      </c>
      <c r="AG2" s="11">
        <v>4228.47</v>
      </c>
      <c r="AH2" s="11">
        <v>2866.1</v>
      </c>
      <c r="AI2" s="11">
        <v>6463.64</v>
      </c>
      <c r="AJ2" s="11">
        <v>4481.52</v>
      </c>
      <c r="AK2" s="11">
        <v>3486.9</v>
      </c>
      <c r="AL2" s="11">
        <v>3982.17</v>
      </c>
      <c r="AM2" s="11">
        <v>4599.67</v>
      </c>
      <c r="AN2" s="11">
        <v>5279.16</v>
      </c>
      <c r="AO2" s="11">
        <v>3371.96</v>
      </c>
      <c r="AP2" s="11">
        <v>4011.39</v>
      </c>
      <c r="AQ2" s="11">
        <v>5240.71</v>
      </c>
      <c r="AR2" s="11">
        <v>4713.86</v>
      </c>
      <c r="AS2" s="45">
        <v>4361.7</v>
      </c>
      <c r="AT2" s="11">
        <v>4344.4</v>
      </c>
      <c r="AU2" s="11">
        <v>3738.16</v>
      </c>
      <c r="AV2" s="11">
        <v>3683.1</v>
      </c>
      <c r="AW2" s="11">
        <v>3490.7</v>
      </c>
      <c r="AX2" s="11">
        <v>4205.42</v>
      </c>
      <c r="AY2" s="11">
        <v>5405.4</v>
      </c>
      <c r="AZ2" s="11">
        <v>5551.9</v>
      </c>
      <c r="BA2" s="45">
        <v>3745.95</v>
      </c>
      <c r="BB2" s="11">
        <v>5283.8</v>
      </c>
      <c r="BC2" s="11">
        <v>3543.25</v>
      </c>
      <c r="BD2" s="11">
        <v>3612.02</v>
      </c>
      <c r="BE2" s="11">
        <v>3476.94</v>
      </c>
      <c r="BF2" s="11">
        <v>3424.45</v>
      </c>
      <c r="BG2" s="11">
        <v>2508.19</v>
      </c>
      <c r="BH2" s="11">
        <v>3866.98</v>
      </c>
      <c r="BI2" s="11">
        <v>3564.74</v>
      </c>
      <c r="BJ2" s="11">
        <v>5043.1</v>
      </c>
      <c r="BK2" s="11">
        <v>4641.8</v>
      </c>
      <c r="BL2" s="11">
        <v>2819.54</v>
      </c>
      <c r="BM2" s="11">
        <v>4747.21</v>
      </c>
      <c r="BN2" s="11">
        <v>8380.52</v>
      </c>
      <c r="BO2" s="11">
        <v>4957.12</v>
      </c>
      <c r="BP2" s="11">
        <v>3898.7</v>
      </c>
      <c r="BQ2" s="11">
        <v>3191.67</v>
      </c>
      <c r="BR2" s="45">
        <v>4216.55</v>
      </c>
      <c r="BS2" s="45">
        <v>4705.51</v>
      </c>
      <c r="BT2" s="11">
        <v>5889.71</v>
      </c>
      <c r="BU2" s="11">
        <v>3308.15</v>
      </c>
      <c r="BV2" s="11">
        <v>3955.35</v>
      </c>
      <c r="BW2" s="11">
        <v>6609.4</v>
      </c>
      <c r="BX2" s="11">
        <v>4714.1</v>
      </c>
      <c r="BY2" s="11">
        <v>3391.2</v>
      </c>
      <c r="BZ2" s="11">
        <v>5731.02</v>
      </c>
      <c r="CA2" s="33">
        <v>4984.8</v>
      </c>
      <c r="CB2" s="33">
        <v>4926.06</v>
      </c>
      <c r="CC2" s="11">
        <v>6613.33</v>
      </c>
      <c r="CD2" s="11">
        <v>4719.75</v>
      </c>
      <c r="CE2" s="11">
        <v>8919.49</v>
      </c>
      <c r="CF2" s="11">
        <v>5027</v>
      </c>
      <c r="CG2" s="11">
        <v>6434.17</v>
      </c>
      <c r="CH2" s="11">
        <v>4529.2</v>
      </c>
      <c r="CI2" s="11">
        <v>3542.88</v>
      </c>
      <c r="CJ2" s="11">
        <v>5116.43</v>
      </c>
      <c r="CK2" s="11">
        <v>5050.61</v>
      </c>
      <c r="CL2" s="11">
        <v>3802.7</v>
      </c>
      <c r="CM2" s="11">
        <v>4012.74</v>
      </c>
      <c r="CN2" s="11">
        <v>7061.73</v>
      </c>
      <c r="CO2" s="11">
        <v>5543.56</v>
      </c>
      <c r="CP2" s="45">
        <v>2265.06</v>
      </c>
      <c r="CQ2" s="11">
        <v>4851.38</v>
      </c>
      <c r="CR2" s="11">
        <v>4304.62</v>
      </c>
      <c r="CS2" s="11">
        <v>3995.69</v>
      </c>
      <c r="CT2" s="11">
        <v>4157.82</v>
      </c>
      <c r="CU2" s="11">
        <v>4700.63</v>
      </c>
      <c r="CV2" s="11">
        <v>5043.86</v>
      </c>
      <c r="CW2" s="12">
        <v>3644.75</v>
      </c>
      <c r="CX2" s="11">
        <v>4489.08</v>
      </c>
      <c r="CY2" s="11">
        <v>4967.22</v>
      </c>
      <c r="CZ2" s="11">
        <v>4917.3</v>
      </c>
      <c r="DA2" s="11">
        <v>3750.6</v>
      </c>
      <c r="DB2" s="11">
        <v>3499.76</v>
      </c>
      <c r="DC2" s="11">
        <v>3825.82</v>
      </c>
      <c r="DD2" s="11">
        <v>3055.4</v>
      </c>
      <c r="DE2" s="11">
        <v>6691.29</v>
      </c>
      <c r="DF2" s="11">
        <v>5806.8</v>
      </c>
      <c r="DG2" s="11">
        <v>5280.48</v>
      </c>
      <c r="DH2" s="11">
        <v>5187.53</v>
      </c>
      <c r="DI2" s="11">
        <v>4823.67</v>
      </c>
      <c r="DJ2" s="45">
        <v>4342.2</v>
      </c>
      <c r="DK2" s="21">
        <v>6025.7</v>
      </c>
      <c r="DL2" s="12">
        <v>3724.47</v>
      </c>
      <c r="DM2" s="11">
        <v>6150.3</v>
      </c>
      <c r="DN2" s="11">
        <v>3149.3</v>
      </c>
      <c r="DO2" s="11">
        <v>4247.5</v>
      </c>
      <c r="DP2" s="11">
        <v>4430.73</v>
      </c>
      <c r="DQ2" s="11">
        <v>3329.6</v>
      </c>
      <c r="DR2" s="11">
        <v>2465.32</v>
      </c>
      <c r="DS2" s="11">
        <v>3323.14</v>
      </c>
      <c r="DT2" s="11">
        <v>4120.14</v>
      </c>
      <c r="DU2" s="11">
        <v>3356.65</v>
      </c>
      <c r="DV2" s="11">
        <v>3866.94</v>
      </c>
      <c r="DW2" s="11">
        <v>4245.3</v>
      </c>
      <c r="DX2" s="11">
        <v>6118.8</v>
      </c>
      <c r="DY2" s="11">
        <v>3457.9</v>
      </c>
      <c r="DZ2" s="11">
        <v>4155.15</v>
      </c>
      <c r="EA2" s="11">
        <v>2655.64</v>
      </c>
      <c r="EB2" s="11">
        <v>3849.63</v>
      </c>
      <c r="EC2" s="11">
        <v>4584.98</v>
      </c>
      <c r="ED2" s="11">
        <v>4492.85</v>
      </c>
      <c r="EE2" s="11">
        <v>4890.03</v>
      </c>
      <c r="EF2" s="11">
        <v>4524.09</v>
      </c>
      <c r="EG2" s="11">
        <v>6647.93</v>
      </c>
      <c r="EH2" s="11">
        <v>2679.05</v>
      </c>
      <c r="EI2" s="11">
        <v>5133.3</v>
      </c>
      <c r="EJ2" s="11">
        <v>2880.7</v>
      </c>
      <c r="EK2" s="11">
        <v>4766.1</v>
      </c>
      <c r="EL2" s="11">
        <v>4729.64</v>
      </c>
      <c r="EM2" s="11">
        <v>3390.96</v>
      </c>
      <c r="EN2" s="11">
        <v>4658</v>
      </c>
      <c r="EO2" s="11">
        <v>4639.3</v>
      </c>
      <c r="EP2" s="11">
        <v>6195.76</v>
      </c>
      <c r="EQ2" s="11">
        <v>3313.53</v>
      </c>
      <c r="ER2" s="11">
        <v>4798.92</v>
      </c>
      <c r="ES2" s="11"/>
      <c r="ET2" s="11"/>
      <c r="EU2" s="11"/>
      <c r="EV2" s="11"/>
      <c r="EW2" s="11"/>
    </row>
    <row r="3" spans="1:153">
      <c r="A3" s="1" t="s">
        <v>10</v>
      </c>
      <c r="B3" s="5">
        <v>831.12</v>
      </c>
      <c r="C3" s="5">
        <v>4922.9</v>
      </c>
      <c r="D3" s="5">
        <v>5189.2</v>
      </c>
      <c r="E3" s="5">
        <v>5681.8</v>
      </c>
      <c r="F3" s="5">
        <v>1641.5</v>
      </c>
      <c r="G3" s="5">
        <v>1015.5</v>
      </c>
      <c r="H3" s="5">
        <v>1126.18</v>
      </c>
      <c r="I3" s="5">
        <v>1162.1</v>
      </c>
      <c r="J3" s="5">
        <v>2286.6</v>
      </c>
      <c r="K3" s="5">
        <v>2425.3</v>
      </c>
      <c r="L3" s="5">
        <v>3358.01</v>
      </c>
      <c r="M3" s="5">
        <v>1680.1</v>
      </c>
      <c r="N3" s="5">
        <v>1718.3</v>
      </c>
      <c r="O3" s="5">
        <v>1352.1</v>
      </c>
      <c r="P3" s="5">
        <v>1665.3</v>
      </c>
      <c r="Q3" s="5">
        <v>1519.3</v>
      </c>
      <c r="R3" s="5">
        <v>1915.6</v>
      </c>
      <c r="S3" s="5">
        <v>777.92</v>
      </c>
      <c r="T3" s="5">
        <v>1644.2</v>
      </c>
      <c r="U3" s="5">
        <v>2516.6</v>
      </c>
      <c r="V3" s="5">
        <v>1655.2</v>
      </c>
      <c r="W3" s="5">
        <v>1589.7</v>
      </c>
      <c r="X3" s="5">
        <v>860.4</v>
      </c>
      <c r="Y3" s="5">
        <v>3331</v>
      </c>
      <c r="Z3" s="5">
        <v>2499.61</v>
      </c>
      <c r="AA3" s="5">
        <v>1189.2</v>
      </c>
      <c r="AB3" s="5">
        <v>1399.41</v>
      </c>
      <c r="AC3" s="5">
        <v>2488</v>
      </c>
      <c r="AD3" s="5">
        <v>1185.3</v>
      </c>
      <c r="AE3" s="5">
        <v>1177.9</v>
      </c>
      <c r="AF3" s="5">
        <v>2008.58</v>
      </c>
      <c r="AG3" s="5">
        <v>1866.16</v>
      </c>
      <c r="AH3" s="5">
        <v>1900.82</v>
      </c>
      <c r="AI3" s="5">
        <v>3295.9</v>
      </c>
      <c r="AJ3" s="5">
        <v>1714.25</v>
      </c>
      <c r="AK3" s="5">
        <v>1193.2</v>
      </c>
      <c r="AL3" s="5">
        <v>1357.1</v>
      </c>
      <c r="AM3" s="5">
        <v>1690.27</v>
      </c>
      <c r="AN3" s="5">
        <v>2096.3</v>
      </c>
      <c r="AO3" s="5">
        <v>1008.06</v>
      </c>
      <c r="AP3" s="5">
        <v>2239.6</v>
      </c>
      <c r="AQ3" s="5">
        <v>2019.2</v>
      </c>
      <c r="AR3" s="5">
        <v>2485.9</v>
      </c>
      <c r="AS3" s="46">
        <v>2190.5</v>
      </c>
      <c r="AT3" s="5">
        <v>2071.9</v>
      </c>
      <c r="AU3" s="27">
        <v>1416.4</v>
      </c>
      <c r="AV3" s="5">
        <v>1109.3</v>
      </c>
      <c r="AW3" s="5">
        <v>2233.4</v>
      </c>
      <c r="AX3" s="5">
        <v>1825.2</v>
      </c>
      <c r="AY3" s="5">
        <v>3756.4</v>
      </c>
      <c r="AZ3" s="5">
        <v>2851.3</v>
      </c>
      <c r="BA3" s="46">
        <v>1146.1</v>
      </c>
      <c r="BB3" s="5">
        <v>1745.3</v>
      </c>
      <c r="BC3" s="5">
        <v>1358.5</v>
      </c>
      <c r="BD3" s="5">
        <v>1617.5</v>
      </c>
      <c r="BE3" s="5">
        <v>1490.83</v>
      </c>
      <c r="BF3" s="5">
        <v>1974.3</v>
      </c>
      <c r="BG3" s="5">
        <v>1203.8</v>
      </c>
      <c r="BH3" s="5"/>
      <c r="BI3" s="5"/>
      <c r="BJ3" s="5">
        <v>6143.19</v>
      </c>
      <c r="BK3">
        <v>3127</v>
      </c>
      <c r="BL3" s="5">
        <v>1440.2</v>
      </c>
      <c r="BM3" s="5">
        <v>1401.4</v>
      </c>
      <c r="BN3" s="5">
        <v>2100.8</v>
      </c>
      <c r="BO3" s="5">
        <v>798.6</v>
      </c>
      <c r="BP3" s="5">
        <v>1178.7</v>
      </c>
      <c r="BQ3" s="5">
        <v>1184.1</v>
      </c>
      <c r="BR3" s="46">
        <v>1879.3</v>
      </c>
      <c r="BS3" s="46">
        <v>1558.33</v>
      </c>
      <c r="BT3" s="5">
        <v>3569.5</v>
      </c>
      <c r="BU3" s="5">
        <v>856.9</v>
      </c>
      <c r="BV3" s="5">
        <v>1442.35</v>
      </c>
      <c r="BW3" s="5">
        <v>2977.1</v>
      </c>
      <c r="BX3" s="5">
        <v>2054.58</v>
      </c>
      <c r="BY3" s="5">
        <v>1151.3</v>
      </c>
      <c r="BZ3" s="5">
        <v>2357.53</v>
      </c>
      <c r="CA3">
        <v>1781.5</v>
      </c>
      <c r="CB3">
        <v>609.7</v>
      </c>
      <c r="CC3" s="5">
        <v>3892.8</v>
      </c>
      <c r="CD3" s="5">
        <v>3995</v>
      </c>
      <c r="CE3" s="5">
        <v>3096.13</v>
      </c>
      <c r="CF3" s="5">
        <v>2250.8</v>
      </c>
      <c r="CG3" s="5">
        <v>1477.54</v>
      </c>
      <c r="CH3" s="5">
        <v>1697.7</v>
      </c>
      <c r="CI3" s="5">
        <v>1802.4</v>
      </c>
      <c r="CJ3" s="5">
        <v>1899.84</v>
      </c>
      <c r="CK3" s="5">
        <v>2014.36</v>
      </c>
      <c r="CL3" s="5">
        <v>1372.8</v>
      </c>
      <c r="CM3" s="5">
        <v>1675</v>
      </c>
      <c r="CN3" s="5">
        <v>3519.4</v>
      </c>
      <c r="CO3" s="5">
        <v>1864.4</v>
      </c>
      <c r="CP3" s="46">
        <v>570.01</v>
      </c>
      <c r="CQ3" s="5">
        <v>2204.5</v>
      </c>
      <c r="CR3" s="5">
        <v>1089.3</v>
      </c>
      <c r="CS3" s="5">
        <v>1702.01</v>
      </c>
      <c r="CT3" s="5">
        <v>1830.56</v>
      </c>
      <c r="CU3" s="5">
        <v>1274.33</v>
      </c>
      <c r="CV3" s="5">
        <v>1790.1</v>
      </c>
      <c r="CW3" s="13">
        <v>1553.9</v>
      </c>
      <c r="CX3" s="5">
        <v>2067.1</v>
      </c>
      <c r="CY3" s="5">
        <v>1469.2</v>
      </c>
      <c r="CZ3" s="5">
        <v>2949.8</v>
      </c>
      <c r="DA3" s="5">
        <v>1126.8</v>
      </c>
      <c r="DB3" s="5">
        <v>2060.16</v>
      </c>
      <c r="DC3" s="5">
        <v>1221.3</v>
      </c>
      <c r="DD3" s="5">
        <v>1717</v>
      </c>
      <c r="DE3" s="5">
        <v>3614.6</v>
      </c>
      <c r="DF3" s="5">
        <v>2360.3</v>
      </c>
      <c r="DG3" s="5">
        <v>2422.24</v>
      </c>
      <c r="DH3" s="5">
        <v>950.7</v>
      </c>
      <c r="DI3" s="5">
        <v>2347.69</v>
      </c>
      <c r="DJ3" s="46">
        <v>1704</v>
      </c>
      <c r="DK3" s="5">
        <v>2285.8</v>
      </c>
      <c r="DL3" s="13">
        <v>1916.1</v>
      </c>
      <c r="DM3" s="5">
        <v>4288.9</v>
      </c>
      <c r="DN3" s="5">
        <v>1386.2</v>
      </c>
      <c r="DO3" s="5">
        <v>1819.3</v>
      </c>
      <c r="DP3" s="5">
        <v>2193.72</v>
      </c>
      <c r="DQ3" s="5">
        <v>1223.4</v>
      </c>
      <c r="DR3" s="5">
        <v>975.1</v>
      </c>
      <c r="DS3" s="5">
        <v>1441.2</v>
      </c>
      <c r="DT3" s="5">
        <v>1569.1</v>
      </c>
      <c r="DU3" s="5">
        <v>711.5</v>
      </c>
      <c r="DV3" s="5">
        <v>920</v>
      </c>
      <c r="DW3" s="5">
        <v>2054.66</v>
      </c>
      <c r="DX3" s="5">
        <v>1991.6</v>
      </c>
      <c r="DY3" s="5">
        <v>620</v>
      </c>
      <c r="DZ3" s="5">
        <v>2136.3</v>
      </c>
      <c r="EA3" s="5">
        <v>667.8</v>
      </c>
      <c r="EB3" s="5">
        <v>1866.44</v>
      </c>
      <c r="EC3" s="5">
        <v>2177.2</v>
      </c>
      <c r="ED3" s="5">
        <v>2784.82</v>
      </c>
      <c r="EE3" s="5">
        <v>2238.9</v>
      </c>
      <c r="EF3" s="5">
        <v>1297.16</v>
      </c>
      <c r="EG3" s="5">
        <v>2728.35</v>
      </c>
      <c r="EH3" s="5">
        <v>875.26</v>
      </c>
      <c r="EI3" s="5">
        <v>2387.9</v>
      </c>
      <c r="EJ3" s="5">
        <v>994.9</v>
      </c>
      <c r="EK3" s="5">
        <v>1930.13</v>
      </c>
      <c r="EL3" s="5">
        <v>1936.24</v>
      </c>
      <c r="EM3" s="5">
        <v>1513.96</v>
      </c>
      <c r="EN3" s="5">
        <v>2232.3</v>
      </c>
      <c r="EO3" s="5">
        <v>2119.6</v>
      </c>
      <c r="EP3" s="5">
        <v>1634.14</v>
      </c>
      <c r="EQ3" s="5">
        <v>1297.62</v>
      </c>
      <c r="ER3" s="5">
        <v>2943.27</v>
      </c>
      <c r="ES3" s="5"/>
      <c r="ET3" s="5"/>
      <c r="EU3" s="5"/>
      <c r="EV3" s="5"/>
      <c r="EW3" s="5"/>
    </row>
    <row r="4" spans="1:153">
      <c r="A4" s="1" t="s">
        <v>11</v>
      </c>
      <c r="B4" s="5">
        <v>214.8</v>
      </c>
      <c r="C4" s="5">
        <v>1404.1</v>
      </c>
      <c r="D4" s="5">
        <v>106.2</v>
      </c>
      <c r="E4" s="5">
        <v>874</v>
      </c>
      <c r="F4" s="5">
        <v>1764</v>
      </c>
      <c r="G4" s="5">
        <v>348</v>
      </c>
      <c r="H4" s="5"/>
      <c r="I4" s="5"/>
      <c r="J4" s="5"/>
      <c r="K4" s="5"/>
      <c r="L4" s="5">
        <v>209.4</v>
      </c>
      <c r="M4" s="5">
        <v>109.8</v>
      </c>
      <c r="N4" s="5">
        <v>75.5</v>
      </c>
      <c r="O4" s="5">
        <v>499</v>
      </c>
      <c r="P4" s="5">
        <v>0</v>
      </c>
      <c r="Q4" s="38">
        <v>1032.5</v>
      </c>
      <c r="R4" s="5">
        <v>173.4</v>
      </c>
      <c r="S4" s="5">
        <v>378</v>
      </c>
      <c r="T4" s="5">
        <v>89.2</v>
      </c>
      <c r="U4" s="5"/>
      <c r="V4" s="5">
        <v>131.6</v>
      </c>
      <c r="W4" s="5">
        <v>494.1</v>
      </c>
      <c r="X4" s="5">
        <v>359.6</v>
      </c>
      <c r="Y4" s="5">
        <v>208.4</v>
      </c>
      <c r="Z4" s="5">
        <v>1877.4</v>
      </c>
      <c r="AA4" s="5">
        <v>340.4</v>
      </c>
      <c r="AB4" s="5">
        <v>2131.7</v>
      </c>
      <c r="AC4" s="5">
        <v>214.2</v>
      </c>
      <c r="AD4" s="40">
        <v>679.6</v>
      </c>
      <c r="AE4" s="5">
        <v>38.3</v>
      </c>
      <c r="AF4" s="5">
        <v>102.8</v>
      </c>
      <c r="AG4" s="5"/>
      <c r="AH4" s="5">
        <v>79.3</v>
      </c>
      <c r="AI4" s="5">
        <v>212.33</v>
      </c>
      <c r="AJ4" s="5">
        <v>32</v>
      </c>
      <c r="AK4" s="5"/>
      <c r="AL4" s="5">
        <v>1033</v>
      </c>
      <c r="AM4" s="5">
        <v>349.7</v>
      </c>
      <c r="AN4" s="5"/>
      <c r="AO4" s="27">
        <v>265.6</v>
      </c>
      <c r="AP4" s="5">
        <v>125.8</v>
      </c>
      <c r="AQ4" s="5">
        <v>1614.5</v>
      </c>
      <c r="AR4" s="5">
        <v>932.7</v>
      </c>
      <c r="AS4" s="46">
        <v>160.2</v>
      </c>
      <c r="AT4" s="5">
        <v>213.9</v>
      </c>
      <c r="AU4" s="5"/>
      <c r="AV4" s="5">
        <v>750.7</v>
      </c>
      <c r="AW4" s="5">
        <v>64.4</v>
      </c>
      <c r="AX4" s="5"/>
      <c r="AY4" s="5">
        <v>11.5</v>
      </c>
      <c r="AZ4" s="5">
        <v>1271.3</v>
      </c>
      <c r="BA4" s="46">
        <v>348.5</v>
      </c>
      <c r="BB4" s="5">
        <v>1188.4</v>
      </c>
      <c r="BC4" s="5">
        <v>145.6</v>
      </c>
      <c r="BD4" s="5">
        <v>744.2</v>
      </c>
      <c r="BE4" s="5">
        <v>269.44</v>
      </c>
      <c r="BF4" s="5">
        <v>23.8</v>
      </c>
      <c r="BG4" s="5">
        <v>52</v>
      </c>
      <c r="BH4" s="5">
        <v>341.9</v>
      </c>
      <c r="BI4" s="5">
        <v>118</v>
      </c>
      <c r="BJ4" s="5">
        <v>19.5</v>
      </c>
      <c r="BK4" s="5">
        <v>22</v>
      </c>
      <c r="BL4" s="5">
        <v>340.1</v>
      </c>
      <c r="BM4" s="5">
        <v>1079.2</v>
      </c>
      <c r="BN4" s="5">
        <v>30.5</v>
      </c>
      <c r="BO4" s="5">
        <v>1062</v>
      </c>
      <c r="BP4" s="5">
        <v>297.6</v>
      </c>
      <c r="BQ4" s="5">
        <v>545</v>
      </c>
      <c r="BR4" s="46">
        <v>82.5</v>
      </c>
      <c r="BS4" s="46">
        <v>367.2</v>
      </c>
      <c r="BT4" s="5">
        <v>125</v>
      </c>
      <c r="BU4" s="5">
        <v>53.4</v>
      </c>
      <c r="BV4" s="5">
        <v>230</v>
      </c>
      <c r="BW4" s="5">
        <v>1618.3</v>
      </c>
      <c r="BX4" s="5">
        <v>129.9</v>
      </c>
      <c r="BY4" s="5">
        <v>58.4</v>
      </c>
      <c r="BZ4" s="5">
        <v>398.5</v>
      </c>
      <c r="CA4">
        <v>728.6</v>
      </c>
      <c r="CB4">
        <v>1702.1</v>
      </c>
      <c r="CC4" s="5">
        <v>658.5</v>
      </c>
      <c r="CD4" s="5">
        <v>80.8</v>
      </c>
      <c r="CE4" s="5">
        <v>724.7</v>
      </c>
      <c r="CF4" s="5"/>
      <c r="CG4" s="5"/>
      <c r="CH4" s="5"/>
      <c r="CI4" s="5"/>
      <c r="CJ4" s="5">
        <v>122.04</v>
      </c>
      <c r="CK4" s="5">
        <v>457.1</v>
      </c>
      <c r="CL4" s="5">
        <v>72.8</v>
      </c>
      <c r="CM4" s="5">
        <v>126.6</v>
      </c>
      <c r="CN4" s="5">
        <v>439.53</v>
      </c>
      <c r="CO4" s="5">
        <v>845.7</v>
      </c>
      <c r="CP4" s="46">
        <v>176.8</v>
      </c>
      <c r="CQ4" s="5"/>
      <c r="CR4" s="5"/>
      <c r="CS4" s="5">
        <v>161.4</v>
      </c>
      <c r="CT4" s="5">
        <v>442.5</v>
      </c>
      <c r="CU4" s="5">
        <v>286.5</v>
      </c>
      <c r="CV4" s="5">
        <v>1439</v>
      </c>
      <c r="CW4" s="13">
        <v>16.8</v>
      </c>
      <c r="CX4" s="5">
        <v>322</v>
      </c>
      <c r="CY4" s="5">
        <v>1008.86</v>
      </c>
      <c r="CZ4" s="5"/>
      <c r="DA4" s="5">
        <v>428</v>
      </c>
      <c r="DB4" s="5">
        <v>15</v>
      </c>
      <c r="DC4" s="5">
        <v>728.2</v>
      </c>
      <c r="DD4" s="5"/>
      <c r="DE4" s="5">
        <v>352.4</v>
      </c>
      <c r="DF4" s="5">
        <v>196</v>
      </c>
      <c r="DG4" s="5"/>
      <c r="DH4" s="5">
        <v>365.6</v>
      </c>
      <c r="DI4" s="5">
        <v>464.7</v>
      </c>
      <c r="DJ4" s="46">
        <v>128</v>
      </c>
      <c r="DK4" s="61">
        <v>985.4</v>
      </c>
      <c r="DL4" s="13">
        <v>72.7</v>
      </c>
      <c r="DM4" s="5">
        <v>109.4</v>
      </c>
      <c r="DN4" s="5">
        <v>118</v>
      </c>
      <c r="DO4" s="5">
        <v>547</v>
      </c>
      <c r="DP4" s="5"/>
      <c r="DQ4" s="5">
        <v>409.1</v>
      </c>
      <c r="DR4" s="5"/>
      <c r="DS4" s="5">
        <v>527</v>
      </c>
      <c r="DT4" s="5">
        <v>655</v>
      </c>
      <c r="DU4" s="5">
        <v>904.1</v>
      </c>
      <c r="DV4" s="5">
        <v>194.5</v>
      </c>
      <c r="DW4" s="5">
        <v>36.4</v>
      </c>
      <c r="DX4" s="5">
        <v>520.2</v>
      </c>
      <c r="DY4" s="5">
        <v>301.6</v>
      </c>
      <c r="DZ4" s="5">
        <v>140.6</v>
      </c>
      <c r="EA4" s="5">
        <v>37.8</v>
      </c>
      <c r="EB4" s="5">
        <v>220.4</v>
      </c>
      <c r="EC4" s="5">
        <v>232</v>
      </c>
      <c r="ED4" s="5">
        <v>458.44</v>
      </c>
      <c r="EE4" s="5">
        <v>399.8</v>
      </c>
      <c r="EF4" s="5"/>
      <c r="EG4" s="5">
        <v>811</v>
      </c>
      <c r="EH4" s="5">
        <v>309.8</v>
      </c>
      <c r="EI4" s="5">
        <v>202.9</v>
      </c>
      <c r="EJ4" s="5">
        <v>253.8</v>
      </c>
      <c r="EK4" s="5">
        <v>58</v>
      </c>
      <c r="EL4" s="5">
        <v>120.3</v>
      </c>
      <c r="EM4" s="5">
        <v>30</v>
      </c>
      <c r="EN4" s="5">
        <v>92.3</v>
      </c>
      <c r="EO4" s="5">
        <v>90</v>
      </c>
      <c r="EP4" s="5">
        <v>2894</v>
      </c>
      <c r="EQ4" s="5">
        <v>121.8</v>
      </c>
      <c r="ER4" s="5">
        <v>266.2</v>
      </c>
      <c r="ES4" s="5"/>
      <c r="ET4" s="5"/>
      <c r="EU4" s="5"/>
      <c r="EV4" s="5"/>
      <c r="EW4" s="5"/>
    </row>
    <row r="5" spans="1:153">
      <c r="A5" s="1" t="s">
        <v>12</v>
      </c>
      <c r="B5" s="5"/>
      <c r="C5" s="5">
        <v>571</v>
      </c>
      <c r="D5" s="5"/>
      <c r="E5" s="5">
        <v>519.8</v>
      </c>
      <c r="F5" s="5"/>
      <c r="G5" s="5">
        <v>62.7</v>
      </c>
      <c r="H5" s="5"/>
      <c r="I5" s="5"/>
      <c r="J5" s="5"/>
      <c r="K5" s="5"/>
      <c r="L5" s="5"/>
      <c r="M5" s="5">
        <v>160</v>
      </c>
      <c r="N5" s="5">
        <v>16.8</v>
      </c>
      <c r="O5" s="5">
        <v>22.6</v>
      </c>
      <c r="P5" s="5">
        <v>95.8</v>
      </c>
      <c r="Q5" s="5">
        <v>604</v>
      </c>
      <c r="R5" s="5">
        <v>95.9</v>
      </c>
      <c r="S5" s="5">
        <v>160</v>
      </c>
      <c r="T5" s="5"/>
      <c r="U5" s="5">
        <v>23</v>
      </c>
      <c r="V5" s="5"/>
      <c r="W5" s="5"/>
      <c r="X5" s="5">
        <v>207.8</v>
      </c>
      <c r="Y5" s="5"/>
      <c r="Z5" s="5"/>
      <c r="AA5" s="5">
        <v>140.86</v>
      </c>
      <c r="AB5" s="5">
        <v>66.8</v>
      </c>
      <c r="AC5" s="5">
        <v>151.5</v>
      </c>
      <c r="AD5" s="5">
        <v>56.2</v>
      </c>
      <c r="AE5" s="5"/>
      <c r="AF5" s="5">
        <v>28</v>
      </c>
      <c r="AG5" s="5"/>
      <c r="AH5" s="5">
        <v>120.1</v>
      </c>
      <c r="AI5" s="5">
        <v>54.9</v>
      </c>
      <c r="AJ5" s="5">
        <v>39</v>
      </c>
      <c r="AK5" s="5">
        <v>115.8</v>
      </c>
      <c r="AL5" s="5">
        <v>196.9</v>
      </c>
      <c r="AM5" s="5">
        <v>111.4</v>
      </c>
      <c r="AN5" s="5">
        <v>49.8</v>
      </c>
      <c r="AO5" s="5"/>
      <c r="AP5" s="5">
        <v>21</v>
      </c>
      <c r="AQ5" s="5"/>
      <c r="AR5" s="5"/>
      <c r="AS5" s="46"/>
      <c r="AT5" s="5">
        <v>85</v>
      </c>
      <c r="AU5" s="5"/>
      <c r="AV5" s="5"/>
      <c r="AW5" s="5"/>
      <c r="AX5" s="5">
        <v>28.5</v>
      </c>
      <c r="AY5" s="5">
        <v>206.4</v>
      </c>
      <c r="AZ5" s="5">
        <v>70.6</v>
      </c>
      <c r="BA5" s="46">
        <v>150.7</v>
      </c>
      <c r="BB5" s="5">
        <v>925.7</v>
      </c>
      <c r="BC5" s="5">
        <v>14.3</v>
      </c>
      <c r="BD5" s="5">
        <v>18.9</v>
      </c>
      <c r="BE5" s="5"/>
      <c r="BF5" s="5"/>
      <c r="BG5" s="5">
        <v>174.8</v>
      </c>
      <c r="BH5" s="5">
        <v>141.7</v>
      </c>
      <c r="BI5" s="5">
        <v>312.2</v>
      </c>
      <c r="BJ5" s="5"/>
      <c r="BK5" s="5">
        <v>42.5</v>
      </c>
      <c r="BL5" s="5"/>
      <c r="BM5" s="5">
        <v>74.8</v>
      </c>
      <c r="BN5" s="5">
        <v>16.8</v>
      </c>
      <c r="BO5" s="5">
        <v>13.5</v>
      </c>
      <c r="BP5" s="5">
        <v>27.2</v>
      </c>
      <c r="BQ5" s="5">
        <v>110.8</v>
      </c>
      <c r="BR5" s="46">
        <v>35</v>
      </c>
      <c r="BS5" s="46">
        <v>37.8</v>
      </c>
      <c r="BT5" s="5">
        <v>139</v>
      </c>
      <c r="BU5" s="5">
        <v>29.8</v>
      </c>
      <c r="BV5" s="5"/>
      <c r="BW5" s="5"/>
      <c r="BX5" s="5"/>
      <c r="BY5" s="5">
        <v>94</v>
      </c>
      <c r="BZ5" s="5">
        <v>92.4</v>
      </c>
      <c r="CA5">
        <v>246.4</v>
      </c>
      <c r="CC5" s="5"/>
      <c r="CD5" s="5">
        <v>351</v>
      </c>
      <c r="CE5" s="5">
        <v>404.7</v>
      </c>
      <c r="CF5" s="5">
        <v>232</v>
      </c>
      <c r="CG5" s="5">
        <v>655.35</v>
      </c>
      <c r="CH5" s="5">
        <v>261.2</v>
      </c>
      <c r="CI5" s="5">
        <v>105.3</v>
      </c>
      <c r="CJ5" s="5"/>
      <c r="CK5" s="5"/>
      <c r="CL5" s="5">
        <v>74.4</v>
      </c>
      <c r="CM5" s="5"/>
      <c r="CN5" s="5"/>
      <c r="CO5" s="5"/>
      <c r="CP5" s="46">
        <v>14.6</v>
      </c>
      <c r="CQ5" s="5">
        <v>57</v>
      </c>
      <c r="CR5" s="5"/>
      <c r="CS5" s="5"/>
      <c r="CT5" s="5"/>
      <c r="CU5" s="5">
        <v>21.9</v>
      </c>
      <c r="CV5" s="5"/>
      <c r="CW5" s="13">
        <v>153.7</v>
      </c>
      <c r="CX5" s="5">
        <v>70.5</v>
      </c>
      <c r="CY5" s="5">
        <v>58.6</v>
      </c>
      <c r="CZ5" s="5">
        <v>189.9</v>
      </c>
      <c r="DA5" s="5"/>
      <c r="DB5" s="5">
        <v>30.5</v>
      </c>
      <c r="DC5" s="5">
        <v>148</v>
      </c>
      <c r="DD5" s="5">
        <v>31.9</v>
      </c>
      <c r="DE5" s="5">
        <v>479.2</v>
      </c>
      <c r="DF5" s="5">
        <v>39.3</v>
      </c>
      <c r="DG5" s="5">
        <v>3</v>
      </c>
      <c r="DH5" s="5">
        <v>39</v>
      </c>
      <c r="DI5" s="5">
        <v>19.8</v>
      </c>
      <c r="DJ5" s="46">
        <v>39.5</v>
      </c>
      <c r="DK5" s="5">
        <v>87.6</v>
      </c>
      <c r="DL5" s="13"/>
      <c r="DM5" s="5">
        <v>15</v>
      </c>
      <c r="DN5" s="5">
        <v>178.3</v>
      </c>
      <c r="DO5" s="5"/>
      <c r="DP5" s="5"/>
      <c r="DQ5" s="5"/>
      <c r="DR5" s="5"/>
      <c r="DS5" s="5"/>
      <c r="DT5" s="5"/>
      <c r="DU5" s="5"/>
      <c r="DV5" s="5"/>
      <c r="DW5" s="5"/>
      <c r="DX5" s="5"/>
      <c r="DY5" s="5">
        <v>189.2</v>
      </c>
      <c r="DZ5" s="5"/>
      <c r="EA5" s="5"/>
      <c r="EB5" s="5"/>
      <c r="EC5" s="5">
        <v>39.6</v>
      </c>
      <c r="ED5" s="5">
        <v>425.75</v>
      </c>
      <c r="EE5" s="5">
        <v>109.6</v>
      </c>
      <c r="EF5" s="5">
        <v>48.5</v>
      </c>
      <c r="EG5" s="5">
        <v>123</v>
      </c>
      <c r="EH5" s="5">
        <v>87.9</v>
      </c>
      <c r="EI5" s="5"/>
      <c r="EJ5" s="5">
        <v>142.6</v>
      </c>
      <c r="EK5" s="5">
        <v>39.8</v>
      </c>
      <c r="EL5" s="5">
        <v>7.2</v>
      </c>
      <c r="EM5" s="5">
        <v>32.2</v>
      </c>
      <c r="EN5" s="5">
        <v>251</v>
      </c>
      <c r="EO5" s="5">
        <v>47</v>
      </c>
      <c r="EP5" s="5"/>
      <c r="EQ5" s="5"/>
      <c r="ER5" s="5">
        <v>13.8</v>
      </c>
      <c r="ES5" s="5"/>
      <c r="ET5" s="5"/>
      <c r="EU5" s="5"/>
      <c r="EV5" s="5"/>
      <c r="EW5" s="5"/>
    </row>
    <row r="6" spans="1:153">
      <c r="A6" s="1" t="s">
        <v>13</v>
      </c>
      <c r="B6" s="5"/>
      <c r="C6" s="5">
        <v>503.6</v>
      </c>
      <c r="D6" s="5">
        <v>348</v>
      </c>
      <c r="E6" s="5">
        <v>58</v>
      </c>
      <c r="F6" s="5"/>
      <c r="G6" s="5">
        <v>2</v>
      </c>
      <c r="H6" s="5">
        <v>340.5</v>
      </c>
      <c r="I6" s="5"/>
      <c r="J6" s="5">
        <v>231</v>
      </c>
      <c r="K6" s="5">
        <v>19.5</v>
      </c>
      <c r="L6" s="5"/>
      <c r="M6" s="5">
        <v>80.5</v>
      </c>
      <c r="N6" s="5">
        <v>47.5</v>
      </c>
      <c r="O6" s="5">
        <v>377.8</v>
      </c>
      <c r="P6" s="5">
        <v>0</v>
      </c>
      <c r="Q6" s="5">
        <v>268</v>
      </c>
      <c r="R6" s="5">
        <v>38.5</v>
      </c>
      <c r="S6" s="5"/>
      <c r="T6" s="5">
        <v>18</v>
      </c>
      <c r="U6" s="5"/>
      <c r="V6" s="5">
        <v>233.5</v>
      </c>
      <c r="W6" s="5"/>
      <c r="X6" s="5">
        <v>27.2</v>
      </c>
      <c r="Y6" s="5">
        <v>143.5</v>
      </c>
      <c r="Z6" s="5">
        <v>36.8</v>
      </c>
      <c r="AA6" s="5"/>
      <c r="AB6" s="5">
        <v>77.9</v>
      </c>
      <c r="AC6" s="5"/>
      <c r="AD6" s="41">
        <v>14.6</v>
      </c>
      <c r="AE6" s="5"/>
      <c r="AF6" s="5">
        <v>67</v>
      </c>
      <c r="AG6" s="5"/>
      <c r="AH6" s="5">
        <v>6.8</v>
      </c>
      <c r="AI6" s="5"/>
      <c r="AJ6" s="5"/>
      <c r="AK6" s="5">
        <v>305.9</v>
      </c>
      <c r="AL6" s="5"/>
      <c r="AM6" s="5"/>
      <c r="AN6" s="5">
        <v>322</v>
      </c>
      <c r="AO6" s="5">
        <v>328.9</v>
      </c>
      <c r="AP6" s="5">
        <v>76.2</v>
      </c>
      <c r="AQ6" s="5"/>
      <c r="AR6" s="5"/>
      <c r="AS6" s="46">
        <v>28</v>
      </c>
      <c r="AT6" s="5"/>
      <c r="AU6" s="5">
        <v>31.8</v>
      </c>
      <c r="AV6" s="5"/>
      <c r="AW6" s="5">
        <v>18.5</v>
      </c>
      <c r="AX6" s="5">
        <v>62.6</v>
      </c>
      <c r="AY6" s="5">
        <v>27.3</v>
      </c>
      <c r="AZ6" s="5">
        <v>146</v>
      </c>
      <c r="BA6" s="46">
        <v>27.8</v>
      </c>
      <c r="BB6" s="5"/>
      <c r="BC6" s="5"/>
      <c r="BD6" s="5">
        <v>145.1</v>
      </c>
      <c r="BE6" s="5"/>
      <c r="BF6" s="5">
        <v>78.3</v>
      </c>
      <c r="BG6" s="6"/>
      <c r="BH6" s="5">
        <v>6.6</v>
      </c>
      <c r="BI6" s="5">
        <v>75.8</v>
      </c>
      <c r="BJ6" s="5"/>
      <c r="BK6" s="5"/>
      <c r="BL6" s="5">
        <v>97.9</v>
      </c>
      <c r="BM6" s="5">
        <v>82.3</v>
      </c>
      <c r="BN6" s="5"/>
      <c r="BO6" s="5"/>
      <c r="BP6" s="5">
        <v>123.6</v>
      </c>
      <c r="BQ6" s="5">
        <v>97</v>
      </c>
      <c r="BR6" s="46"/>
      <c r="BS6" s="46">
        <v>306.5</v>
      </c>
      <c r="BT6" s="5"/>
      <c r="BU6" s="5">
        <v>56.8</v>
      </c>
      <c r="BV6" s="5">
        <v>28.9</v>
      </c>
      <c r="BW6" s="5"/>
      <c r="BX6" s="5">
        <v>33.8</v>
      </c>
      <c r="BY6" s="5">
        <v>54.4</v>
      </c>
      <c r="BZ6">
        <v>533.31</v>
      </c>
      <c r="CA6">
        <v>50</v>
      </c>
      <c r="CB6">
        <v>117.3</v>
      </c>
      <c r="CC6" s="5">
        <v>203.7</v>
      </c>
      <c r="CD6" s="5"/>
      <c r="CE6" s="5">
        <v>33</v>
      </c>
      <c r="CF6" s="5">
        <v>25</v>
      </c>
      <c r="CG6" s="5">
        <v>43.4</v>
      </c>
      <c r="CH6" s="5"/>
      <c r="CI6" s="5"/>
      <c r="CJ6" s="5">
        <v>93.6</v>
      </c>
      <c r="CK6" s="5">
        <v>29.8</v>
      </c>
      <c r="CL6" s="5">
        <v>289.7</v>
      </c>
      <c r="CM6" s="5">
        <v>286.8</v>
      </c>
      <c r="CN6" s="5">
        <v>294.29</v>
      </c>
      <c r="CO6" s="5">
        <v>106.6</v>
      </c>
      <c r="CP6" s="46">
        <v>40</v>
      </c>
      <c r="CQ6" s="5">
        <v>119.7</v>
      </c>
      <c r="CR6" s="5">
        <v>7.2</v>
      </c>
      <c r="CS6" s="5"/>
      <c r="CT6" s="5">
        <v>188.6</v>
      </c>
      <c r="CU6" s="5">
        <v>384.7</v>
      </c>
      <c r="CV6" s="5">
        <v>72.3</v>
      </c>
      <c r="CW6" s="13">
        <v>321.3</v>
      </c>
      <c r="CX6" s="5">
        <v>339.5</v>
      </c>
      <c r="CY6" s="5">
        <v>122</v>
      </c>
      <c r="CZ6" s="5">
        <v>197.8</v>
      </c>
      <c r="DA6" s="5">
        <v>32.8</v>
      </c>
      <c r="DB6" s="5"/>
      <c r="DC6" s="5">
        <v>47.8</v>
      </c>
      <c r="DD6" s="5">
        <v>20</v>
      </c>
      <c r="DE6" s="5">
        <v>246.2</v>
      </c>
      <c r="DF6" s="5">
        <v>13</v>
      </c>
      <c r="DG6" s="5">
        <v>602</v>
      </c>
      <c r="DH6" s="5">
        <v>309</v>
      </c>
      <c r="DI6" s="5">
        <v>89</v>
      </c>
      <c r="DJ6" s="46">
        <v>606.1</v>
      </c>
      <c r="DK6" s="5">
        <v>130.2</v>
      </c>
      <c r="DL6" s="13">
        <v>49.3</v>
      </c>
      <c r="DM6" s="5">
        <v>70</v>
      </c>
      <c r="DN6" s="5">
        <v>94.5</v>
      </c>
      <c r="DO6" s="5">
        <v>437.2</v>
      </c>
      <c r="DP6" s="5"/>
      <c r="DQ6" s="5"/>
      <c r="DR6" s="5"/>
      <c r="DS6" s="5"/>
      <c r="DT6" s="5"/>
      <c r="DU6" s="5"/>
      <c r="DV6" s="5"/>
      <c r="DW6" s="5"/>
      <c r="DX6" s="5"/>
      <c r="DY6" s="5">
        <v>5</v>
      </c>
      <c r="DZ6" s="5">
        <v>197</v>
      </c>
      <c r="EA6" s="5">
        <v>608.7</v>
      </c>
      <c r="EB6" s="5">
        <v>13.8</v>
      </c>
      <c r="EC6" s="5">
        <v>110.4</v>
      </c>
      <c r="ED6" s="5">
        <v>50.5</v>
      </c>
      <c r="EE6" s="5">
        <v>86.1</v>
      </c>
      <c r="EF6" s="5">
        <v>38.8</v>
      </c>
      <c r="EG6" s="5">
        <v>162.8</v>
      </c>
      <c r="EH6" s="5">
        <v>283.6</v>
      </c>
      <c r="EI6" s="5">
        <v>144.9</v>
      </c>
      <c r="EJ6" s="5">
        <v>92.4</v>
      </c>
      <c r="EK6" s="5">
        <v>179.4</v>
      </c>
      <c r="EL6" s="5">
        <v>96.6</v>
      </c>
      <c r="EM6" s="5">
        <v>29</v>
      </c>
      <c r="EN6" s="5">
        <v>21</v>
      </c>
      <c r="EO6" s="5">
        <v>193.7</v>
      </c>
      <c r="EP6" s="5">
        <v>192.97</v>
      </c>
      <c r="EQ6" s="5">
        <v>344.9</v>
      </c>
      <c r="ER6" s="5">
        <v>35.7</v>
      </c>
      <c r="ES6" s="5"/>
      <c r="ET6" s="5"/>
      <c r="EU6" s="5"/>
      <c r="EV6" s="5"/>
      <c r="EW6" s="5"/>
    </row>
    <row r="7" spans="1:153">
      <c r="A7" s="1" t="s">
        <v>14</v>
      </c>
      <c r="B7" s="5">
        <v>171.5</v>
      </c>
      <c r="C7" s="5"/>
      <c r="D7" s="5"/>
      <c r="E7" s="5">
        <v>559.7</v>
      </c>
      <c r="F7" s="5"/>
      <c r="G7" s="5"/>
      <c r="H7" s="5"/>
      <c r="I7" s="5"/>
      <c r="J7" s="5"/>
      <c r="K7" s="5"/>
      <c r="L7" s="5"/>
      <c r="M7" s="5">
        <v>73.6</v>
      </c>
      <c r="N7" s="5"/>
      <c r="O7" s="5"/>
      <c r="P7" s="5">
        <v>18</v>
      </c>
      <c r="Q7" s="5"/>
      <c r="R7" s="5">
        <v>670.3</v>
      </c>
      <c r="S7" s="5"/>
      <c r="T7" s="5"/>
      <c r="U7" s="5">
        <v>196.9</v>
      </c>
      <c r="V7" s="5">
        <v>1500</v>
      </c>
      <c r="W7" s="5"/>
      <c r="X7" s="5"/>
      <c r="Y7" s="5"/>
      <c r="Z7" s="5"/>
      <c r="AA7" s="5"/>
      <c r="AB7" s="5"/>
      <c r="AC7" s="5"/>
      <c r="AD7" s="5"/>
      <c r="AE7" s="5"/>
      <c r="AF7" s="5">
        <v>79.2</v>
      </c>
      <c r="AG7" s="5">
        <v>107.9</v>
      </c>
      <c r="AH7" s="5"/>
      <c r="AI7" s="5"/>
      <c r="AJ7" s="5">
        <v>39.1</v>
      </c>
      <c r="AK7" s="5"/>
      <c r="AL7" s="5">
        <v>28.8</v>
      </c>
      <c r="AM7" s="5"/>
      <c r="AN7" s="5">
        <v>616.92</v>
      </c>
      <c r="AO7" s="5"/>
      <c r="AP7" s="5">
        <v>85</v>
      </c>
      <c r="AQ7" s="5">
        <v>355.8</v>
      </c>
      <c r="AR7" s="5"/>
      <c r="AS7" s="46">
        <v>181.3</v>
      </c>
      <c r="AT7" s="5">
        <v>343.5</v>
      </c>
      <c r="AU7" s="5">
        <v>392.1</v>
      </c>
      <c r="AV7" s="5"/>
      <c r="AW7" s="5"/>
      <c r="AX7" s="5"/>
      <c r="AY7" s="5"/>
      <c r="AZ7" s="5"/>
      <c r="BA7" s="46">
        <v>224.1</v>
      </c>
      <c r="BB7" s="5"/>
      <c r="BC7" s="5"/>
      <c r="BD7" s="5"/>
      <c r="BE7" s="5">
        <v>76.38</v>
      </c>
      <c r="BF7" s="46"/>
      <c r="BG7" s="5"/>
      <c r="BH7" s="13"/>
      <c r="BI7" s="5" t="s">
        <v>15</v>
      </c>
      <c r="BJ7" s="5"/>
      <c r="BK7" s="5">
        <v>277.3</v>
      </c>
      <c r="BL7" s="5"/>
      <c r="BM7" s="5">
        <v>594.7</v>
      </c>
      <c r="BN7" s="5"/>
      <c r="BO7" s="5">
        <v>37.5</v>
      </c>
      <c r="BP7" s="5"/>
      <c r="BQ7" s="5"/>
      <c r="BR7" s="46"/>
      <c r="BS7" s="46">
        <v>57.16</v>
      </c>
      <c r="BT7" s="5"/>
      <c r="BU7" s="5">
        <v>300.6</v>
      </c>
      <c r="BV7" s="5"/>
      <c r="BW7" s="5">
        <v>75</v>
      </c>
      <c r="BX7" s="5">
        <v>140.2</v>
      </c>
      <c r="BY7" s="5">
        <v>146.7</v>
      </c>
      <c r="BZ7" s="5">
        <v>780</v>
      </c>
      <c r="CA7">
        <v>95.9</v>
      </c>
      <c r="CC7" s="5"/>
      <c r="CD7" s="5"/>
      <c r="CE7" s="5">
        <v>62.8</v>
      </c>
      <c r="CF7" s="5"/>
      <c r="CG7" s="5"/>
      <c r="CH7" s="5"/>
      <c r="CI7" s="5"/>
      <c r="CJ7" s="5">
        <v>434.4</v>
      </c>
      <c r="CK7" s="5"/>
      <c r="CL7" s="5"/>
      <c r="CM7" s="5">
        <v>283.2</v>
      </c>
      <c r="CN7" s="5">
        <v>290</v>
      </c>
      <c r="CO7" s="5"/>
      <c r="CP7" s="46">
        <v>28</v>
      </c>
      <c r="CQ7" s="5">
        <v>164.5</v>
      </c>
      <c r="CR7" s="5"/>
      <c r="CS7" s="5"/>
      <c r="CT7" s="5"/>
      <c r="CU7" s="5"/>
      <c r="CV7" s="5"/>
      <c r="CW7" s="13"/>
      <c r="CX7" s="5">
        <v>507.6</v>
      </c>
      <c r="CY7" s="5">
        <v>207.93</v>
      </c>
      <c r="CZ7" s="5"/>
      <c r="DA7" s="5"/>
      <c r="DB7" s="5">
        <v>15</v>
      </c>
      <c r="DC7" s="5">
        <v>12</v>
      </c>
      <c r="DD7" s="5"/>
      <c r="DE7" s="5"/>
      <c r="DF7" s="5">
        <v>741.8</v>
      </c>
      <c r="DG7" s="5"/>
      <c r="DH7" s="5">
        <v>47.6</v>
      </c>
      <c r="DI7" s="5"/>
      <c r="DJ7" s="46">
        <v>118</v>
      </c>
      <c r="DK7" s="5"/>
      <c r="DL7" s="13"/>
      <c r="DM7" s="5"/>
      <c r="DN7" s="5"/>
      <c r="DO7" s="5"/>
      <c r="DP7" s="5"/>
      <c r="DQ7" s="5"/>
      <c r="DR7" s="5"/>
      <c r="DS7" s="5"/>
      <c r="DT7" s="5"/>
      <c r="DU7" s="5">
        <v>510.6</v>
      </c>
      <c r="DV7" s="5">
        <v>336</v>
      </c>
      <c r="DW7" s="5">
        <v>898</v>
      </c>
      <c r="DX7" s="5">
        <v>64.2</v>
      </c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</row>
    <row r="8" spans="1:153">
      <c r="A8" s="1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192.2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15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>
        <v>187</v>
      </c>
      <c r="AR8" s="5"/>
      <c r="AS8" s="46"/>
      <c r="AT8" s="5"/>
      <c r="AU8" s="5"/>
      <c r="AV8" s="5"/>
      <c r="AW8" s="5"/>
      <c r="AX8" s="5"/>
      <c r="AY8" s="5"/>
      <c r="AZ8" s="5"/>
      <c r="BA8" s="46"/>
      <c r="BB8" s="5"/>
      <c r="BC8" s="5"/>
      <c r="BD8" s="5"/>
      <c r="BE8" s="5"/>
      <c r="BF8" s="5"/>
      <c r="BG8" s="50"/>
      <c r="BH8" s="5"/>
      <c r="BI8" s="5"/>
      <c r="BJ8" s="5"/>
      <c r="BK8" s="5"/>
      <c r="BL8" s="5"/>
      <c r="BM8" s="5"/>
      <c r="BN8" s="5"/>
      <c r="BO8" s="5"/>
      <c r="BP8" s="5"/>
      <c r="BQ8" s="5"/>
      <c r="BR8" s="46"/>
      <c r="BS8" s="46"/>
      <c r="BT8" s="5"/>
      <c r="BU8" s="5"/>
      <c r="BV8" s="5"/>
      <c r="BW8" s="5"/>
      <c r="BX8" s="5"/>
      <c r="BY8" s="5"/>
      <c r="BZ8" s="5"/>
      <c r="CB8">
        <v>69.9</v>
      </c>
      <c r="CC8" s="5"/>
      <c r="CD8" s="5"/>
      <c r="CE8" s="5"/>
      <c r="CF8" s="5">
        <v>224</v>
      </c>
      <c r="CG8" s="5"/>
      <c r="CH8" s="5"/>
      <c r="CI8" s="5"/>
      <c r="CJ8" s="5"/>
      <c r="CK8" s="5"/>
      <c r="CL8" s="5"/>
      <c r="CM8" s="5"/>
      <c r="CN8" s="5"/>
      <c r="CO8" s="5"/>
      <c r="CP8" s="46"/>
      <c r="CQ8" s="5">
        <v>840</v>
      </c>
      <c r="CR8" s="5"/>
      <c r="CS8" s="5"/>
      <c r="CT8" s="5"/>
      <c r="CU8" s="5"/>
      <c r="CV8" s="5"/>
      <c r="CW8" s="13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46"/>
      <c r="DK8" s="5"/>
      <c r="DL8" s="13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>
        <v>138.5</v>
      </c>
      <c r="EC8" s="5"/>
      <c r="ED8" s="5"/>
      <c r="EE8" s="5"/>
      <c r="EF8" s="5"/>
      <c r="EG8" s="5"/>
      <c r="EH8" s="5"/>
      <c r="EI8" s="5">
        <v>294</v>
      </c>
      <c r="EJ8" s="5"/>
      <c r="EK8" s="5">
        <v>325.36</v>
      </c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</row>
    <row r="9" spans="1:153">
      <c r="A9" s="1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>
        <v>14</v>
      </c>
      <c r="R9" s="5">
        <v>17.4</v>
      </c>
      <c r="S9" s="5"/>
      <c r="T9" s="5"/>
      <c r="U9" s="5"/>
      <c r="V9" s="5"/>
      <c r="W9" s="5"/>
      <c r="X9" s="5"/>
      <c r="Y9" s="5"/>
      <c r="Z9" s="5"/>
      <c r="AA9" s="5"/>
      <c r="AB9" s="5">
        <v>11.6</v>
      </c>
      <c r="AC9" s="5"/>
      <c r="AD9" s="5"/>
      <c r="AE9" s="5"/>
      <c r="AF9" s="5"/>
      <c r="AG9" s="5"/>
      <c r="AH9" s="5"/>
      <c r="AI9" s="5">
        <v>483.77</v>
      </c>
      <c r="AJ9" s="5">
        <v>206.3</v>
      </c>
      <c r="AK9" s="5"/>
      <c r="AL9" s="5"/>
      <c r="AM9" s="5"/>
      <c r="AN9" s="5"/>
      <c r="AO9" s="5"/>
      <c r="AP9" s="5"/>
      <c r="AQ9" s="5"/>
      <c r="AR9" s="5"/>
      <c r="AS9" s="46"/>
      <c r="AT9" s="5"/>
      <c r="AU9" s="5">
        <v>237.6</v>
      </c>
      <c r="AV9" s="5"/>
      <c r="AW9" s="5"/>
      <c r="AX9" s="5"/>
      <c r="AY9" s="5"/>
      <c r="AZ9" s="5"/>
      <c r="BA9" s="46"/>
      <c r="BB9" s="5"/>
      <c r="BC9" s="5"/>
      <c r="BD9" s="5"/>
      <c r="BE9" s="5"/>
      <c r="BF9" s="5">
        <v>134</v>
      </c>
      <c r="BG9" s="5"/>
      <c r="BH9" s="5"/>
      <c r="BI9" s="5"/>
      <c r="BJ9" s="5">
        <v>22.8</v>
      </c>
      <c r="BK9" s="5"/>
      <c r="BL9" s="5"/>
      <c r="BM9" s="5"/>
      <c r="BN9" s="5"/>
      <c r="BO9" s="5"/>
      <c r="BP9" s="5"/>
      <c r="BQ9" s="5"/>
      <c r="BR9" s="46"/>
      <c r="BS9" s="46"/>
      <c r="BT9" s="5"/>
      <c r="BU9" s="5"/>
      <c r="BV9" s="5"/>
      <c r="BW9" s="5"/>
      <c r="BX9" s="5"/>
      <c r="BY9" s="5"/>
      <c r="BZ9" s="5"/>
      <c r="CC9" s="5"/>
      <c r="CD9" s="5"/>
      <c r="CE9" s="5"/>
      <c r="CF9" s="5"/>
      <c r="CG9" s="5"/>
      <c r="CH9" s="5"/>
      <c r="CI9" s="5">
        <v>258.5</v>
      </c>
      <c r="CJ9" s="5"/>
      <c r="CK9" s="5"/>
      <c r="CL9" s="5"/>
      <c r="CM9" s="5" t="s">
        <v>15</v>
      </c>
      <c r="CN9" s="5"/>
      <c r="CO9" s="5"/>
      <c r="CP9" s="46"/>
      <c r="CQ9" s="5">
        <v>55.6</v>
      </c>
      <c r="CR9" s="5"/>
      <c r="CS9" s="5"/>
      <c r="CT9" s="5"/>
      <c r="CU9" s="5"/>
      <c r="CV9" s="5"/>
      <c r="CW9" s="13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46"/>
      <c r="DK9" s="5"/>
      <c r="DL9" s="13"/>
      <c r="DM9" s="5"/>
      <c r="DN9" s="5"/>
      <c r="DO9" s="5"/>
      <c r="DP9" s="5"/>
      <c r="DQ9" s="5"/>
      <c r="DR9" s="5"/>
      <c r="DS9" s="5"/>
      <c r="DT9" s="5">
        <v>1014.7</v>
      </c>
      <c r="DU9" s="5">
        <v>83.93</v>
      </c>
      <c r="DV9" s="5">
        <v>500</v>
      </c>
      <c r="DW9" s="5"/>
      <c r="DX9" s="5">
        <v>484.5</v>
      </c>
      <c r="DY9" s="5">
        <v>990</v>
      </c>
      <c r="DZ9" s="5">
        <v>308</v>
      </c>
      <c r="EA9" s="5">
        <v>143.8</v>
      </c>
      <c r="EB9" s="5">
        <v>23.3</v>
      </c>
      <c r="EC9" s="5">
        <v>857.98</v>
      </c>
      <c r="ED9" s="5">
        <v>1190</v>
      </c>
      <c r="EE9" s="5"/>
      <c r="EF9" s="5">
        <v>31.7</v>
      </c>
      <c r="EG9" s="5">
        <v>813.74</v>
      </c>
      <c r="EH9" s="5"/>
      <c r="EI9" s="5"/>
      <c r="EJ9" s="5"/>
      <c r="EK9" s="5">
        <v>127.6</v>
      </c>
      <c r="EL9" s="5">
        <v>1010</v>
      </c>
      <c r="EM9" s="5"/>
      <c r="EN9" s="5">
        <v>150</v>
      </c>
      <c r="EO9" s="5"/>
      <c r="EP9" s="5">
        <v>33.38</v>
      </c>
      <c r="EQ9" s="5"/>
      <c r="ER9" s="5"/>
      <c r="ES9" s="5"/>
      <c r="ET9" s="5"/>
      <c r="EU9" s="5"/>
      <c r="EV9" s="5"/>
      <c r="EW9" s="5"/>
    </row>
    <row r="10" spans="1:153">
      <c r="A10" s="1" t="s">
        <v>18</v>
      </c>
      <c r="B10" s="5"/>
      <c r="C10" s="5"/>
      <c r="D10" s="5">
        <v>1062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269.7</v>
      </c>
      <c r="S10" s="5"/>
      <c r="T10" s="5"/>
      <c r="U10" s="5">
        <v>137.3</v>
      </c>
      <c r="V10" s="5"/>
      <c r="W10" s="5"/>
      <c r="X10" s="5"/>
      <c r="Y10" s="5"/>
      <c r="Z10" s="5"/>
      <c r="AA10" s="5">
        <v>8.1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46"/>
      <c r="AT10" s="5"/>
      <c r="AU10" s="5"/>
      <c r="AV10" s="5"/>
      <c r="AW10" s="5"/>
      <c r="AX10" s="5"/>
      <c r="AY10" s="5"/>
      <c r="AZ10" s="5"/>
      <c r="BA10" s="46"/>
      <c r="BB10" s="5"/>
      <c r="BC10" s="5"/>
      <c r="BD10" s="5"/>
      <c r="BE10" s="5"/>
      <c r="BF10" s="5"/>
      <c r="BG10" s="5"/>
      <c r="BH10" s="5"/>
      <c r="BI10" s="5">
        <v>378.2</v>
      </c>
      <c r="BJ10" s="5"/>
      <c r="BK10" s="5"/>
      <c r="BL10" s="5">
        <v>55.25</v>
      </c>
      <c r="BM10" s="5"/>
      <c r="BN10" s="5"/>
      <c r="BO10" s="5"/>
      <c r="BP10" s="5"/>
      <c r="BQ10" s="5"/>
      <c r="BR10" s="46"/>
      <c r="BS10" s="46"/>
      <c r="BT10" s="5"/>
      <c r="BU10" s="5"/>
      <c r="BV10" s="5"/>
      <c r="BW10" s="5"/>
      <c r="BX10" s="5"/>
      <c r="BY10" s="5"/>
      <c r="BZ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46"/>
      <c r="CQ10" s="5"/>
      <c r="CR10" s="5"/>
      <c r="CS10" s="5"/>
      <c r="CT10" s="5"/>
      <c r="CU10" s="5"/>
      <c r="CV10" s="5"/>
      <c r="CW10" s="13"/>
      <c r="CX10" s="5"/>
      <c r="CY10" s="5">
        <v>466.5</v>
      </c>
      <c r="CZ10" s="5"/>
      <c r="DA10" s="5"/>
      <c r="DB10" s="5"/>
      <c r="DC10" s="5"/>
      <c r="DD10" s="5"/>
      <c r="DE10" s="5">
        <v>223.55</v>
      </c>
      <c r="DF10" s="5"/>
      <c r="DG10" s="5">
        <v>244</v>
      </c>
      <c r="DH10" s="5"/>
      <c r="DI10" s="5"/>
      <c r="DJ10" s="46"/>
      <c r="DK10" s="5"/>
      <c r="DL10" s="13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>
        <v>158.2</v>
      </c>
      <c r="EA10" s="5"/>
      <c r="EB10" s="5"/>
      <c r="EC10" s="5"/>
      <c r="ED10" s="5"/>
      <c r="EE10" s="5">
        <v>291.1</v>
      </c>
      <c r="EF10" s="5"/>
      <c r="EG10" s="5">
        <v>604.44</v>
      </c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</row>
    <row r="11" spans="1:153">
      <c r="A11" s="1" t="s">
        <v>19</v>
      </c>
      <c r="B11" s="5"/>
      <c r="C11" s="5"/>
      <c r="D11" s="5">
        <v>36.62</v>
      </c>
      <c r="E11" s="5"/>
      <c r="F11" s="5">
        <v>27.5</v>
      </c>
      <c r="G11" s="5"/>
      <c r="H11" s="5"/>
      <c r="I11" s="5"/>
      <c r="J11" s="5"/>
      <c r="K11" s="5"/>
      <c r="L11" s="5"/>
      <c r="M11" s="5">
        <v>34.5</v>
      </c>
      <c r="N11" s="5"/>
      <c r="O11" s="5"/>
      <c r="P11" s="5"/>
      <c r="Q11" s="5"/>
      <c r="R11" s="5"/>
      <c r="S11" s="5"/>
      <c r="T11" s="5"/>
      <c r="U11" s="5">
        <v>16.8</v>
      </c>
      <c r="V11" s="5">
        <v>10</v>
      </c>
      <c r="W11" s="5"/>
      <c r="X11" s="5"/>
      <c r="Y11" s="5"/>
      <c r="Z11" s="5"/>
      <c r="AA11" s="5">
        <v>116.3</v>
      </c>
      <c r="AB11" s="5">
        <v>10</v>
      </c>
      <c r="AC11" s="5">
        <v>90.2</v>
      </c>
      <c r="AD11" s="5">
        <v>101.5</v>
      </c>
      <c r="AE11" s="5">
        <v>36</v>
      </c>
      <c r="AF11" s="5">
        <v>81</v>
      </c>
      <c r="AG11" s="5"/>
      <c r="AH11" s="5"/>
      <c r="AI11" s="5">
        <v>41.8</v>
      </c>
      <c r="AJ11" s="5">
        <v>-6.27</v>
      </c>
      <c r="AK11" s="5"/>
      <c r="AL11" s="5">
        <v>27</v>
      </c>
      <c r="AM11" s="5"/>
      <c r="AN11" s="5"/>
      <c r="AO11" s="5"/>
      <c r="AP11" s="5">
        <v>75</v>
      </c>
      <c r="AQ11" s="5">
        <v>91.8</v>
      </c>
      <c r="AR11" s="5"/>
      <c r="AS11" s="46">
        <v>79.1</v>
      </c>
      <c r="AT11" s="5"/>
      <c r="AU11" s="5">
        <v>32.4</v>
      </c>
      <c r="AV11" s="5"/>
      <c r="AW11" s="5"/>
      <c r="AX11" s="5"/>
      <c r="AY11" s="5"/>
      <c r="AZ11" s="5"/>
      <c r="BA11" s="46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>
        <v>84.8</v>
      </c>
      <c r="BN11" s="5"/>
      <c r="BO11" s="5"/>
      <c r="BP11" s="5"/>
      <c r="BQ11" s="5"/>
      <c r="BR11" s="46"/>
      <c r="BS11" s="46">
        <v>82.8</v>
      </c>
      <c r="BT11" s="5"/>
      <c r="BU11" s="5"/>
      <c r="BV11" s="5"/>
      <c r="BW11" s="5">
        <v>169</v>
      </c>
      <c r="BX11" s="5"/>
      <c r="BY11" s="5"/>
      <c r="BZ11" s="5">
        <v>87.8</v>
      </c>
      <c r="CB11">
        <v>-20</v>
      </c>
      <c r="CC11" s="5"/>
      <c r="CD11" s="5"/>
      <c r="CE11" s="5"/>
      <c r="CF11" s="5"/>
      <c r="CG11" s="5"/>
      <c r="CH11" s="5">
        <v>118</v>
      </c>
      <c r="CI11" s="5"/>
      <c r="CJ11" s="5">
        <v>34.5</v>
      </c>
      <c r="CK11" s="5"/>
      <c r="CL11" s="5"/>
      <c r="CM11" s="5"/>
      <c r="CN11" s="5"/>
      <c r="CO11" s="5">
        <v>55.2</v>
      </c>
      <c r="CP11" s="46">
        <v>47.6</v>
      </c>
      <c r="CQ11" s="5"/>
      <c r="CR11" s="5"/>
      <c r="CS11" s="5"/>
      <c r="CT11" s="5"/>
      <c r="CU11" s="5"/>
      <c r="CV11" s="5">
        <v>10</v>
      </c>
      <c r="CW11" s="13"/>
      <c r="CX11" s="5">
        <v>4</v>
      </c>
      <c r="CY11" s="5"/>
      <c r="CZ11" s="5"/>
      <c r="DA11" s="5"/>
      <c r="DB11" s="5"/>
      <c r="DC11" s="5"/>
      <c r="DD11" s="5"/>
      <c r="DE11" s="5">
        <v>12</v>
      </c>
      <c r="DF11" s="5"/>
      <c r="DG11" s="5"/>
      <c r="DH11" s="5"/>
      <c r="DI11" s="5">
        <v>9.8</v>
      </c>
      <c r="DJ11" s="46">
        <v>40.7</v>
      </c>
      <c r="DK11" s="5"/>
      <c r="DL11" s="13"/>
      <c r="DM11" s="5"/>
      <c r="DN11" s="5"/>
      <c r="DO11" s="5"/>
      <c r="DP11" s="5"/>
      <c r="DQ11" s="5"/>
      <c r="DR11" s="5">
        <v>30</v>
      </c>
      <c r="DS11" s="5"/>
      <c r="DT11" s="5"/>
      <c r="DU11" s="5">
        <v>142.8</v>
      </c>
      <c r="DV11" s="5">
        <v>34.4</v>
      </c>
      <c r="DW11" s="5"/>
      <c r="DX11" s="5"/>
      <c r="DY11" s="5"/>
      <c r="DZ11" s="5">
        <v>31.1</v>
      </c>
      <c r="EA11" s="5"/>
      <c r="EB11" s="5">
        <v>72.1</v>
      </c>
      <c r="EC11" s="5"/>
      <c r="ED11" s="5"/>
      <c r="EE11" s="5"/>
      <c r="EF11" s="5">
        <v>146.2</v>
      </c>
      <c r="EG11" s="5"/>
      <c r="EH11" s="5">
        <v>123.6</v>
      </c>
      <c r="EI11" s="5">
        <v>100.4</v>
      </c>
      <c r="EJ11" s="5"/>
      <c r="EK11" s="5"/>
      <c r="EL11" s="5">
        <v>84.6</v>
      </c>
      <c r="EM11" s="5"/>
      <c r="EN11" s="5">
        <v>74.6</v>
      </c>
      <c r="EO11" s="5"/>
      <c r="EP11" s="5"/>
      <c r="EQ11" s="5" t="s">
        <v>15</v>
      </c>
      <c r="ER11" s="5"/>
      <c r="ES11" s="5"/>
      <c r="ET11" s="5"/>
      <c r="EU11" s="5"/>
      <c r="EV11" s="5"/>
      <c r="EW11" s="5"/>
    </row>
    <row r="12" customFormat="1" spans="1:153">
      <c r="A12" s="1" t="s">
        <v>20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720</v>
      </c>
      <c r="AC12" s="5"/>
      <c r="AD12" s="5"/>
      <c r="AE12" s="5"/>
      <c r="AF12" s="5"/>
      <c r="AG12" s="5"/>
      <c r="AH12" s="5"/>
      <c r="AI12" s="5"/>
      <c r="AJ12" s="5" t="s">
        <v>15</v>
      </c>
      <c r="AK12" s="5"/>
      <c r="AL12" s="5"/>
      <c r="AM12" s="5"/>
      <c r="AN12" s="5"/>
      <c r="AO12" s="5"/>
      <c r="AP12" s="5"/>
      <c r="AQ12" s="5"/>
      <c r="AR12" s="5"/>
      <c r="AS12" s="46"/>
      <c r="AT12" s="5"/>
      <c r="AU12" s="5"/>
      <c r="AV12" s="5"/>
      <c r="AW12" s="5"/>
      <c r="AX12" s="5"/>
      <c r="AY12" s="5"/>
      <c r="AZ12" s="5"/>
      <c r="BA12" s="46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6"/>
      <c r="BS12" s="46"/>
      <c r="BT12" s="5"/>
      <c r="BU12" s="5"/>
      <c r="BV12" s="5"/>
      <c r="BW12" s="5"/>
      <c r="BX12" s="5"/>
      <c r="BY12" s="5"/>
      <c r="BZ12" s="5"/>
      <c r="CC12" s="5"/>
      <c r="CD12" s="5"/>
      <c r="CE12" s="5"/>
      <c r="CF12" s="5"/>
      <c r="CG12" s="5">
        <v>1950</v>
      </c>
      <c r="CH12" s="5"/>
      <c r="CI12" s="5"/>
      <c r="CJ12" s="5"/>
      <c r="CK12" s="5"/>
      <c r="CL12" s="5"/>
      <c r="CM12" s="5"/>
      <c r="CN12" s="5"/>
      <c r="CO12" s="5"/>
      <c r="CP12" s="46"/>
      <c r="CQ12" s="5"/>
      <c r="CR12" s="5"/>
      <c r="CS12" s="5"/>
      <c r="CT12" s="5"/>
      <c r="CU12" s="5"/>
      <c r="CV12" s="5"/>
      <c r="CW12" s="13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6"/>
      <c r="DK12" s="5"/>
      <c r="DL12" s="13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</row>
    <row r="13" s="34" customFormat="1" spans="1:161">
      <c r="A13" s="4" t="s">
        <v>21</v>
      </c>
      <c r="B13" s="14">
        <f t="shared" ref="B13:K13" si="0">B2-B3-B4-B5-B6-B7-B8-B9-B10-B11</f>
        <v>1165.65</v>
      </c>
      <c r="C13" s="14">
        <f t="shared" si="0"/>
        <v>3380.79</v>
      </c>
      <c r="D13" s="14">
        <f t="shared" si="0"/>
        <v>7078.78</v>
      </c>
      <c r="E13" s="14">
        <f t="shared" si="0"/>
        <v>4840.2</v>
      </c>
      <c r="F13" s="14">
        <f t="shared" si="0"/>
        <v>1083.4</v>
      </c>
      <c r="G13" s="14">
        <f t="shared" ref="G13:AN13" si="1">G2-G3-G4-G5-G6-G7-G8-G9-G10-G11</f>
        <v>1537.55</v>
      </c>
      <c r="H13" s="14">
        <f t="shared" si="1"/>
        <v>1076.22</v>
      </c>
      <c r="I13" s="14">
        <f t="shared" si="1"/>
        <v>1768.45</v>
      </c>
      <c r="J13" s="14">
        <f t="shared" si="1"/>
        <v>2024.01</v>
      </c>
      <c r="K13" s="14">
        <f t="shared" si="1"/>
        <v>962.07</v>
      </c>
      <c r="L13" s="14">
        <f t="shared" si="1"/>
        <v>1576.94</v>
      </c>
      <c r="M13" s="14">
        <f t="shared" si="1"/>
        <v>1228.7</v>
      </c>
      <c r="N13" s="14">
        <f t="shared" si="1"/>
        <v>3546.04</v>
      </c>
      <c r="O13" s="14">
        <f t="shared" si="1"/>
        <v>3608.66</v>
      </c>
      <c r="P13" s="14">
        <f t="shared" si="1"/>
        <v>1866.55</v>
      </c>
      <c r="Q13" s="14">
        <f t="shared" si="1"/>
        <v>1749.78</v>
      </c>
      <c r="R13" s="14">
        <f t="shared" si="1"/>
        <v>2375.6</v>
      </c>
      <c r="S13" s="14">
        <f t="shared" si="1"/>
        <v>1086.45</v>
      </c>
      <c r="T13" s="14">
        <f t="shared" si="1"/>
        <v>1857.3</v>
      </c>
      <c r="U13" s="14">
        <f t="shared" si="1"/>
        <v>2542.02</v>
      </c>
      <c r="V13" s="14">
        <f t="shared" si="1"/>
        <v>1092.54</v>
      </c>
      <c r="W13" s="14">
        <f t="shared" si="1"/>
        <v>1729.71</v>
      </c>
      <c r="X13" s="14">
        <f t="shared" si="1"/>
        <v>1794.32</v>
      </c>
      <c r="Y13" s="14">
        <f t="shared" si="1"/>
        <v>1477.55</v>
      </c>
      <c r="Z13" s="14">
        <f>Z2-Z3-Z4-Z6</f>
        <v>4660.3</v>
      </c>
      <c r="AA13" s="14">
        <f t="shared" si="1"/>
        <v>1079.86</v>
      </c>
      <c r="AB13" s="14">
        <f>AB2-AB3-AB4-AB5-AB6-AB7-AB9-AB12</f>
        <v>1918.59</v>
      </c>
      <c r="AC13" s="14">
        <f>AC2-AC3-AC4-AC5-AC11</f>
        <v>1640.86</v>
      </c>
      <c r="AD13" s="14">
        <f t="shared" si="1"/>
        <v>1058.3</v>
      </c>
      <c r="AE13" s="14">
        <f t="shared" si="1"/>
        <v>2776.92</v>
      </c>
      <c r="AF13" s="14">
        <f t="shared" si="1"/>
        <v>1894.58</v>
      </c>
      <c r="AG13" s="14">
        <f t="shared" si="1"/>
        <v>2254.41</v>
      </c>
      <c r="AH13" s="14">
        <f t="shared" si="1"/>
        <v>759.08</v>
      </c>
      <c r="AI13" s="14">
        <f t="shared" si="1"/>
        <v>2374.94</v>
      </c>
      <c r="AJ13" s="14">
        <f t="shared" si="1"/>
        <v>2457.14</v>
      </c>
      <c r="AK13" s="14">
        <f t="shared" si="1"/>
        <v>1872</v>
      </c>
      <c r="AL13" s="14">
        <f t="shared" si="1"/>
        <v>1339.37</v>
      </c>
      <c r="AM13" s="14">
        <f t="shared" si="1"/>
        <v>2448.3</v>
      </c>
      <c r="AN13" s="14">
        <f t="shared" si="1"/>
        <v>2194.14</v>
      </c>
      <c r="AO13" s="14">
        <f t="shared" ref="AO13:BA13" si="2">AO2-AO3-AO4-AO5-AO6-AO7-AO8-AO9-AO10-AO11</f>
        <v>1769.4</v>
      </c>
      <c r="AP13" s="14">
        <f t="shared" si="2"/>
        <v>1388.79</v>
      </c>
      <c r="AQ13" s="14">
        <f t="shared" si="2"/>
        <v>972.41</v>
      </c>
      <c r="AR13" s="14">
        <f t="shared" si="2"/>
        <v>1295.26</v>
      </c>
      <c r="AS13" s="14">
        <f t="shared" si="2"/>
        <v>1722.6</v>
      </c>
      <c r="AT13" s="14">
        <f t="shared" si="2"/>
        <v>1630.1</v>
      </c>
      <c r="AU13" s="14">
        <f t="shared" si="2"/>
        <v>1627.86</v>
      </c>
      <c r="AV13" s="14">
        <f t="shared" si="2"/>
        <v>1823.1</v>
      </c>
      <c r="AW13" s="14">
        <f t="shared" si="2"/>
        <v>1174.4</v>
      </c>
      <c r="AX13" s="14">
        <f t="shared" si="2"/>
        <v>2289.12</v>
      </c>
      <c r="AY13" s="14">
        <f t="shared" si="2"/>
        <v>1403.8</v>
      </c>
      <c r="AZ13" s="14">
        <f t="shared" si="2"/>
        <v>1212.7</v>
      </c>
      <c r="BA13" s="16">
        <f t="shared" si="2"/>
        <v>1848.75</v>
      </c>
      <c r="BB13" s="16">
        <f t="shared" ref="BB13:BK13" si="3">BB2-BB3-BB4-BB5-BB6-BB7-BB8-BB9-BB10-BB11</f>
        <v>1424.4</v>
      </c>
      <c r="BC13" s="16">
        <f t="shared" si="3"/>
        <v>2024.85</v>
      </c>
      <c r="BD13" s="16">
        <f t="shared" si="3"/>
        <v>1086.32</v>
      </c>
      <c r="BE13" s="16">
        <f t="shared" si="3"/>
        <v>1640.29</v>
      </c>
      <c r="BF13" s="16">
        <f t="shared" si="3"/>
        <v>1214.05</v>
      </c>
      <c r="BG13" s="16">
        <f t="shared" si="3"/>
        <v>1077.59</v>
      </c>
      <c r="BH13" s="16">
        <f t="shared" si="3"/>
        <v>3376.78</v>
      </c>
      <c r="BI13" s="16">
        <v>2680.5</v>
      </c>
      <c r="BJ13" s="16">
        <v>-1142.4</v>
      </c>
      <c r="BK13" s="16">
        <f>BK2-BK3-BK4-BK5-BK7-BK8--BK6-BK9-BK10-BK11-BK12</f>
        <v>1173</v>
      </c>
      <c r="BL13" s="16">
        <v>883.73</v>
      </c>
      <c r="BM13" s="16">
        <f t="shared" ref="BM13:BQ13" si="4">BM2-BM3-BM4-BM5-BM6-BM7-BM8-BM9-BM10-BM11</f>
        <v>1430.01</v>
      </c>
      <c r="BN13" s="16">
        <f t="shared" si="4"/>
        <v>6232.42</v>
      </c>
      <c r="BO13" s="16">
        <f t="shared" si="4"/>
        <v>3045.52</v>
      </c>
      <c r="BP13" s="16">
        <f t="shared" si="4"/>
        <v>2271.6</v>
      </c>
      <c r="BQ13" s="16">
        <f t="shared" si="4"/>
        <v>1254.77</v>
      </c>
      <c r="BR13" s="16">
        <f t="shared" ref="BR13:BW13" si="5">BR2-BR3-BR4-BR5-BR6-BR7-BR8-BR9-BR10-BR11-BR12</f>
        <v>2219.75</v>
      </c>
      <c r="BS13" s="16">
        <v>2295.7</v>
      </c>
      <c r="BT13" s="14">
        <f t="shared" si="5"/>
        <v>2056.21</v>
      </c>
      <c r="BU13" s="14">
        <f t="shared" si="5"/>
        <v>2010.65</v>
      </c>
      <c r="BV13" s="14">
        <f t="shared" si="5"/>
        <v>2254.1</v>
      </c>
      <c r="BW13" s="14">
        <f t="shared" si="5"/>
        <v>1770</v>
      </c>
      <c r="BX13" s="14">
        <v>2355.62</v>
      </c>
      <c r="BY13" s="14">
        <f>BY2-BY3-BY4-BY5-BY6-BY7</f>
        <v>1886.4</v>
      </c>
      <c r="BZ13" s="14">
        <f t="shared" ref="BZ13:CF13" si="6">BZ2-BZ3-BZ4-BZ5-BZ6-BZ7-BZ8-BZ9-BZ10-BZ11</f>
        <v>1481.48</v>
      </c>
      <c r="CA13" s="14">
        <f t="shared" si="6"/>
        <v>2082.4</v>
      </c>
      <c r="CB13" s="16">
        <f t="shared" si="6"/>
        <v>2447.06</v>
      </c>
      <c r="CC13" s="14">
        <f t="shared" si="6"/>
        <v>1858.33</v>
      </c>
      <c r="CD13" s="14">
        <f t="shared" si="6"/>
        <v>292.95</v>
      </c>
      <c r="CE13" s="14">
        <f t="shared" si="6"/>
        <v>4598.16</v>
      </c>
      <c r="CF13" s="14">
        <f t="shared" si="6"/>
        <v>2295.2</v>
      </c>
      <c r="CG13" s="14">
        <f>CG2-CG3-CG4-CG5-CG6-CG7-CG8-CG9-CG10-CG11-CG12</f>
        <v>2307.88</v>
      </c>
      <c r="CH13" s="14">
        <f t="shared" ref="CH13:CQ13" si="7">CH2-CH3-CH4-CH5-CH6-CH7-CH8-CH9-CH10-CH11-CH12</f>
        <v>2452.3</v>
      </c>
      <c r="CI13" s="14">
        <f t="shared" si="7"/>
        <v>1376.68</v>
      </c>
      <c r="CJ13" s="14">
        <f t="shared" si="7"/>
        <v>2532.05</v>
      </c>
      <c r="CK13" s="14">
        <f t="shared" si="7"/>
        <v>2549.35</v>
      </c>
      <c r="CL13" s="14">
        <f t="shared" si="7"/>
        <v>1993</v>
      </c>
      <c r="CM13" s="14">
        <v>1641.1</v>
      </c>
      <c r="CN13" s="14">
        <f t="shared" si="7"/>
        <v>2518.51</v>
      </c>
      <c r="CO13" s="14">
        <f t="shared" si="7"/>
        <v>2671.66</v>
      </c>
      <c r="CP13" s="16">
        <f t="shared" si="7"/>
        <v>1388.05</v>
      </c>
      <c r="CQ13" s="16">
        <f>CQ2-CQ3-CQ4-CQ5-CQ6-CQ7-CQ8-CQ9-CQ11</f>
        <v>1410.08</v>
      </c>
      <c r="CR13" s="16">
        <f t="shared" ref="CQ13:DJ13" si="8">CR2-CR3-CR4-CR5-CR6-CR7-CR8-CR9-CR10-CR11-CR12</f>
        <v>3208.12</v>
      </c>
      <c r="CS13" s="16">
        <f t="shared" si="8"/>
        <v>2132.28</v>
      </c>
      <c r="CT13" s="16">
        <f t="shared" si="8"/>
        <v>1696.16</v>
      </c>
      <c r="CU13" s="16">
        <f t="shared" si="8"/>
        <v>2733.2</v>
      </c>
      <c r="CV13" s="16">
        <f t="shared" si="8"/>
        <v>1732.46</v>
      </c>
      <c r="CW13" s="16">
        <f t="shared" si="8"/>
        <v>1599.05</v>
      </c>
      <c r="CX13" s="16">
        <f t="shared" si="8"/>
        <v>1178.38</v>
      </c>
      <c r="CY13" s="16">
        <f t="shared" si="8"/>
        <v>1634.13</v>
      </c>
      <c r="CZ13" s="16">
        <f t="shared" si="8"/>
        <v>1579.8</v>
      </c>
      <c r="DA13" s="16">
        <f t="shared" si="8"/>
        <v>2163</v>
      </c>
      <c r="DB13" s="16">
        <f t="shared" si="8"/>
        <v>1379.1</v>
      </c>
      <c r="DC13" s="16">
        <f t="shared" si="8"/>
        <v>1668.52</v>
      </c>
      <c r="DD13" s="16">
        <f t="shared" si="8"/>
        <v>1286.5</v>
      </c>
      <c r="DE13" s="16">
        <f t="shared" si="8"/>
        <v>1763.34</v>
      </c>
      <c r="DF13" s="16">
        <f t="shared" si="8"/>
        <v>2456.4</v>
      </c>
      <c r="DG13" s="16">
        <f t="shared" si="8"/>
        <v>2009.24</v>
      </c>
      <c r="DH13" s="16">
        <f t="shared" si="8"/>
        <v>3475.63</v>
      </c>
      <c r="DI13" s="16">
        <f t="shared" si="8"/>
        <v>1892.68</v>
      </c>
      <c r="DJ13" s="16">
        <f t="shared" si="8"/>
        <v>1705.9</v>
      </c>
      <c r="DK13" s="5">
        <v>2536.7</v>
      </c>
      <c r="DL13" s="5">
        <f>DL2-DL3-DL4-DL6</f>
        <v>1686.37</v>
      </c>
      <c r="DM13" s="16">
        <f t="shared" ref="DK13:DU13" si="9">DM2-DM3-DM4-DM5-DM6-DM7-DM8-DM9-DM10-DM11-DM12</f>
        <v>1667</v>
      </c>
      <c r="DN13" s="16">
        <f t="shared" si="9"/>
        <v>1372.3</v>
      </c>
      <c r="DO13" s="16">
        <f t="shared" si="9"/>
        <v>1444</v>
      </c>
      <c r="DP13" s="16">
        <f t="shared" si="9"/>
        <v>2237.01</v>
      </c>
      <c r="DQ13" s="16">
        <f t="shared" si="9"/>
        <v>1697.1</v>
      </c>
      <c r="DR13" s="16">
        <f t="shared" si="9"/>
        <v>1460.22</v>
      </c>
      <c r="DS13" s="16">
        <f t="shared" si="9"/>
        <v>1354.94</v>
      </c>
      <c r="DT13" s="16">
        <f t="shared" si="9"/>
        <v>881.34</v>
      </c>
      <c r="DU13" s="16">
        <f t="shared" si="9"/>
        <v>1003.72</v>
      </c>
      <c r="DV13" s="14">
        <f t="shared" ref="DV13:EF13" si="10">DV2-DV3-DV4-DV5-DV6-DV7-DV8-DV9-DV10-DV11-DV12</f>
        <v>1882.04</v>
      </c>
      <c r="DW13" s="14">
        <f t="shared" si="10"/>
        <v>1256.24</v>
      </c>
      <c r="DX13" s="14">
        <f t="shared" si="10"/>
        <v>3058.3</v>
      </c>
      <c r="DY13" s="14">
        <f t="shared" si="10"/>
        <v>1352.1</v>
      </c>
      <c r="DZ13" s="14">
        <f t="shared" si="10"/>
        <v>1183.95</v>
      </c>
      <c r="EA13" s="14">
        <f t="shared" si="10"/>
        <v>1197.54</v>
      </c>
      <c r="EB13" s="14">
        <f t="shared" si="10"/>
        <v>1515.09</v>
      </c>
      <c r="EC13" s="14">
        <f t="shared" si="10"/>
        <v>1167.8</v>
      </c>
      <c r="ED13" s="14">
        <f t="shared" si="10"/>
        <v>-416.66</v>
      </c>
      <c r="EE13" s="14">
        <f t="shared" si="10"/>
        <v>1764.53</v>
      </c>
      <c r="EF13" s="14">
        <f t="shared" si="10"/>
        <v>2961.73</v>
      </c>
      <c r="EG13" s="14">
        <f t="shared" ref="EG13:EN13" si="11">EG2-EG3-EG4-EG5-EG6-EG7-EG8-EG9-EG10-EG11-EG12</f>
        <v>1404.6</v>
      </c>
      <c r="EH13" s="14">
        <f t="shared" si="11"/>
        <v>998.89</v>
      </c>
      <c r="EI13" s="14">
        <f t="shared" si="11"/>
        <v>2003.2</v>
      </c>
      <c r="EJ13" s="14">
        <f t="shared" si="11"/>
        <v>1397</v>
      </c>
      <c r="EK13" s="14">
        <f t="shared" si="11"/>
        <v>2105.81</v>
      </c>
      <c r="EL13" s="14">
        <f t="shared" si="11"/>
        <v>1474.7</v>
      </c>
      <c r="EM13" s="14">
        <f t="shared" si="11"/>
        <v>1785.8</v>
      </c>
      <c r="EN13" s="14">
        <f t="shared" si="11"/>
        <v>1836.8</v>
      </c>
      <c r="EO13" s="14">
        <v>2189</v>
      </c>
      <c r="EP13" s="14">
        <f>EP2-EP3-EP4-EP5-EP6-EP7-EP8-EP9-EP10-EP11</f>
        <v>1441.27</v>
      </c>
      <c r="EQ13" s="14">
        <v>1549.21</v>
      </c>
      <c r="ER13" s="14">
        <f t="shared" ref="EQ13:EW13" si="12">ER2-ER3-ER4-ER5-ER6-ER7-ER8-ER9-ER10-ER11</f>
        <v>1539.95</v>
      </c>
      <c r="ES13" s="14">
        <f t="shared" si="12"/>
        <v>0</v>
      </c>
      <c r="ET13" s="14">
        <f t="shared" si="12"/>
        <v>0</v>
      </c>
      <c r="EU13" s="14">
        <f t="shared" si="12"/>
        <v>0</v>
      </c>
      <c r="EV13" s="14">
        <f t="shared" si="12"/>
        <v>0</v>
      </c>
      <c r="EW13" s="14">
        <f t="shared" si="12"/>
        <v>0</v>
      </c>
      <c r="EX13" s="34">
        <v>2198</v>
      </c>
      <c r="EY13" s="34">
        <v>2199</v>
      </c>
      <c r="EZ13" s="34">
        <v>2200</v>
      </c>
      <c r="FA13" s="34">
        <v>2201</v>
      </c>
      <c r="FB13" s="34">
        <v>2202</v>
      </c>
      <c r="FC13" s="34">
        <v>2203</v>
      </c>
      <c r="FD13" s="34">
        <v>2204</v>
      </c>
      <c r="FE13" s="34">
        <v>2205</v>
      </c>
    </row>
    <row r="14" spans="1:156">
      <c r="A14" s="1" t="s">
        <v>22</v>
      </c>
      <c r="B14" s="5"/>
      <c r="C14" s="5"/>
      <c r="D14" s="5"/>
      <c r="E14" s="5"/>
      <c r="F14" s="5"/>
      <c r="G14" s="5"/>
      <c r="H14" s="5"/>
      <c r="I14" s="5"/>
      <c r="J14" s="17">
        <f t="shared" ref="J14:M14" si="13">J2/4260*100%</f>
        <v>1.06610563380282</v>
      </c>
      <c r="K14" s="17">
        <f t="shared" si="13"/>
        <v>0.799734741784038</v>
      </c>
      <c r="L14" s="37">
        <f t="shared" si="13"/>
        <v>1.20759389671362</v>
      </c>
      <c r="M14" s="17">
        <f t="shared" si="13"/>
        <v>0.835539906103286</v>
      </c>
      <c r="N14" s="17">
        <f t="shared" ref="N14:AB14" si="14">N2/4260*100%</f>
        <v>1.26857746478873</v>
      </c>
      <c r="O14" s="17">
        <f t="shared" si="14"/>
        <v>1.37562441314554</v>
      </c>
      <c r="P14" s="17">
        <f t="shared" si="14"/>
        <v>0.855786384976526</v>
      </c>
      <c r="Q14" s="17">
        <f t="shared" si="14"/>
        <v>1.21774178403756</v>
      </c>
      <c r="R14" s="17">
        <f t="shared" si="14"/>
        <v>1.30431924882629</v>
      </c>
      <c r="S14" s="17">
        <f t="shared" si="14"/>
        <v>0.56393661971831</v>
      </c>
      <c r="T14" s="17">
        <f t="shared" si="14"/>
        <v>0.847112676056338</v>
      </c>
      <c r="U14" s="17">
        <f t="shared" si="14"/>
        <v>1.27526291079812</v>
      </c>
      <c r="V14" s="17">
        <f t="shared" si="14"/>
        <v>1.08517370892019</v>
      </c>
      <c r="W14" s="17">
        <f t="shared" si="14"/>
        <v>0.89519014084507</v>
      </c>
      <c r="X14" s="17">
        <f t="shared" si="14"/>
        <v>0.76275117370892</v>
      </c>
      <c r="Y14" s="17">
        <f t="shared" si="14"/>
        <v>1.21137323943662</v>
      </c>
      <c r="Z14" s="17">
        <f t="shared" si="14"/>
        <v>2.13007276995305</v>
      </c>
      <c r="AA14" s="17">
        <f t="shared" si="14"/>
        <v>0.674816901408451</v>
      </c>
      <c r="AB14" s="17">
        <f t="shared" si="14"/>
        <v>1.4849765258216</v>
      </c>
      <c r="AC14" s="17">
        <f>AC2/4548.3</f>
        <v>1.00801618187015</v>
      </c>
      <c r="AD14" s="17">
        <f t="shared" ref="AD14:AU14" si="15">AD2/4548.3</f>
        <v>0.680583954444518</v>
      </c>
      <c r="AE14" s="17">
        <f t="shared" si="15"/>
        <v>0.885851856737682</v>
      </c>
      <c r="AF14" s="17">
        <f t="shared" si="15"/>
        <v>0.936868720181167</v>
      </c>
      <c r="AG14" s="17">
        <f t="shared" si="15"/>
        <v>0.929681419431436</v>
      </c>
      <c r="AH14" s="17">
        <f t="shared" si="15"/>
        <v>0.630147527647693</v>
      </c>
      <c r="AI14" s="17">
        <f t="shared" si="15"/>
        <v>1.42111118439857</v>
      </c>
      <c r="AJ14" s="17">
        <f t="shared" si="15"/>
        <v>0.985317591187916</v>
      </c>
      <c r="AK14" s="17">
        <f t="shared" si="15"/>
        <v>0.766638084559066</v>
      </c>
      <c r="AL14" s="17">
        <f t="shared" si="15"/>
        <v>0.875529318646527</v>
      </c>
      <c r="AM14" s="17">
        <f t="shared" si="15"/>
        <v>1.01129432974958</v>
      </c>
      <c r="AN14" s="17">
        <f t="shared" si="15"/>
        <v>1.16068860893081</v>
      </c>
      <c r="AO14" s="17">
        <f t="shared" si="15"/>
        <v>0.741367104192775</v>
      </c>
      <c r="AP14" s="17">
        <f t="shared" si="15"/>
        <v>0.881953696985687</v>
      </c>
      <c r="AQ14" s="17">
        <f t="shared" si="15"/>
        <v>1.152234900952</v>
      </c>
      <c r="AR14" s="17">
        <f t="shared" si="15"/>
        <v>1.03640041334125</v>
      </c>
      <c r="AS14" s="47">
        <f t="shared" si="15"/>
        <v>0.958973682474771</v>
      </c>
      <c r="AT14" s="17">
        <f t="shared" si="15"/>
        <v>0.955170063540224</v>
      </c>
      <c r="AU14" s="17">
        <f t="shared" si="15"/>
        <v>0.821880702680122</v>
      </c>
      <c r="AV14" s="17">
        <f t="shared" ref="AV14:BA14" si="16">AV2/4548.3</f>
        <v>0.80977508079942</v>
      </c>
      <c r="AW14" s="17">
        <f t="shared" si="16"/>
        <v>0.767473561550469</v>
      </c>
      <c r="AX14" s="17">
        <f t="shared" si="16"/>
        <v>0.924613591891476</v>
      </c>
      <c r="AY14" s="17">
        <f t="shared" si="16"/>
        <v>1.18844403403469</v>
      </c>
      <c r="AZ14" s="17">
        <f t="shared" si="16"/>
        <v>1.22065387067696</v>
      </c>
      <c r="BA14" s="47">
        <f t="shared" si="16"/>
        <v>0.823593430512499</v>
      </c>
      <c r="BB14" s="17">
        <f>BB2/4665.5</f>
        <v>1.13252598864002</v>
      </c>
      <c r="BC14" s="17">
        <f t="shared" ref="BC14:CE14" si="17">BC2/4665.5</f>
        <v>0.75945772157325</v>
      </c>
      <c r="BD14" s="17">
        <f t="shared" si="17"/>
        <v>0.774197835173079</v>
      </c>
      <c r="BE14" s="17">
        <f t="shared" si="17"/>
        <v>0.745244882649234</v>
      </c>
      <c r="BF14" s="17">
        <f t="shared" si="17"/>
        <v>0.733994212838924</v>
      </c>
      <c r="BG14" s="17">
        <f t="shared" si="17"/>
        <v>0.537603686635945</v>
      </c>
      <c r="BH14" s="17">
        <f t="shared" si="17"/>
        <v>0.82884578287429</v>
      </c>
      <c r="BI14" s="17">
        <f t="shared" si="17"/>
        <v>0.764063873111135</v>
      </c>
      <c r="BJ14" s="17">
        <f t="shared" si="17"/>
        <v>1.08093451934412</v>
      </c>
      <c r="BK14" s="17">
        <f t="shared" si="17"/>
        <v>0.994920158611081</v>
      </c>
      <c r="BL14" s="17">
        <f t="shared" si="17"/>
        <v>0.604338227413996</v>
      </c>
      <c r="BM14" s="17">
        <f t="shared" si="17"/>
        <v>1.01751366413032</v>
      </c>
      <c r="BN14" s="17">
        <f t="shared" si="17"/>
        <v>1.79627478298146</v>
      </c>
      <c r="BO14" s="17">
        <f t="shared" si="17"/>
        <v>1.0625056264066</v>
      </c>
      <c r="BP14" s="17">
        <f t="shared" si="17"/>
        <v>0.835644625442075</v>
      </c>
      <c r="BQ14" s="17">
        <f t="shared" si="17"/>
        <v>0.684100310791984</v>
      </c>
      <c r="BR14" s="47">
        <f t="shared" si="17"/>
        <v>0.903772371664345</v>
      </c>
      <c r="BS14" s="47">
        <f t="shared" si="17"/>
        <v>1.00857571535741</v>
      </c>
      <c r="BT14" s="17">
        <f t="shared" si="17"/>
        <v>1.26239631336406</v>
      </c>
      <c r="BU14" s="17">
        <f t="shared" si="17"/>
        <v>0.709066552352374</v>
      </c>
      <c r="BV14" s="17">
        <f t="shared" si="17"/>
        <v>0.847786946736684</v>
      </c>
      <c r="BW14" s="17">
        <f t="shared" si="17"/>
        <v>1.41665416354089</v>
      </c>
      <c r="BX14" s="47">
        <f t="shared" si="17"/>
        <v>1.01041688993677</v>
      </c>
      <c r="BY14" s="47">
        <f t="shared" si="17"/>
        <v>0.7268674311435</v>
      </c>
      <c r="BZ14" s="47">
        <f t="shared" si="17"/>
        <v>1.22838280998821</v>
      </c>
      <c r="CA14" s="47">
        <f t="shared" si="17"/>
        <v>1.06843853820598</v>
      </c>
      <c r="CB14" s="47">
        <f t="shared" si="17"/>
        <v>1.05584824777623</v>
      </c>
      <c r="CC14" s="17">
        <f t="shared" si="17"/>
        <v>1.41749651698639</v>
      </c>
      <c r="CD14" s="17">
        <f t="shared" si="17"/>
        <v>1.01162790697674</v>
      </c>
      <c r="CE14" s="17">
        <f t="shared" si="17"/>
        <v>1.91179723502304</v>
      </c>
      <c r="CF14" s="17">
        <f>CF2/4785</f>
        <v>1.05057471264368</v>
      </c>
      <c r="CG14" s="17">
        <f t="shared" ref="CG14:DL14" si="18">CG2/4785</f>
        <v>1.34465412748171</v>
      </c>
      <c r="CH14" s="17">
        <f t="shared" si="18"/>
        <v>0.946541274817137</v>
      </c>
      <c r="CI14" s="17">
        <f t="shared" si="18"/>
        <v>0.740413793103448</v>
      </c>
      <c r="CJ14" s="17">
        <f t="shared" si="18"/>
        <v>1.06926436781609</v>
      </c>
      <c r="CK14" s="17">
        <f t="shared" si="18"/>
        <v>1.05550888192268</v>
      </c>
      <c r="CL14" s="17">
        <f t="shared" si="18"/>
        <v>0.794712643678161</v>
      </c>
      <c r="CM14" s="17">
        <f t="shared" si="18"/>
        <v>0.838608150470219</v>
      </c>
      <c r="CN14" s="17">
        <f t="shared" si="18"/>
        <v>1.47580564263323</v>
      </c>
      <c r="CO14" s="17">
        <f t="shared" si="18"/>
        <v>1.15852873563218</v>
      </c>
      <c r="CP14" s="47">
        <f t="shared" si="18"/>
        <v>0.473366771159875</v>
      </c>
      <c r="CQ14" s="17">
        <f t="shared" si="18"/>
        <v>1.01387251828631</v>
      </c>
      <c r="CR14" s="17">
        <f t="shared" si="18"/>
        <v>0.89960710553814</v>
      </c>
      <c r="CS14" s="17">
        <f t="shared" si="18"/>
        <v>0.835044932079415</v>
      </c>
      <c r="CT14" s="17">
        <f t="shared" si="18"/>
        <v>0.86892789968652</v>
      </c>
      <c r="CU14" s="17">
        <f t="shared" si="18"/>
        <v>0.982367816091954</v>
      </c>
      <c r="CV14" s="17">
        <f t="shared" si="18"/>
        <v>1.05409822361547</v>
      </c>
      <c r="CW14" s="18">
        <f t="shared" si="18"/>
        <v>0.761703239289446</v>
      </c>
      <c r="CX14" s="17">
        <f t="shared" si="18"/>
        <v>0.938156739811912</v>
      </c>
      <c r="CY14" s="17">
        <f t="shared" si="18"/>
        <v>1.03808150470219</v>
      </c>
      <c r="CZ14" s="17">
        <f t="shared" si="18"/>
        <v>1.02764890282132</v>
      </c>
      <c r="DA14" s="17">
        <f t="shared" si="18"/>
        <v>0.783824451410658</v>
      </c>
      <c r="DB14" s="17">
        <f t="shared" si="18"/>
        <v>0.731402298850575</v>
      </c>
      <c r="DC14" s="17">
        <f t="shared" si="18"/>
        <v>0.799544409613375</v>
      </c>
      <c r="DD14" s="17">
        <f t="shared" si="18"/>
        <v>0.638537095088819</v>
      </c>
      <c r="DE14" s="17">
        <f t="shared" si="18"/>
        <v>1.39838871473354</v>
      </c>
      <c r="DF14" s="17">
        <f t="shared" si="18"/>
        <v>1.21354231974922</v>
      </c>
      <c r="DG14" s="17">
        <f t="shared" si="18"/>
        <v>1.10354858934169</v>
      </c>
      <c r="DH14" s="17">
        <f t="shared" si="18"/>
        <v>1.08412330198537</v>
      </c>
      <c r="DI14" s="17">
        <f t="shared" si="18"/>
        <v>1.00808150470219</v>
      </c>
      <c r="DJ14" s="47">
        <f t="shared" si="18"/>
        <v>0.907460815047022</v>
      </c>
      <c r="DK14" s="62">
        <f t="shared" si="18"/>
        <v>1.259289446186</v>
      </c>
      <c r="DL14" s="63">
        <f t="shared" si="18"/>
        <v>0.778363636363636</v>
      </c>
      <c r="DM14" s="17">
        <f t="shared" ref="DK14:DU14" si="19">DM2/4785</f>
        <v>1.28532915360502</v>
      </c>
      <c r="DN14" s="17">
        <f t="shared" si="19"/>
        <v>0.65816091954023</v>
      </c>
      <c r="DO14" s="17">
        <f t="shared" si="19"/>
        <v>0.887669801462905</v>
      </c>
      <c r="DP14" s="17">
        <f t="shared" si="19"/>
        <v>0.925962382445141</v>
      </c>
      <c r="DQ14" s="17">
        <f t="shared" si="19"/>
        <v>0.695841170323929</v>
      </c>
      <c r="DR14" s="17">
        <f t="shared" si="19"/>
        <v>0.515218390804598</v>
      </c>
      <c r="DS14" s="17">
        <f t="shared" si="19"/>
        <v>0.694491118077325</v>
      </c>
      <c r="DT14" s="17">
        <f t="shared" si="19"/>
        <v>0.86105329153605</v>
      </c>
      <c r="DU14" s="17">
        <f t="shared" si="19"/>
        <v>0.701494252873563</v>
      </c>
      <c r="DV14" s="17">
        <f t="shared" ref="DV14:EF14" si="20">DV2/4785</f>
        <v>0.808137931034483</v>
      </c>
      <c r="DW14" s="17">
        <f t="shared" si="20"/>
        <v>0.887210031347962</v>
      </c>
      <c r="DX14" s="17">
        <f t="shared" si="20"/>
        <v>1.2787460815047</v>
      </c>
      <c r="DY14" s="17">
        <f t="shared" si="20"/>
        <v>0.722654127481714</v>
      </c>
      <c r="DZ14" s="17">
        <f t="shared" si="20"/>
        <v>0.868369905956113</v>
      </c>
      <c r="EA14" s="17">
        <f t="shared" si="20"/>
        <v>0.554992685475444</v>
      </c>
      <c r="EB14" s="17">
        <f t="shared" si="20"/>
        <v>0.804520376175549</v>
      </c>
      <c r="EC14" s="17">
        <f t="shared" si="20"/>
        <v>0.958198537095089</v>
      </c>
      <c r="ED14" s="17">
        <f t="shared" si="20"/>
        <v>0.938944618599791</v>
      </c>
      <c r="EE14" s="17">
        <f t="shared" si="20"/>
        <v>1.02194984326019</v>
      </c>
      <c r="EF14" s="17">
        <f t="shared" si="20"/>
        <v>0.945473354231975</v>
      </c>
      <c r="EG14" s="17">
        <f t="shared" ref="EG14:EN14" si="21">EG2/4785</f>
        <v>1.38932706374086</v>
      </c>
      <c r="EH14" s="17">
        <f t="shared" si="21"/>
        <v>0.559885057471264</v>
      </c>
      <c r="EI14" s="17">
        <f t="shared" si="21"/>
        <v>1.07278996865204</v>
      </c>
      <c r="EJ14" s="17">
        <f t="shared" si="21"/>
        <v>0.602027168234065</v>
      </c>
      <c r="EK14" s="17">
        <f t="shared" si="21"/>
        <v>0.996050156739812</v>
      </c>
      <c r="EL14" s="17">
        <f t="shared" si="21"/>
        <v>0.988430512016719</v>
      </c>
      <c r="EM14" s="17">
        <f t="shared" si="21"/>
        <v>0.708664576802508</v>
      </c>
      <c r="EN14" s="17">
        <f t="shared" si="21"/>
        <v>0.973458725182863</v>
      </c>
      <c r="EO14" s="17">
        <f t="shared" ref="EO14:EZ14" si="22">EO2/4785</f>
        <v>0.969550679205852</v>
      </c>
      <c r="EP14" s="17">
        <f t="shared" si="22"/>
        <v>1.29482967607106</v>
      </c>
      <c r="EQ14" s="17">
        <f t="shared" si="22"/>
        <v>0.69248275862069</v>
      </c>
      <c r="ER14" s="17">
        <f t="shared" si="22"/>
        <v>1.00290909090909</v>
      </c>
      <c r="ES14" s="17">
        <f t="shared" si="22"/>
        <v>0</v>
      </c>
      <c r="ET14" s="17">
        <f t="shared" si="22"/>
        <v>0</v>
      </c>
      <c r="EU14" s="17">
        <f t="shared" si="22"/>
        <v>0</v>
      </c>
      <c r="EV14" s="17">
        <f t="shared" si="22"/>
        <v>0</v>
      </c>
      <c r="EW14" s="17">
        <f t="shared" si="22"/>
        <v>0</v>
      </c>
      <c r="EX14" s="18">
        <f t="shared" si="22"/>
        <v>0</v>
      </c>
      <c r="EY14" s="17">
        <f t="shared" si="22"/>
        <v>0</v>
      </c>
      <c r="EZ14" s="17">
        <f t="shared" si="22"/>
        <v>0</v>
      </c>
    </row>
    <row r="15" spans="1:144">
      <c r="A15" s="5" t="s">
        <v>23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24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>
        <v>2374.9</v>
      </c>
      <c r="AJ15" s="5"/>
      <c r="AK15" s="5"/>
      <c r="AL15" s="5"/>
      <c r="AM15" s="5"/>
      <c r="AN15" s="5"/>
      <c r="AO15" s="5">
        <v>1769.4</v>
      </c>
      <c r="AP15" s="5"/>
      <c r="AQ15" s="5"/>
      <c r="AR15" s="5">
        <v>1295.3</v>
      </c>
      <c r="AS15" s="46"/>
      <c r="AT15" s="5"/>
      <c r="AU15" s="5">
        <v>1627.9</v>
      </c>
      <c r="AV15" s="5"/>
      <c r="AW15" s="5"/>
      <c r="AX15" s="5">
        <v>2289.1</v>
      </c>
      <c r="AY15" s="5"/>
      <c r="AZ15" s="5"/>
      <c r="BA15" s="46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CB15">
        <v>2447.1</v>
      </c>
      <c r="CC15" s="5">
        <v>1858.3</v>
      </c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6"/>
      <c r="CQ15" s="5"/>
      <c r="CR15" s="5"/>
      <c r="CS15" s="5">
        <v>2132.3</v>
      </c>
      <c r="CT15" s="5">
        <v>1696.2</v>
      </c>
      <c r="CU15" s="5">
        <v>2733.2</v>
      </c>
      <c r="CV15" s="5">
        <v>1732.5</v>
      </c>
      <c r="CW15" s="13">
        <v>1599.1</v>
      </c>
      <c r="CX15" s="5">
        <v>1178.4</v>
      </c>
      <c r="CY15" s="5">
        <v>1634.1</v>
      </c>
      <c r="CZ15" s="5">
        <v>1579.8</v>
      </c>
      <c r="DA15" s="5">
        <v>2128.6</v>
      </c>
      <c r="DB15" s="5">
        <v>1379.1</v>
      </c>
      <c r="DC15" s="5">
        <v>1668.5</v>
      </c>
      <c r="DD15" s="5">
        <v>1286.5</v>
      </c>
      <c r="DE15" s="5">
        <v>1763.3</v>
      </c>
      <c r="DF15" s="5">
        <v>2456.4</v>
      </c>
      <c r="DG15" s="5">
        <v>2009.2</v>
      </c>
      <c r="DH15" s="5">
        <v>3475.6</v>
      </c>
      <c r="DI15" s="5"/>
      <c r="DJ15" s="46"/>
      <c r="DK15" s="5"/>
      <c r="DL15" s="13"/>
      <c r="DM15" s="5"/>
      <c r="DN15" s="5"/>
      <c r="DO15" s="5"/>
      <c r="DP15" s="5">
        <v>2237</v>
      </c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>
        <v>998.9</v>
      </c>
      <c r="EI15" s="5">
        <v>2003.2</v>
      </c>
      <c r="EJ15" s="5">
        <v>1397</v>
      </c>
      <c r="EK15" s="5">
        <v>2105.8</v>
      </c>
      <c r="EL15" s="5"/>
      <c r="EM15" s="5"/>
      <c r="EN15" s="5"/>
    </row>
    <row r="16" spans="1:144">
      <c r="A16" s="5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9">
        <v>2374.8</v>
      </c>
      <c r="S16" s="5"/>
      <c r="T16" s="5"/>
      <c r="U16" s="5"/>
      <c r="V16" s="5"/>
      <c r="W16" s="5"/>
      <c r="X16" s="5"/>
      <c r="Y16" s="5"/>
      <c r="Z16" s="5"/>
      <c r="AA16" s="5"/>
      <c r="AB16" s="5">
        <v>2582.1</v>
      </c>
      <c r="AC16" s="5"/>
      <c r="AD16" s="5">
        <v>1073.7</v>
      </c>
      <c r="AE16" s="5"/>
      <c r="AF16" s="5">
        <v>1879.2</v>
      </c>
      <c r="AG16" s="5"/>
      <c r="AH16" s="5"/>
      <c r="AI16" s="5">
        <v>2332.7</v>
      </c>
      <c r="AJ16" s="5"/>
      <c r="AK16" s="5"/>
      <c r="AL16" s="5"/>
      <c r="AM16" s="5"/>
      <c r="AN16" s="5"/>
      <c r="AO16" s="5">
        <v>1789</v>
      </c>
      <c r="AP16" s="5"/>
      <c r="AQ16" s="5"/>
      <c r="AR16" s="5">
        <v>1275.7</v>
      </c>
      <c r="AS16" s="46"/>
      <c r="AT16" s="5"/>
      <c r="AU16" s="5">
        <v>1644.1</v>
      </c>
      <c r="AV16" s="5"/>
      <c r="AW16" s="5"/>
      <c r="AX16" s="5">
        <v>2272.9</v>
      </c>
      <c r="AY16" s="5"/>
      <c r="AZ16" s="5"/>
      <c r="BA16" s="46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CB16">
        <v>2427.1</v>
      </c>
      <c r="CC16" s="5">
        <v>1878.3</v>
      </c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6"/>
      <c r="CQ16" s="5"/>
      <c r="CR16" s="5"/>
      <c r="CS16" s="5">
        <v>0</v>
      </c>
      <c r="CT16" s="5">
        <v>3828.5</v>
      </c>
      <c r="CU16" s="5">
        <v>0</v>
      </c>
      <c r="CV16" s="5">
        <v>4465.7</v>
      </c>
      <c r="CW16" s="13">
        <v>1599.1</v>
      </c>
      <c r="CX16" s="5">
        <v>1178.4</v>
      </c>
      <c r="CY16" s="5">
        <v>1634.1</v>
      </c>
      <c r="CZ16" s="5">
        <v>0</v>
      </c>
      <c r="DA16" s="5">
        <v>0</v>
      </c>
      <c r="DB16" s="5">
        <v>5087.5</v>
      </c>
      <c r="DC16" s="5">
        <v>1668.5</v>
      </c>
      <c r="DD16" s="5">
        <v>0</v>
      </c>
      <c r="DE16" s="5">
        <v>0</v>
      </c>
      <c r="DF16" s="5">
        <v>5519.2</v>
      </c>
      <c r="DG16" s="5">
        <v>1996.2</v>
      </c>
      <c r="DH16" s="5">
        <v>3475.6</v>
      </c>
      <c r="DI16" s="5"/>
      <c r="DJ16" s="46"/>
      <c r="DK16" s="5"/>
      <c r="DL16" s="13"/>
      <c r="DM16" s="5"/>
      <c r="DN16" s="5"/>
      <c r="DO16" s="5"/>
      <c r="DP16" s="19">
        <v>2384.1</v>
      </c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>
        <v>999.7</v>
      </c>
      <c r="EI16" s="5">
        <v>2002.4</v>
      </c>
      <c r="EJ16">
        <v>1474.5</v>
      </c>
      <c r="EK16" s="5">
        <v>2028.3</v>
      </c>
      <c r="EL16" s="5"/>
      <c r="EM16" s="5"/>
      <c r="EN16" s="5"/>
    </row>
    <row r="17" spans="1:14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-720</v>
      </c>
      <c r="AC17" s="6"/>
      <c r="AD17" s="6" t="s">
        <v>26</v>
      </c>
      <c r="AE17" s="6"/>
      <c r="AF17" s="6" t="s">
        <v>15</v>
      </c>
      <c r="AG17" s="6"/>
      <c r="AH17" s="6"/>
      <c r="AI17" s="42" t="s">
        <v>27</v>
      </c>
      <c r="AJ17" s="6"/>
      <c r="AK17" s="6"/>
      <c r="AL17" s="6"/>
      <c r="AM17" s="6"/>
      <c r="AN17" s="6"/>
      <c r="AO17" s="6" t="s">
        <v>28</v>
      </c>
      <c r="AP17" s="6"/>
      <c r="AQ17" s="6"/>
      <c r="AR17" s="6" t="s">
        <v>29</v>
      </c>
      <c r="AS17" s="48"/>
      <c r="AT17" s="5"/>
      <c r="AU17" s="27">
        <f t="shared" ref="AU17:AX17" si="23">AU16-AU15</f>
        <v>16.1999999999998</v>
      </c>
      <c r="AV17" s="27">
        <f t="shared" si="23"/>
        <v>0</v>
      </c>
      <c r="AW17" s="27">
        <f t="shared" si="23"/>
        <v>0</v>
      </c>
      <c r="AX17" s="27">
        <f t="shared" si="23"/>
        <v>-16.1999999999998</v>
      </c>
      <c r="AY17" s="5"/>
      <c r="AZ17" s="5"/>
      <c r="BA17" s="46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CB17" t="s">
        <v>30</v>
      </c>
      <c r="CC17" s="5" t="s">
        <v>31</v>
      </c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46"/>
      <c r="CQ17" s="5"/>
      <c r="CR17" s="5"/>
      <c r="CS17" s="5"/>
      <c r="CT17" s="5"/>
      <c r="CU17" s="5"/>
      <c r="CV17" s="5"/>
      <c r="CW17" s="13"/>
      <c r="CX17" s="5"/>
      <c r="CY17" s="5"/>
      <c r="CZ17" s="5"/>
      <c r="DA17" s="19" t="s">
        <v>32</v>
      </c>
      <c r="DB17" s="5"/>
      <c r="DC17" s="5"/>
      <c r="DD17" s="5"/>
      <c r="DE17" s="5"/>
      <c r="DF17" s="5" t="s">
        <v>33</v>
      </c>
      <c r="DG17" s="5" t="s">
        <v>34</v>
      </c>
      <c r="DH17" s="5"/>
      <c r="DI17" s="5"/>
      <c r="DJ17" s="64" t="s">
        <v>35</v>
      </c>
      <c r="DK17" s="5"/>
      <c r="DL17" s="13"/>
      <c r="DM17" s="5"/>
      <c r="DN17" s="5"/>
      <c r="DO17" s="5"/>
      <c r="DP17" s="5" t="s">
        <v>36</v>
      </c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 t="s">
        <v>24</v>
      </c>
      <c r="EI17" s="5" t="s">
        <v>37</v>
      </c>
      <c r="EJ17" s="5" t="s">
        <v>38</v>
      </c>
      <c r="EK17" s="5" t="s">
        <v>39</v>
      </c>
      <c r="EL17" s="5"/>
      <c r="EM17" s="5"/>
      <c r="EN17" s="5"/>
    </row>
    <row r="18" customFormat="1" spans="1:14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42"/>
      <c r="AJ18" s="6"/>
      <c r="AK18" s="6"/>
      <c r="AL18" s="6"/>
      <c r="AM18" s="6"/>
      <c r="AN18" s="6"/>
      <c r="AO18" s="6"/>
      <c r="AP18" s="6"/>
      <c r="AQ18" s="6"/>
      <c r="AR18" s="6"/>
      <c r="AS18" s="48"/>
      <c r="AT18" s="5"/>
      <c r="AU18" s="27"/>
      <c r="AV18" s="27"/>
      <c r="AW18" s="27"/>
      <c r="AX18" s="27"/>
      <c r="AY18" s="5"/>
      <c r="AZ18" s="5"/>
      <c r="BA18" s="46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2"/>
      <c r="CQ18" s="5"/>
      <c r="CR18" s="5"/>
      <c r="CS18" s="54" t="s">
        <v>40</v>
      </c>
      <c r="CT18" s="55"/>
      <c r="CU18" s="54" t="s">
        <v>41</v>
      </c>
      <c r="CV18" s="55"/>
      <c r="CW18" s="13"/>
      <c r="CX18" s="5"/>
      <c r="CY18" s="5"/>
      <c r="CZ18" s="54" t="s">
        <v>42</v>
      </c>
      <c r="DA18" s="58"/>
      <c r="DB18" s="55"/>
      <c r="DC18" s="5"/>
      <c r="DD18" s="54" t="s">
        <v>43</v>
      </c>
      <c r="DE18" s="58"/>
      <c r="DF18" s="55"/>
      <c r="DG18" s="5"/>
      <c r="DH18" s="5"/>
      <c r="DI18" s="5"/>
      <c r="DJ18" s="46"/>
      <c r="DK18" s="5"/>
      <c r="DL18" s="13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</row>
    <row r="19" s="5" customFormat="1" spans="1:145">
      <c r="A19" s="7" t="s">
        <v>44</v>
      </c>
      <c r="AH19" s="5">
        <v>972.71</v>
      </c>
      <c r="AI19" s="5">
        <v>2599.33</v>
      </c>
      <c r="AJ19" s="5">
        <v>1285.18</v>
      </c>
      <c r="AK19" s="5">
        <v>1402.99</v>
      </c>
      <c r="AL19" s="5">
        <v>1270.27</v>
      </c>
      <c r="AM19" s="5">
        <v>1550.39</v>
      </c>
      <c r="AN19" s="5">
        <v>1680.4</v>
      </c>
      <c r="AO19" s="5">
        <v>1283.98</v>
      </c>
      <c r="AP19" s="5">
        <v>1566.79</v>
      </c>
      <c r="AQ19" s="5">
        <v>1858.63</v>
      </c>
      <c r="AS19" s="46">
        <v>1594.65</v>
      </c>
      <c r="AU19" s="5">
        <v>1205</v>
      </c>
      <c r="AX19" s="5">
        <v>1766.25</v>
      </c>
      <c r="AZ19" s="5">
        <v>1805.01</v>
      </c>
      <c r="BA19" s="46">
        <v>1664.53</v>
      </c>
      <c r="BB19" s="5">
        <v>1864.06</v>
      </c>
      <c r="BD19" s="5">
        <v>1172.8</v>
      </c>
      <c r="BF19" s="5">
        <v>1145.36</v>
      </c>
      <c r="BH19" s="5">
        <v>1162.62</v>
      </c>
      <c r="BJ19" s="5">
        <v>1952.76</v>
      </c>
      <c r="BK19" s="5">
        <v>1644.75</v>
      </c>
      <c r="BL19" s="5">
        <v>1096.42</v>
      </c>
      <c r="BN19" s="5">
        <v>2866.46</v>
      </c>
      <c r="BO19" s="5">
        <v>1313.68</v>
      </c>
      <c r="BP19" s="5">
        <v>1566.71</v>
      </c>
      <c r="BQ19" s="5">
        <v>1086.98</v>
      </c>
      <c r="BS19" s="13">
        <v>1625.61</v>
      </c>
      <c r="BW19" s="5">
        <v>2582.28</v>
      </c>
      <c r="BY19" s="5">
        <v>1277.6</v>
      </c>
      <c r="CA19" s="5">
        <v>1907.43</v>
      </c>
      <c r="CC19" s="50">
        <v>2579.76</v>
      </c>
      <c r="CD19" s="50">
        <v>1354.4</v>
      </c>
      <c r="CE19" s="50">
        <v>2905.79</v>
      </c>
      <c r="CF19" s="50">
        <v>1595.72</v>
      </c>
      <c r="CG19" s="50"/>
      <c r="CH19" s="50"/>
      <c r="CI19" s="50">
        <v>1355.98</v>
      </c>
      <c r="CJ19" s="50"/>
      <c r="CK19" s="50"/>
      <c r="CL19" s="50"/>
      <c r="CM19" s="50"/>
      <c r="CN19" s="50"/>
      <c r="CO19" s="50"/>
      <c r="CP19" s="52"/>
      <c r="CW19" s="13"/>
      <c r="DJ19" s="46"/>
      <c r="DL19" s="13"/>
      <c r="DV19" s="13"/>
      <c r="EF19" s="46"/>
      <c r="EO19" s="13"/>
    </row>
    <row r="20" s="35" customFormat="1" spans="1:125">
      <c r="A20" s="7" t="s">
        <v>45</v>
      </c>
      <c r="AH20" s="43">
        <f>AH19/1500*100%</f>
        <v>0.648473333333333</v>
      </c>
      <c r="AI20" s="43">
        <f t="shared" ref="AI20:AU20" si="24">AI19/1500*100%</f>
        <v>1.73288666666667</v>
      </c>
      <c r="AJ20" s="43">
        <f t="shared" si="24"/>
        <v>0.856786666666667</v>
      </c>
      <c r="AK20" s="43">
        <f t="shared" si="24"/>
        <v>0.935326666666667</v>
      </c>
      <c r="AL20" s="43">
        <f t="shared" si="24"/>
        <v>0.846846666666667</v>
      </c>
      <c r="AM20" s="43">
        <f t="shared" si="24"/>
        <v>1.03359333333333</v>
      </c>
      <c r="AN20" s="43">
        <f t="shared" si="24"/>
        <v>1.12026666666667</v>
      </c>
      <c r="AO20" s="43">
        <f t="shared" si="24"/>
        <v>0.855986666666667</v>
      </c>
      <c r="AP20" s="43">
        <f t="shared" si="24"/>
        <v>1.04452666666667</v>
      </c>
      <c r="AQ20" s="43">
        <f t="shared" si="24"/>
        <v>1.23908666666667</v>
      </c>
      <c r="AR20" s="43">
        <f t="shared" si="24"/>
        <v>0</v>
      </c>
      <c r="AS20" s="49">
        <f t="shared" si="24"/>
        <v>1.0631</v>
      </c>
      <c r="AT20" s="43">
        <f t="shared" si="24"/>
        <v>0</v>
      </c>
      <c r="AU20" s="43">
        <f t="shared" si="24"/>
        <v>0.803333333333333</v>
      </c>
      <c r="AV20" s="43">
        <f t="shared" ref="AV20:BA20" si="25">AV19/1500*100%</f>
        <v>0</v>
      </c>
      <c r="AW20" s="43">
        <f t="shared" si="25"/>
        <v>0</v>
      </c>
      <c r="AX20" s="43">
        <f t="shared" si="25"/>
        <v>1.1775</v>
      </c>
      <c r="AY20" s="43">
        <f t="shared" si="25"/>
        <v>0</v>
      </c>
      <c r="AZ20" s="43">
        <f t="shared" si="25"/>
        <v>1.20334</v>
      </c>
      <c r="BA20" s="49">
        <f t="shared" si="25"/>
        <v>1.10968666666667</v>
      </c>
      <c r="BB20" s="43">
        <f>BB19/1625</f>
        <v>1.14711384615385</v>
      </c>
      <c r="BC20" s="43">
        <f t="shared" ref="BC20:CE20" si="26">BC19/1625</f>
        <v>0</v>
      </c>
      <c r="BD20" s="43">
        <f t="shared" si="26"/>
        <v>0.721723076923077</v>
      </c>
      <c r="BE20" s="43">
        <f t="shared" si="26"/>
        <v>0</v>
      </c>
      <c r="BF20" s="43">
        <f t="shared" si="26"/>
        <v>0.704836923076923</v>
      </c>
      <c r="BG20" s="43">
        <f t="shared" si="26"/>
        <v>0</v>
      </c>
      <c r="BH20" s="43">
        <f t="shared" si="26"/>
        <v>0.715458461538461</v>
      </c>
      <c r="BI20" s="43">
        <f t="shared" si="26"/>
        <v>0</v>
      </c>
      <c r="BJ20" s="43">
        <f t="shared" si="26"/>
        <v>1.20169846153846</v>
      </c>
      <c r="BK20" s="43">
        <f t="shared" si="26"/>
        <v>1.01215384615385</v>
      </c>
      <c r="BL20" s="43">
        <f t="shared" si="26"/>
        <v>0.67472</v>
      </c>
      <c r="BM20" s="43">
        <f t="shared" si="26"/>
        <v>0</v>
      </c>
      <c r="BN20" s="43">
        <f t="shared" si="26"/>
        <v>1.76397538461538</v>
      </c>
      <c r="BO20" s="43">
        <f t="shared" si="26"/>
        <v>0.808418461538462</v>
      </c>
      <c r="BP20" s="43">
        <f t="shared" si="26"/>
        <v>0.964129230769231</v>
      </c>
      <c r="BQ20" s="43">
        <f t="shared" si="26"/>
        <v>0.668910769230769</v>
      </c>
      <c r="BR20" s="43">
        <f t="shared" si="26"/>
        <v>0</v>
      </c>
      <c r="BS20" s="43">
        <f t="shared" si="26"/>
        <v>1.00037538461538</v>
      </c>
      <c r="BT20" s="43">
        <f t="shared" si="26"/>
        <v>0</v>
      </c>
      <c r="BU20" s="43">
        <f t="shared" si="26"/>
        <v>0</v>
      </c>
      <c r="BV20" s="43">
        <f t="shared" si="26"/>
        <v>0</v>
      </c>
      <c r="BW20" s="43">
        <f t="shared" si="26"/>
        <v>1.58909538461538</v>
      </c>
      <c r="BX20" s="43">
        <f t="shared" si="26"/>
        <v>0</v>
      </c>
      <c r="BY20" s="43">
        <f t="shared" si="26"/>
        <v>0.786215384615385</v>
      </c>
      <c r="BZ20" s="43">
        <f t="shared" si="26"/>
        <v>0</v>
      </c>
      <c r="CA20" s="43">
        <f t="shared" si="26"/>
        <v>1.17380307692308</v>
      </c>
      <c r="CB20" s="43">
        <f t="shared" si="26"/>
        <v>0</v>
      </c>
      <c r="CC20" s="43">
        <f t="shared" si="26"/>
        <v>1.58754461538462</v>
      </c>
      <c r="CD20" s="43">
        <f t="shared" si="26"/>
        <v>0.833476923076923</v>
      </c>
      <c r="CE20" s="43">
        <f t="shared" si="26"/>
        <v>1.78817846153846</v>
      </c>
      <c r="CF20" s="43">
        <f t="shared" ref="CF20:CQ20" si="27">CF19/1625</f>
        <v>0.981981538461538</v>
      </c>
      <c r="CG20" s="43">
        <f t="shared" si="27"/>
        <v>0</v>
      </c>
      <c r="CH20" s="43">
        <f t="shared" si="27"/>
        <v>0</v>
      </c>
      <c r="CI20" s="43">
        <f t="shared" si="27"/>
        <v>0.834449230769231</v>
      </c>
      <c r="CJ20" s="43">
        <f t="shared" si="27"/>
        <v>0</v>
      </c>
      <c r="CK20" s="43">
        <f t="shared" si="27"/>
        <v>0</v>
      </c>
      <c r="CL20" s="43">
        <f t="shared" si="27"/>
        <v>0</v>
      </c>
      <c r="CM20" s="43">
        <f t="shared" si="27"/>
        <v>0</v>
      </c>
      <c r="CN20" s="43">
        <f t="shared" si="27"/>
        <v>0</v>
      </c>
      <c r="CO20" s="43">
        <f t="shared" si="27"/>
        <v>0</v>
      </c>
      <c r="CP20" s="43">
        <f t="shared" si="27"/>
        <v>0</v>
      </c>
      <c r="CQ20" s="53">
        <f t="shared" si="27"/>
        <v>0</v>
      </c>
      <c r="CR20" s="53"/>
      <c r="CS20" s="56"/>
      <c r="CT20" s="56"/>
      <c r="CU20" s="56"/>
      <c r="CV20" s="57"/>
      <c r="DJ20" s="65"/>
      <c r="DK20" s="5"/>
      <c r="DL20" s="66"/>
      <c r="DM20" s="56"/>
      <c r="DN20" s="56"/>
      <c r="DO20" s="56"/>
      <c r="DP20" s="56"/>
      <c r="DQ20" s="56"/>
      <c r="DR20" s="56"/>
      <c r="DS20" s="56"/>
      <c r="DT20" s="56"/>
      <c r="DU20" s="56"/>
    </row>
  </sheetData>
  <mergeCells count="4">
    <mergeCell ref="CS18:CT18"/>
    <mergeCell ref="CU18:CV18"/>
    <mergeCell ref="CZ18:DB18"/>
    <mergeCell ref="DD18:DF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tabSelected="1" workbookViewId="0">
      <selection activeCell="AC11" sqref="AC11"/>
    </sheetView>
  </sheetViews>
  <sheetFormatPr defaultColWidth="9" defaultRowHeight="13.5"/>
  <cols>
    <col min="1" max="1" width="7.375" customWidth="1"/>
    <col min="2" max="5" width="9" hidden="1" customWidth="1"/>
    <col min="6" max="6" width="9.375" hidden="1" customWidth="1"/>
    <col min="7" max="19" width="9" hidden="1" customWidth="1"/>
  </cols>
  <sheetData>
    <row r="1" spans="1:22">
      <c r="A1" s="1"/>
      <c r="B1" s="8"/>
      <c r="C1" s="8">
        <v>42591</v>
      </c>
      <c r="D1" s="9">
        <v>42592</v>
      </c>
      <c r="E1" s="10">
        <v>42593</v>
      </c>
      <c r="F1" s="8">
        <v>42594</v>
      </c>
      <c r="G1" s="8">
        <v>42595</v>
      </c>
      <c r="H1" s="8">
        <v>42596</v>
      </c>
      <c r="I1" s="8">
        <v>42597</v>
      </c>
      <c r="J1" s="8">
        <v>42598</v>
      </c>
      <c r="K1" s="8">
        <v>42599</v>
      </c>
      <c r="L1" s="8">
        <v>42600</v>
      </c>
      <c r="M1" s="8">
        <v>42601</v>
      </c>
      <c r="N1" s="8">
        <v>42602</v>
      </c>
      <c r="O1" s="8">
        <v>42603</v>
      </c>
      <c r="P1" s="8">
        <v>42604</v>
      </c>
      <c r="Q1" s="8">
        <v>42605</v>
      </c>
      <c r="R1" s="8">
        <v>42606</v>
      </c>
      <c r="S1" s="8">
        <v>42607</v>
      </c>
      <c r="T1" s="8">
        <v>42636</v>
      </c>
      <c r="U1" s="8">
        <v>42637</v>
      </c>
      <c r="V1" s="29" t="s">
        <v>0</v>
      </c>
    </row>
    <row r="2" spans="1:22">
      <c r="A2" s="3" t="s">
        <v>9</v>
      </c>
      <c r="B2" s="11">
        <v>3995.69</v>
      </c>
      <c r="C2" s="11">
        <v>4157.82</v>
      </c>
      <c r="D2" s="12">
        <v>4700.63</v>
      </c>
      <c r="E2" s="11">
        <v>5043.86</v>
      </c>
      <c r="F2" s="12">
        <v>3644.75</v>
      </c>
      <c r="G2" s="11">
        <v>4489.08</v>
      </c>
      <c r="H2" s="11">
        <v>4967.22</v>
      </c>
      <c r="I2" s="11">
        <v>4917.3</v>
      </c>
      <c r="J2" s="11">
        <v>3716.2</v>
      </c>
      <c r="K2" s="11">
        <v>3499.76</v>
      </c>
      <c r="L2" s="11">
        <v>3825.82</v>
      </c>
      <c r="M2" s="11">
        <v>3055.4</v>
      </c>
      <c r="N2" s="11">
        <v>6691.29</v>
      </c>
      <c r="O2" s="11">
        <v>5806.8</v>
      </c>
      <c r="P2" s="11">
        <v>5280.48</v>
      </c>
      <c r="Q2" s="11">
        <v>5187.53</v>
      </c>
      <c r="R2" s="11">
        <v>4823.67</v>
      </c>
      <c r="S2" s="11">
        <v>4229.5</v>
      </c>
      <c r="T2" s="11">
        <v>3390.96</v>
      </c>
      <c r="U2" s="11">
        <v>4658</v>
      </c>
      <c r="V2" s="11">
        <v>4639.3</v>
      </c>
    </row>
    <row r="3" spans="1:22">
      <c r="A3" s="1" t="s">
        <v>10</v>
      </c>
      <c r="B3" s="5">
        <v>1702.01</v>
      </c>
      <c r="C3" s="5">
        <v>1830.56</v>
      </c>
      <c r="D3" s="13">
        <v>1274.33</v>
      </c>
      <c r="E3" s="5">
        <v>1790.1</v>
      </c>
      <c r="F3" s="13">
        <v>1553.9</v>
      </c>
      <c r="G3" s="5">
        <v>2067.1</v>
      </c>
      <c r="H3" s="5">
        <v>1469.2</v>
      </c>
      <c r="I3" s="5">
        <v>2949.8</v>
      </c>
      <c r="J3" s="5">
        <v>1126.8</v>
      </c>
      <c r="K3" s="5">
        <v>2060.16</v>
      </c>
      <c r="L3" s="5">
        <v>1221.3</v>
      </c>
      <c r="M3" s="5">
        <v>1717</v>
      </c>
      <c r="N3" s="5">
        <v>3614.6</v>
      </c>
      <c r="O3" s="5">
        <v>2360.3</v>
      </c>
      <c r="P3" s="5">
        <v>2422.24</v>
      </c>
      <c r="Q3" s="5">
        <v>950.7</v>
      </c>
      <c r="R3" s="5">
        <v>2347.69</v>
      </c>
      <c r="S3" s="5">
        <v>1704</v>
      </c>
      <c r="T3" s="5">
        <v>1513.96</v>
      </c>
      <c r="U3" s="5">
        <v>2232.3</v>
      </c>
      <c r="V3" s="5">
        <v>2119.6</v>
      </c>
    </row>
    <row r="4" spans="1:22">
      <c r="A4" s="1" t="s">
        <v>11</v>
      </c>
      <c r="B4" s="5">
        <v>161.4</v>
      </c>
      <c r="C4" s="5">
        <v>442.5</v>
      </c>
      <c r="D4" s="13">
        <v>286.5</v>
      </c>
      <c r="E4" s="5">
        <v>1439</v>
      </c>
      <c r="F4" s="13">
        <v>16.8</v>
      </c>
      <c r="G4" s="5">
        <v>322</v>
      </c>
      <c r="H4" s="5">
        <v>1008.86</v>
      </c>
      <c r="I4" s="5"/>
      <c r="J4" s="5">
        <v>428</v>
      </c>
      <c r="K4" s="5">
        <v>15</v>
      </c>
      <c r="L4" s="5">
        <v>728.2</v>
      </c>
      <c r="M4" s="5"/>
      <c r="N4" s="5">
        <v>352.4</v>
      </c>
      <c r="O4" s="5">
        <v>196</v>
      </c>
      <c r="P4" s="5"/>
      <c r="Q4" s="5">
        <v>365.6</v>
      </c>
      <c r="R4" s="5">
        <v>464.7</v>
      </c>
      <c r="S4" s="5">
        <v>128</v>
      </c>
      <c r="T4" s="5">
        <v>30</v>
      </c>
      <c r="U4" s="5">
        <v>92.3</v>
      </c>
      <c r="V4" s="5">
        <v>90</v>
      </c>
    </row>
    <row r="5" spans="1:22">
      <c r="A5" s="1" t="s">
        <v>12</v>
      </c>
      <c r="B5" s="5"/>
      <c r="C5" s="5"/>
      <c r="D5" s="13">
        <v>21.9</v>
      </c>
      <c r="E5" s="5"/>
      <c r="F5" s="13">
        <v>153.7</v>
      </c>
      <c r="G5" s="5">
        <v>70.5</v>
      </c>
      <c r="H5" s="5">
        <v>58.6</v>
      </c>
      <c r="I5" s="5">
        <v>189.9</v>
      </c>
      <c r="J5" s="5"/>
      <c r="K5" s="5">
        <v>30.5</v>
      </c>
      <c r="L5" s="5">
        <v>148</v>
      </c>
      <c r="M5" s="5">
        <v>31.9</v>
      </c>
      <c r="N5" s="5">
        <v>479.2</v>
      </c>
      <c r="O5" s="5">
        <v>39.3</v>
      </c>
      <c r="P5" s="5">
        <v>3</v>
      </c>
      <c r="Q5" s="5">
        <v>39</v>
      </c>
      <c r="R5" s="5">
        <v>19.8</v>
      </c>
      <c r="S5" s="5">
        <v>39.5</v>
      </c>
      <c r="T5" s="5">
        <v>32.2</v>
      </c>
      <c r="U5" s="5">
        <v>251</v>
      </c>
      <c r="V5" s="5">
        <v>47</v>
      </c>
    </row>
    <row r="6" spans="1:22">
      <c r="A6" s="1" t="s">
        <v>13</v>
      </c>
      <c r="B6" s="5"/>
      <c r="C6" s="5">
        <v>188.6</v>
      </c>
      <c r="D6" s="13">
        <v>384.7</v>
      </c>
      <c r="E6" s="5">
        <v>72.3</v>
      </c>
      <c r="F6" s="13">
        <v>321.3</v>
      </c>
      <c r="G6" s="5">
        <v>339.5</v>
      </c>
      <c r="H6" s="5">
        <v>122</v>
      </c>
      <c r="I6" s="5">
        <v>197.8</v>
      </c>
      <c r="J6" s="5">
        <v>32.8</v>
      </c>
      <c r="K6" s="5"/>
      <c r="L6" s="5">
        <v>47.8</v>
      </c>
      <c r="M6" s="5">
        <v>20</v>
      </c>
      <c r="N6" s="5">
        <v>246.2</v>
      </c>
      <c r="O6" s="5">
        <v>13</v>
      </c>
      <c r="P6" s="5">
        <v>602</v>
      </c>
      <c r="Q6" s="5">
        <v>309</v>
      </c>
      <c r="R6" s="5">
        <v>89</v>
      </c>
      <c r="S6" s="5">
        <v>606.1</v>
      </c>
      <c r="T6" s="5">
        <v>29</v>
      </c>
      <c r="U6" s="5">
        <v>21</v>
      </c>
      <c r="V6" s="5">
        <v>193.7</v>
      </c>
    </row>
    <row r="7" spans="1:22">
      <c r="A7" s="1" t="s">
        <v>14</v>
      </c>
      <c r="B7" s="5"/>
      <c r="C7" s="5"/>
      <c r="D7" s="13"/>
      <c r="E7" s="5"/>
      <c r="F7" s="13"/>
      <c r="G7" s="5">
        <v>507.6</v>
      </c>
      <c r="H7" s="5">
        <v>207.93</v>
      </c>
      <c r="I7" s="5"/>
      <c r="J7" s="5"/>
      <c r="K7" s="5">
        <v>15</v>
      </c>
      <c r="L7" s="5">
        <v>12</v>
      </c>
      <c r="M7" s="5"/>
      <c r="N7" s="5"/>
      <c r="O7" s="5">
        <v>741.8</v>
      </c>
      <c r="P7" s="5"/>
      <c r="Q7" s="5">
        <v>47.6</v>
      </c>
      <c r="R7" s="5"/>
      <c r="S7" s="5">
        <v>118</v>
      </c>
      <c r="T7" s="5"/>
      <c r="U7" s="5"/>
      <c r="V7" s="5"/>
    </row>
    <row r="8" spans="1:22">
      <c r="A8" s="1" t="s">
        <v>16</v>
      </c>
      <c r="B8" s="5"/>
      <c r="C8" s="5"/>
      <c r="D8" s="13"/>
      <c r="E8" s="5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>
      <c r="A9" s="1" t="s">
        <v>17</v>
      </c>
      <c r="B9" s="5"/>
      <c r="C9" s="5"/>
      <c r="D9" s="13"/>
      <c r="E9" s="5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150</v>
      </c>
      <c r="V9" s="5"/>
    </row>
    <row r="10" spans="1:22">
      <c r="A10" s="1" t="s">
        <v>18</v>
      </c>
      <c r="B10" s="5"/>
      <c r="C10" s="5"/>
      <c r="D10" s="13"/>
      <c r="E10" s="5"/>
      <c r="F10" s="13"/>
      <c r="G10" s="5"/>
      <c r="H10" s="5">
        <v>466.5</v>
      </c>
      <c r="I10" s="5"/>
      <c r="J10" s="5"/>
      <c r="K10" s="5"/>
      <c r="L10" s="5"/>
      <c r="M10" s="5"/>
      <c r="N10" s="5">
        <v>223.55</v>
      </c>
      <c r="O10" s="5"/>
      <c r="P10" s="5">
        <v>244</v>
      </c>
      <c r="Q10" s="5"/>
      <c r="R10" s="5"/>
      <c r="S10" s="5"/>
      <c r="T10" s="5"/>
      <c r="U10" s="5"/>
      <c r="V10" s="5"/>
    </row>
    <row r="11" spans="1:22">
      <c r="A11" s="1" t="s">
        <v>19</v>
      </c>
      <c r="B11" s="5"/>
      <c r="C11" s="5"/>
      <c r="D11" s="13"/>
      <c r="E11" s="5">
        <v>10</v>
      </c>
      <c r="F11" s="13"/>
      <c r="G11" s="5">
        <v>4</v>
      </c>
      <c r="H11" s="5"/>
      <c r="I11" s="5"/>
      <c r="J11" s="5"/>
      <c r="K11" s="5"/>
      <c r="L11" s="5"/>
      <c r="M11" s="5"/>
      <c r="N11" s="5">
        <v>12</v>
      </c>
      <c r="O11" s="5"/>
      <c r="P11" s="5"/>
      <c r="Q11" s="5"/>
      <c r="R11" s="5">
        <v>9.8</v>
      </c>
      <c r="S11" s="5">
        <v>40.7</v>
      </c>
      <c r="T11" s="5"/>
      <c r="U11" s="5">
        <v>74.6</v>
      </c>
      <c r="V11" s="5"/>
    </row>
    <row r="12" spans="1:22">
      <c r="A12" s="1" t="s">
        <v>20</v>
      </c>
      <c r="B12" s="5"/>
      <c r="C12" s="5"/>
      <c r="D12" s="13"/>
      <c r="E12" s="5"/>
      <c r="F12" s="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4" t="s">
        <v>21</v>
      </c>
      <c r="B13" s="14">
        <f t="shared" ref="B13:U13" si="0">B2-B3-B4-B5-B6-B7-B8-B9-B10-B11-B12</f>
        <v>2132.28</v>
      </c>
      <c r="C13" s="14">
        <f t="shared" si="0"/>
        <v>1696.16</v>
      </c>
      <c r="D13" s="15">
        <f t="shared" si="0"/>
        <v>2733.2</v>
      </c>
      <c r="E13" s="16">
        <f t="shared" si="0"/>
        <v>1732.46</v>
      </c>
      <c r="F13" s="16">
        <f t="shared" si="0"/>
        <v>1599.05</v>
      </c>
      <c r="G13" s="16">
        <f t="shared" si="0"/>
        <v>1178.38</v>
      </c>
      <c r="H13" s="16">
        <f t="shared" si="0"/>
        <v>1634.13</v>
      </c>
      <c r="I13" s="16">
        <f t="shared" si="0"/>
        <v>1579.8</v>
      </c>
      <c r="J13" s="16">
        <f t="shared" si="0"/>
        <v>2128.6</v>
      </c>
      <c r="K13" s="16">
        <f t="shared" si="0"/>
        <v>1379.1</v>
      </c>
      <c r="L13" s="16">
        <f t="shared" si="0"/>
        <v>1668.52</v>
      </c>
      <c r="M13" s="16">
        <f t="shared" si="0"/>
        <v>1286.5</v>
      </c>
      <c r="N13" s="16">
        <f t="shared" si="0"/>
        <v>1763.34</v>
      </c>
      <c r="O13" s="16">
        <f t="shared" si="0"/>
        <v>2456.4</v>
      </c>
      <c r="P13" s="16">
        <f t="shared" si="0"/>
        <v>2009.24</v>
      </c>
      <c r="Q13" s="16">
        <f t="shared" si="0"/>
        <v>3475.63</v>
      </c>
      <c r="R13" s="16">
        <f t="shared" si="0"/>
        <v>1892.68</v>
      </c>
      <c r="S13" s="16">
        <f t="shared" si="0"/>
        <v>1593.2</v>
      </c>
      <c r="T13" s="14">
        <f t="shared" si="0"/>
        <v>1785.8</v>
      </c>
      <c r="U13" s="14">
        <f t="shared" si="0"/>
        <v>1836.8</v>
      </c>
      <c r="V13" s="14">
        <v>2189</v>
      </c>
    </row>
    <row r="14" spans="1:22">
      <c r="A14" s="1" t="s">
        <v>22</v>
      </c>
      <c r="B14" s="17">
        <f t="shared" ref="B14:V14" si="1">B2/4785</f>
        <v>0.835044932079415</v>
      </c>
      <c r="C14" s="17">
        <f t="shared" si="1"/>
        <v>0.86892789968652</v>
      </c>
      <c r="D14" s="18">
        <f t="shared" si="1"/>
        <v>0.982367816091954</v>
      </c>
      <c r="E14" s="17">
        <f t="shared" si="1"/>
        <v>1.05409822361547</v>
      </c>
      <c r="F14" s="18">
        <f t="shared" si="1"/>
        <v>0.761703239289446</v>
      </c>
      <c r="G14" s="17">
        <f t="shared" si="1"/>
        <v>0.938156739811912</v>
      </c>
      <c r="H14" s="17">
        <f t="shared" si="1"/>
        <v>1.03808150470219</v>
      </c>
      <c r="I14" s="17">
        <f t="shared" si="1"/>
        <v>1.02764890282132</v>
      </c>
      <c r="J14" s="17">
        <f t="shared" si="1"/>
        <v>0.776635318704284</v>
      </c>
      <c r="K14" s="17">
        <f t="shared" si="1"/>
        <v>0.731402298850575</v>
      </c>
      <c r="L14" s="17">
        <f t="shared" si="1"/>
        <v>0.799544409613375</v>
      </c>
      <c r="M14" s="17">
        <f t="shared" si="1"/>
        <v>0.638537095088819</v>
      </c>
      <c r="N14" s="17">
        <f t="shared" si="1"/>
        <v>1.39838871473354</v>
      </c>
      <c r="O14" s="17">
        <f t="shared" si="1"/>
        <v>1.21354231974922</v>
      </c>
      <c r="P14" s="17">
        <f t="shared" si="1"/>
        <v>1.10354858934169</v>
      </c>
      <c r="Q14" s="17">
        <f t="shared" si="1"/>
        <v>1.08412330198537</v>
      </c>
      <c r="R14" s="17">
        <f t="shared" si="1"/>
        <v>1.00808150470219</v>
      </c>
      <c r="S14" s="17">
        <f t="shared" si="1"/>
        <v>0.883908045977011</v>
      </c>
      <c r="T14" s="17">
        <f t="shared" si="1"/>
        <v>0.708664576802508</v>
      </c>
      <c r="U14" s="17">
        <f t="shared" si="1"/>
        <v>0.973458725182863</v>
      </c>
      <c r="V14" s="17">
        <f t="shared" si="1"/>
        <v>0.969550679205852</v>
      </c>
    </row>
    <row r="15" spans="1:22">
      <c r="A15" s="19" t="s">
        <v>23</v>
      </c>
      <c r="B15" s="19">
        <v>2132.3</v>
      </c>
      <c r="C15" s="19">
        <v>1696.2</v>
      </c>
      <c r="D15" s="20">
        <v>2733.2</v>
      </c>
      <c r="E15" s="19">
        <v>1732.5</v>
      </c>
      <c r="F15" s="20">
        <v>1599.1</v>
      </c>
      <c r="G15" s="19">
        <v>1178.4</v>
      </c>
      <c r="H15" s="19">
        <v>1634.1</v>
      </c>
      <c r="I15" s="19">
        <v>1579.8</v>
      </c>
      <c r="J15" s="19">
        <v>2128.6</v>
      </c>
      <c r="K15" s="19">
        <v>1379.1</v>
      </c>
      <c r="L15" s="19">
        <v>1668.5</v>
      </c>
      <c r="M15" s="19">
        <v>1286.5</v>
      </c>
      <c r="N15" s="19">
        <v>1763.3</v>
      </c>
      <c r="O15" s="19">
        <v>2456.4</v>
      </c>
      <c r="P15" s="19">
        <v>2009.2</v>
      </c>
      <c r="Q15" s="19">
        <v>3475.6</v>
      </c>
      <c r="R15" s="19"/>
      <c r="S15" s="19"/>
      <c r="T15" s="30">
        <v>1785.8</v>
      </c>
      <c r="U15" s="30">
        <v>1836.8</v>
      </c>
      <c r="V15" s="30">
        <v>2189</v>
      </c>
    </row>
    <row r="16" spans="1:22">
      <c r="A16" s="19" t="s">
        <v>25</v>
      </c>
      <c r="B16" s="21">
        <v>0</v>
      </c>
      <c r="C16" s="21">
        <v>3828.5</v>
      </c>
      <c r="D16" s="22">
        <v>0</v>
      </c>
      <c r="E16" s="21">
        <v>4465.7</v>
      </c>
      <c r="F16" s="22">
        <v>1599.1</v>
      </c>
      <c r="G16" s="21">
        <v>1178.4</v>
      </c>
      <c r="H16" s="21">
        <v>1634.1</v>
      </c>
      <c r="I16" s="21">
        <v>0</v>
      </c>
      <c r="J16" s="21">
        <v>0</v>
      </c>
      <c r="K16" s="21">
        <v>5087.5</v>
      </c>
      <c r="L16" s="21">
        <v>1668.5</v>
      </c>
      <c r="M16" s="21">
        <v>0</v>
      </c>
      <c r="N16" s="21">
        <v>0</v>
      </c>
      <c r="O16" s="21">
        <v>5519.2</v>
      </c>
      <c r="P16" s="21">
        <v>1996.2</v>
      </c>
      <c r="Q16" s="21">
        <v>3475.6</v>
      </c>
      <c r="R16" s="21"/>
      <c r="S16" s="21"/>
      <c r="T16" s="30">
        <v>0</v>
      </c>
      <c r="U16" s="30">
        <v>0</v>
      </c>
      <c r="V16" s="30">
        <v>5811.6</v>
      </c>
    </row>
    <row r="17" spans="1:22">
      <c r="A17" s="23" t="s">
        <v>46</v>
      </c>
      <c r="B17" s="5"/>
      <c r="C17" s="5"/>
      <c r="D17" s="13"/>
      <c r="E17" s="5"/>
      <c r="F17" s="13"/>
      <c r="G17" s="5"/>
      <c r="H17" s="5"/>
      <c r="I17" s="5"/>
      <c r="J17" s="5"/>
      <c r="K17" s="5"/>
      <c r="L17" s="5"/>
      <c r="M17" s="5"/>
      <c r="N17" s="5"/>
      <c r="O17" s="27" t="s">
        <v>33</v>
      </c>
      <c r="P17" s="27" t="s">
        <v>34</v>
      </c>
      <c r="Q17" s="5"/>
      <c r="R17" s="5"/>
      <c r="S17" s="5"/>
      <c r="T17" s="31" t="s">
        <v>47</v>
      </c>
      <c r="U17" s="32"/>
      <c r="V17" s="32"/>
    </row>
    <row r="18" spans="1:19">
      <c r="A18" s="23"/>
      <c r="B18" s="24" t="s">
        <v>40</v>
      </c>
      <c r="C18" s="24"/>
      <c r="D18" s="25" t="s">
        <v>41</v>
      </c>
      <c r="E18" s="26"/>
      <c r="F18" s="13"/>
      <c r="G18" s="5"/>
      <c r="H18" s="5"/>
      <c r="I18" s="28" t="s">
        <v>42</v>
      </c>
      <c r="J18" s="25"/>
      <c r="K18" s="26"/>
      <c r="L18" s="5"/>
      <c r="M18" s="28" t="s">
        <v>43</v>
      </c>
      <c r="N18" s="25"/>
      <c r="O18" s="26"/>
      <c r="P18" s="5"/>
      <c r="Q18" s="5"/>
      <c r="R18" s="5"/>
      <c r="S18" s="5"/>
    </row>
  </sheetData>
  <mergeCells count="6">
    <mergeCell ref="T17:V17"/>
    <mergeCell ref="B18:C18"/>
    <mergeCell ref="D18:E18"/>
    <mergeCell ref="I18:K18"/>
    <mergeCell ref="M18:O18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B1" sqref="B$1:B$1048576"/>
    </sheetView>
  </sheetViews>
  <sheetFormatPr defaultColWidth="9" defaultRowHeight="13.5" outlineLevelCol="6"/>
  <sheetData>
    <row r="1" spans="1:7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</row>
    <row r="2" spans="1:2">
      <c r="A2" s="3" t="s">
        <v>9</v>
      </c>
      <c r="B2">
        <v>6025.7</v>
      </c>
    </row>
    <row r="3" spans="1:2">
      <c r="A3" s="1" t="s">
        <v>10</v>
      </c>
      <c r="B3">
        <v>2285.8</v>
      </c>
    </row>
    <row r="4" spans="1:2">
      <c r="A4" s="1" t="s">
        <v>11</v>
      </c>
      <c r="B4">
        <v>985.4</v>
      </c>
    </row>
    <row r="5" spans="1:2">
      <c r="A5" s="1" t="s">
        <v>12</v>
      </c>
      <c r="B5">
        <v>87.6</v>
      </c>
    </row>
    <row r="6" spans="1:2">
      <c r="A6" s="1" t="s">
        <v>13</v>
      </c>
      <c r="B6">
        <v>130.2</v>
      </c>
    </row>
    <row r="7" spans="1:1">
      <c r="A7" s="1" t="s">
        <v>14</v>
      </c>
    </row>
    <row r="8" spans="1:1">
      <c r="A8" s="1" t="s">
        <v>16</v>
      </c>
    </row>
    <row r="9" spans="1:1">
      <c r="A9" s="1" t="s">
        <v>17</v>
      </c>
    </row>
    <row r="10" spans="1:1">
      <c r="A10" s="1" t="s">
        <v>18</v>
      </c>
    </row>
    <row r="11" spans="1:1">
      <c r="A11" s="1" t="s">
        <v>19</v>
      </c>
    </row>
    <row r="12" spans="1:1">
      <c r="A12" s="1" t="s">
        <v>20</v>
      </c>
    </row>
    <row r="13" spans="1:2">
      <c r="A13" s="4" t="s">
        <v>21</v>
      </c>
      <c r="B13">
        <v>2536.7</v>
      </c>
    </row>
    <row r="14" spans="1:1">
      <c r="A14" s="1" t="s">
        <v>22</v>
      </c>
    </row>
    <row r="15" spans="1:1">
      <c r="A15" s="5" t="s">
        <v>23</v>
      </c>
    </row>
    <row r="16" spans="1:1">
      <c r="A16" s="5" t="s">
        <v>25</v>
      </c>
    </row>
    <row r="17" spans="1:1">
      <c r="A17" s="6"/>
    </row>
    <row r="18" spans="1:1">
      <c r="A18" s="6"/>
    </row>
    <row r="19" spans="1:1">
      <c r="A19" s="7" t="s">
        <v>44</v>
      </c>
    </row>
    <row r="20" spans="1:1">
      <c r="A20" s="7" t="s">
        <v>45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日销</vt:lpstr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2016-05-07T12:57:00Z</dcterms:created>
  <dcterms:modified xsi:type="dcterms:W3CDTF">2016-09-29T06:08:23Z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