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tabRatio="799" activeTab="1"/>
  </bookViews>
  <sheets>
    <sheet name="4月营采2、3、4号奖励汇总" sheetId="7" r:id="rId1"/>
    <sheet name="4月员工奖励分配清单" sheetId="6" r:id="rId2"/>
    <sheet name="4月门店任务 英诺珐" sheetId="3" r:id="rId3"/>
    <sheet name="4月门店任务  江中" sheetId="4" r:id="rId4"/>
    <sheet name="4月门店任务 联邦" sheetId="5" r:id="rId5"/>
    <sheet name="品种清单" sheetId="1" r:id="rId6"/>
  </sheets>
  <definedNames>
    <definedName name="_xlnm._FilterDatabase" localSheetId="0" hidden="1">'4月营采2、3、4号奖励汇总'!$A$2:$L$143</definedName>
    <definedName name="_xlnm._FilterDatabase" localSheetId="2" hidden="1">'4月门店任务 英诺珐'!$A$2:$S$6</definedName>
    <definedName name="_xlnm._FilterDatabase" localSheetId="3" hidden="1">'4月门店任务  江中'!$A$3:$AX$5</definedName>
    <definedName name="_xlnm.Print_Titles" localSheetId="5">品种清单!$1:$2</definedName>
    <definedName name="_xlnm._FilterDatabase" localSheetId="5" hidden="1">品种清单!$A$2:$K$2</definedName>
    <definedName name="_xlnm._FilterDatabase" localSheetId="4" hidden="1">'4月门店任务 联邦'!$A$3:$AI$5</definedName>
  </definedNames>
  <calcPr calcId="144525"/>
</workbook>
</file>

<file path=xl/sharedStrings.xml><?xml version="1.0" encoding="utf-8"?>
<sst xmlns="http://schemas.openxmlformats.org/spreadsheetml/2006/main" count="651" uniqueCount="321">
  <si>
    <t>2022年4月奖励</t>
  </si>
  <si>
    <t>英诺珐</t>
  </si>
  <si>
    <t>江中</t>
  </si>
  <si>
    <t>联邦</t>
  </si>
  <si>
    <t>合计奖励</t>
  </si>
  <si>
    <t>合计处罚</t>
  </si>
  <si>
    <t>序号</t>
  </si>
  <si>
    <t>门店ID</t>
  </si>
  <si>
    <t>门店</t>
  </si>
  <si>
    <t>片区</t>
  </si>
  <si>
    <t>四川太极浆洗街药店</t>
  </si>
  <si>
    <t>城中片区</t>
  </si>
  <si>
    <t>四川太极郫县郫筒镇东大街药店</t>
  </si>
  <si>
    <t>四川太极青羊区北东街店</t>
  </si>
  <si>
    <t>四川太极青羊区十二桥药店</t>
  </si>
  <si>
    <t>西北片区</t>
  </si>
  <si>
    <t>成都成汉太极大药房有限公司</t>
  </si>
  <si>
    <t>旗舰片区</t>
  </si>
  <si>
    <t>四川太极青羊区青龙街药店</t>
  </si>
  <si>
    <t>四川太极邛崃中心药店</t>
  </si>
  <si>
    <t>城郊一片</t>
  </si>
  <si>
    <t>四川太极光华药店</t>
  </si>
  <si>
    <t>四川太极五津西路药店</t>
  </si>
  <si>
    <t>新津片区</t>
  </si>
  <si>
    <t>四川太极高新区锦城大道药店</t>
  </si>
  <si>
    <t>东南片区</t>
  </si>
  <si>
    <t>四川太极锦江区庆云南街药店</t>
  </si>
  <si>
    <t>四川太极邛崃市文君街道杏林路药店</t>
  </si>
  <si>
    <t>四川太极光华村街药店</t>
  </si>
  <si>
    <t>四川太极成华区万科路药店</t>
  </si>
  <si>
    <t>四川太极成华区华泰路药店</t>
  </si>
  <si>
    <t>四川太极新都区新繁镇繁江北路药店</t>
  </si>
  <si>
    <t>城郊二片</t>
  </si>
  <si>
    <t>四川太极锦江区梨花街药店</t>
  </si>
  <si>
    <t>四川太极新津县五津镇五津西路二药房</t>
  </si>
  <si>
    <t>四川太极成华区培华东路药店</t>
  </si>
  <si>
    <t>四川太极金牛区花照壁中横街药店</t>
  </si>
  <si>
    <t>四川太极怀远店</t>
  </si>
  <si>
    <t>四川太极温江店</t>
  </si>
  <si>
    <t>四川太极清江东路药店</t>
  </si>
  <si>
    <t>四川太极枣子巷药店</t>
  </si>
  <si>
    <t>四川太极通盈街药店</t>
  </si>
  <si>
    <t>四川太极土龙路药店</t>
  </si>
  <si>
    <t>四川太极新乐中街药店</t>
  </si>
  <si>
    <t>四川太极成华杉板桥南一路店</t>
  </si>
  <si>
    <t>四川太极武侯区顺和街店</t>
  </si>
  <si>
    <t>四川太极新津邓双镇岷江店</t>
  </si>
  <si>
    <t>四川太极锦江区榕声路店</t>
  </si>
  <si>
    <t>四川太极成华区二环路北四段药店（汇融名城）</t>
  </si>
  <si>
    <t>四川太极成华区羊子山西路药店（兴元华盛）</t>
  </si>
  <si>
    <t>四川太极锦江区观音桥街药店</t>
  </si>
  <si>
    <t>四川太极高新区大源北街药店</t>
  </si>
  <si>
    <t>四川太极武侯区科华街药店</t>
  </si>
  <si>
    <t>四川太极大邑县晋原镇内蒙古大道桃源药店</t>
  </si>
  <si>
    <t>四川太极郫县郫筒镇一环路东南段药店</t>
  </si>
  <si>
    <t>四川太极金牛区银河北街药店</t>
  </si>
  <si>
    <t>四川太极金牛区蜀汉路药店</t>
  </si>
  <si>
    <t>四川太极青羊区蜀辉路药店</t>
  </si>
  <si>
    <t>四川太极新都区新都街道万和北路药店</t>
  </si>
  <si>
    <t>四川太极金牛区花照壁药店</t>
  </si>
  <si>
    <t>四川太极成华区东昌路一药店</t>
  </si>
  <si>
    <t>四川太极新园大道药店</t>
  </si>
  <si>
    <t>四川太极成华区崔家店路药店</t>
  </si>
  <si>
    <t>四川太极成华区华油路药店</t>
  </si>
  <si>
    <t>四川太极锦江区水杉街药店</t>
  </si>
  <si>
    <t>四川太极新都区马超东路店</t>
  </si>
  <si>
    <t>四川太极大邑县沙渠镇方圆路药店</t>
  </si>
  <si>
    <t>四川太极大邑县晋原镇通达东路五段药店</t>
  </si>
  <si>
    <t>四川太极邛崃市临邛镇洪川小区药店</t>
  </si>
  <si>
    <t>四川太极金牛区交大路第三药店</t>
  </si>
  <si>
    <t>四川太极温江区公平街道江安路药店</t>
  </si>
  <si>
    <t>四川太极武侯区佳灵路药店</t>
  </si>
  <si>
    <t>四川太极青羊区贝森北路药店</t>
  </si>
  <si>
    <t>四川太极高新区新下街药店</t>
  </si>
  <si>
    <t>四川太极武侯区大悦路药店</t>
  </si>
  <si>
    <t>四川太极金牛区银沙路药店</t>
  </si>
  <si>
    <t>四川太极锦江区静沙南路药店</t>
  </si>
  <si>
    <t>四川太极三江店</t>
  </si>
  <si>
    <t>四川太极红星店</t>
  </si>
  <si>
    <t>四川太极沙河源药店</t>
  </si>
  <si>
    <t>四川太极都江堰药店</t>
  </si>
  <si>
    <t>四川太极双林路药店</t>
  </si>
  <si>
    <t>四川太极金带街药店</t>
  </si>
  <si>
    <t>四川太极金丝街药店</t>
  </si>
  <si>
    <t>四川太极高新天久北巷药店</t>
  </si>
  <si>
    <t>四川太极大邑县晋原镇子龙路店</t>
  </si>
  <si>
    <t>四川太极大邑县晋源镇东壕沟段药店</t>
  </si>
  <si>
    <t>四川太极青羊区大石西路药店</t>
  </si>
  <si>
    <t>四川太极双流县西航港街道锦华路一段药店</t>
  </si>
  <si>
    <t>四川太极都江堰景中路店</t>
  </si>
  <si>
    <t>四川太极大邑县安仁镇千禧街药店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</si>
  <si>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</si>
  <si>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</si>
  <si>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</si>
  <si>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</si>
  <si>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四川太极大邑县新场镇文昌街药店</t>
  </si>
  <si>
    <t>四川太极金牛区黄苑东街药店</t>
  </si>
  <si>
    <t>四川太极邛崃市羊安镇永康大道药店</t>
  </si>
  <si>
    <t>四川太极双流区东升街道三强西路药店</t>
  </si>
  <si>
    <t>四川太极都江堰市蒲阳路药店</t>
  </si>
  <si>
    <t>四川太极成华区华康路药店</t>
  </si>
  <si>
    <t>四川太极成华区万宇路药店</t>
  </si>
  <si>
    <t>四川太极金牛区金沙路药店</t>
  </si>
  <si>
    <t>四川太极大邑县晋原镇东街药店</t>
  </si>
  <si>
    <t>四川太极大药房连锁有限公司武侯区聚萃街药店</t>
  </si>
  <si>
    <t>四川太极崇州市崇阳镇尚贤坊街药店</t>
  </si>
  <si>
    <t>四川太极锦江区劼人路药店</t>
  </si>
  <si>
    <t>四川太极邛崃市临邛镇翠荫街药店</t>
  </si>
  <si>
    <t>四川太极新津县五津镇武阳西路药店</t>
  </si>
  <si>
    <t>四川太极青羊区童子街药店</t>
  </si>
  <si>
    <t>四川太极成华区西林一街药店</t>
  </si>
  <si>
    <t>四川太极成华区金马河路药店</t>
  </si>
  <si>
    <r>
      <rPr>
        <sz val="10"/>
        <rFont val="宋体"/>
        <charset val="0"/>
      </rPr>
      <t>四川太极崇州市崇阳镇永康东路药店</t>
    </r>
    <r>
      <rPr>
        <sz val="10"/>
        <rFont val="Arial"/>
        <charset val="0"/>
      </rPr>
      <t xml:space="preserve"> </t>
    </r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</si>
  <si>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</si>
  <si>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</si>
  <si>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</si>
  <si>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</si>
  <si>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四川太极高新区紫薇东路药店</t>
  </si>
  <si>
    <t>四川太极成都高新区元华二巷药店</t>
  </si>
  <si>
    <t>四川太极武侯区丝竹路药店</t>
  </si>
  <si>
    <t>四川太极大邑县晋原镇北街药店</t>
  </si>
  <si>
    <t>四川太极金牛区五福桥东路药店</t>
  </si>
  <si>
    <t>四川太极武侯区双楠路药店</t>
  </si>
  <si>
    <t>四川太极青羊区蜀鑫路药店</t>
  </si>
  <si>
    <t>四川太极武侯区倪家桥路药店</t>
  </si>
  <si>
    <t>四川太极青羊区光华北五路药店</t>
  </si>
  <si>
    <t>四川太极锦江区宏济中路药店</t>
  </si>
  <si>
    <t>四川太极武侯区长寿路药店</t>
  </si>
  <si>
    <t>四川太极大邑县观音阁街西段店</t>
  </si>
  <si>
    <t>四川太极高新区泰和二街药店</t>
  </si>
  <si>
    <t>四川太极金牛区沙湾东一路药店</t>
  </si>
  <si>
    <t>四川太极彭州市致和镇南三环路药店</t>
  </si>
  <si>
    <t>四川太极成华区华泰路二药店</t>
  </si>
  <si>
    <t>四川太极崇州中心店</t>
  </si>
  <si>
    <t>四川太极兴义镇万兴路药店</t>
  </si>
  <si>
    <t>四川太极邛崃市文君街道凤凰大道药店</t>
  </si>
  <si>
    <t>四川太极锦江区柳翠路药店</t>
  </si>
  <si>
    <t>四川太极高新区中和公济桥路药店</t>
  </si>
  <si>
    <t>四川太极都江堰市永丰街道宝莲路药店</t>
  </si>
  <si>
    <t>四川太极武侯区逸都路药店</t>
  </si>
  <si>
    <t>四川太极青羊区光华西一路药店</t>
  </si>
  <si>
    <t>四川太极高新区剑南大道药店</t>
  </si>
  <si>
    <t>四川太极高新区天顺路药店</t>
  </si>
  <si>
    <t>四川太极青羊区经一路药店</t>
  </si>
  <si>
    <t>四川太极武侯区科华北路药店</t>
  </si>
  <si>
    <t>四川太极大邑晋原街道金巷西街药店</t>
  </si>
  <si>
    <t>四川太极成华区水碾河路药店</t>
  </si>
  <si>
    <t>四川太极青羊区金祥路药店</t>
  </si>
  <si>
    <t>四川太极成华区驷马桥三路药店</t>
  </si>
  <si>
    <t>四川太极青羊区蜀源路药店</t>
  </si>
  <si>
    <t>四川太极崇州市怀远镇文井北路药店</t>
  </si>
  <si>
    <t>四川太极大邑县晋原街道蜀望路药店</t>
  </si>
  <si>
    <t>四川太极大邑县晋原街道南街药店</t>
  </si>
  <si>
    <t>四川太极新都区斑竹园街道医贸大道药店</t>
  </si>
  <si>
    <t>四川太极大邑县青霞街道元通路南段药店</t>
  </si>
  <si>
    <t>四川太极旗舰店</t>
  </si>
  <si>
    <t>四川太极西部店</t>
  </si>
  <si>
    <t>合计</t>
  </si>
  <si>
    <t>4月营采2、3、4号品种“奖罚”分配清单</t>
  </si>
  <si>
    <t>人员ID</t>
  </si>
  <si>
    <t>姓名</t>
  </si>
  <si>
    <t>奖励汇总</t>
  </si>
  <si>
    <t>处罚汇总</t>
  </si>
  <si>
    <t>城中片</t>
  </si>
  <si>
    <t>郫县东大街</t>
  </si>
  <si>
    <t>江月红</t>
  </si>
  <si>
    <t>李甜甜</t>
  </si>
  <si>
    <t>155108   复方鱼腥草合剂</t>
  </si>
  <si>
    <t>171499 肠炎宁片</t>
  </si>
  <si>
    <t>170191              奥美拉唑肠溶</t>
  </si>
  <si>
    <t>门店分类</t>
  </si>
  <si>
    <t>门店      月任务</t>
  </si>
  <si>
    <t>4月  销售</t>
  </si>
  <si>
    <t>任务完成率</t>
  </si>
  <si>
    <t>奖励（完成4元/盒，未完成2元/盒）</t>
  </si>
  <si>
    <t>差额处罚 （1元/盒）</t>
  </si>
  <si>
    <t>门店    月任务</t>
  </si>
  <si>
    <t>4月销售</t>
  </si>
  <si>
    <t>奖励（完成3元/盒，未完成2元/盒）</t>
  </si>
  <si>
    <t>奖励    （1.5元/盒）</t>
  </si>
  <si>
    <t>A1</t>
  </si>
  <si>
    <t>B2</t>
  </si>
  <si>
    <t>C1</t>
  </si>
  <si>
    <t>2022.4.1-6.30（月任务）</t>
  </si>
  <si>
    <t>①号品种：★</t>
  </si>
  <si>
    <t>②号品种：★</t>
  </si>
  <si>
    <t>③号品种：★</t>
  </si>
  <si>
    <t>④号品种：</t>
  </si>
  <si>
    <t>⑤号品种：★</t>
  </si>
  <si>
    <t>⑥号品种：★</t>
  </si>
  <si>
    <t>⑦号品种：★</t>
  </si>
  <si>
    <t>⑧号品种：</t>
  </si>
  <si>
    <t>⑨号品种：</t>
  </si>
  <si>
    <t>110038    健胃消食片</t>
  </si>
  <si>
    <t>110030 健胃消食片(小儿)</t>
  </si>
  <si>
    <t>161198 乳酸菌素片64片</t>
  </si>
  <si>
    <t>130134 乳酸菌素片</t>
  </si>
  <si>
    <t>177394      乳酸菌素片</t>
  </si>
  <si>
    <t>208936 多维元素片（21</t>
  </si>
  <si>
    <t>144423 健胃消食片无糖型</t>
  </si>
  <si>
    <t>176240   复方草珊瑚含片</t>
  </si>
  <si>
    <t>96009 锐洁牌卫生湿巾</t>
  </si>
  <si>
    <t>门店 分类</t>
  </si>
  <si>
    <t>门店月任务</t>
  </si>
  <si>
    <t>奖励（完成1.5元/盒，未完成0.8元/盒）</t>
  </si>
  <si>
    <t>差额处罚 （0.5元/盒）</t>
  </si>
  <si>
    <t>门店 月任务</t>
  </si>
  <si>
    <t>门店  月任务</t>
  </si>
  <si>
    <t>奖励（完成2元/盒，未完成1元/盒）</t>
  </si>
  <si>
    <t>4月 销售</t>
  </si>
  <si>
    <t>奖励（完成1元/盒，未完成0.8元/盒）</t>
  </si>
  <si>
    <t>4月    销售</t>
  </si>
  <si>
    <t>奖励（完成3.5元/盒，未完成2.5元/盒）</t>
  </si>
  <si>
    <t>奖励（完成0.8元/盒，未完成0.5元/盒）</t>
  </si>
  <si>
    <t>差额处罚 （0.3元/盒）</t>
  </si>
  <si>
    <t>任务    完成率</t>
  </si>
  <si>
    <t>奖励（完成0.5元/盒，未完成0.3元/盒）</t>
  </si>
  <si>
    <t>差额处罚 （0.2元/盒）</t>
  </si>
  <si>
    <t>④号品种：★</t>
  </si>
  <si>
    <t>184082 复方水杨酸甲酯乳膏</t>
  </si>
  <si>
    <t>67665\184102 维生素C泡腾片</t>
  </si>
  <si>
    <t>146 布洛芬缓释胶囊</t>
  </si>
  <si>
    <t>184103 盐酸曲普利啶胶囊</t>
  </si>
  <si>
    <t>131752  阿莫西林胶囊</t>
  </si>
  <si>
    <t>9856    阿奇霉素分散片</t>
  </si>
  <si>
    <t>奖励（完成3元/盒，未完成1.5元/盒）</t>
  </si>
  <si>
    <t>奖励（完成2.5元/盒，未完成1元/盒）</t>
  </si>
  <si>
    <t>任务   完成率</t>
  </si>
  <si>
    <t>任务      完成率</t>
  </si>
  <si>
    <t>奖励（完成2.5元/盒，未完成1.5元/盒）</t>
  </si>
  <si>
    <t>奖励（完成1元/盒，未完成0.5元/盒）</t>
  </si>
  <si>
    <t>2022年4月1日—12月31日 三大系列品种清单</t>
  </si>
  <si>
    <t>门店任务</t>
  </si>
  <si>
    <t>门店          月任务</t>
  </si>
  <si>
    <t>备注</t>
  </si>
  <si>
    <t>厂家</t>
  </si>
  <si>
    <t>货品ID</t>
  </si>
  <si>
    <t>品名</t>
  </si>
  <si>
    <t>规格</t>
  </si>
  <si>
    <t>零售价</t>
  </si>
  <si>
    <t>消费者活动</t>
  </si>
  <si>
    <t>未完成      任务奖励</t>
  </si>
  <si>
    <t>完成任务    奖励</t>
  </si>
  <si>
    <t>未完成          处罚</t>
  </si>
  <si>
    <t>浙江英诺珐</t>
  </si>
  <si>
    <r>
      <rPr>
        <sz val="10"/>
        <color rgb="FFFF0000"/>
        <rFont val="等线"/>
        <charset val="134"/>
      </rPr>
      <t>金笛</t>
    </r>
    <r>
      <rPr>
        <sz val="10"/>
        <color rgb="FFFF0000"/>
        <rFont val="宋体"/>
        <charset val="134"/>
      </rPr>
      <t>★</t>
    </r>
  </si>
  <si>
    <t>10ml*18瓶</t>
  </si>
  <si>
    <t>两盒7.5折</t>
  </si>
  <si>
    <t>2元/盒</t>
  </si>
  <si>
    <t>4元/盒</t>
  </si>
  <si>
    <t>1元/盒</t>
  </si>
  <si>
    <t>月考核</t>
  </si>
  <si>
    <r>
      <rPr>
        <sz val="10"/>
        <color rgb="FFFF0000"/>
        <rFont val="等线"/>
        <charset val="134"/>
      </rPr>
      <t>肠炎宁片</t>
    </r>
    <r>
      <rPr>
        <sz val="10"/>
        <color rgb="FFFF0000"/>
        <rFont val="宋体"/>
        <charset val="134"/>
      </rPr>
      <t>★</t>
    </r>
  </si>
  <si>
    <t>0.42g*60片</t>
  </si>
  <si>
    <t>3元/盒</t>
  </si>
  <si>
    <t>肠炎宁片</t>
  </si>
  <si>
    <t>0.42g*12片*3板</t>
  </si>
  <si>
    <t>毛利段提成</t>
  </si>
  <si>
    <t>奥美拉唑肠溶</t>
  </si>
  <si>
    <t>10mg*14s</t>
  </si>
  <si>
    <t>1.5元/盒</t>
  </si>
  <si>
    <t>肠炎宁颗粒</t>
  </si>
  <si>
    <t>10g*4袋</t>
  </si>
  <si>
    <t>积雪苷霜软膏</t>
  </si>
  <si>
    <t>14g</t>
  </si>
  <si>
    <t>萘普生肠溶微丸胶囊</t>
  </si>
  <si>
    <t>0.125g*24粒</t>
  </si>
  <si>
    <t>抗宫炎片</t>
  </si>
  <si>
    <t>72s</t>
  </si>
  <si>
    <t>复方陈香胃片</t>
  </si>
  <si>
    <t>36s</t>
  </si>
  <si>
    <t>消炎止咳片</t>
  </si>
  <si>
    <t>24s</t>
  </si>
  <si>
    <t>红药胶囊</t>
  </si>
  <si>
    <t>0.25g*12粒*2板</t>
  </si>
  <si>
    <t>牛黄上清胶囊</t>
  </si>
  <si>
    <r>
      <rPr>
        <sz val="9"/>
        <color rgb="FFFF0000"/>
        <rFont val="宋体"/>
        <charset val="134"/>
        <scheme val="minor"/>
      </rPr>
      <t>健胃消食片</t>
    </r>
    <r>
      <rPr>
        <sz val="9"/>
        <color rgb="FFFF0000"/>
        <rFont val="宋体"/>
        <charset val="134"/>
      </rPr>
      <t>★</t>
    </r>
  </si>
  <si>
    <r>
      <rPr>
        <sz val="9"/>
        <color rgb="FFFF0000"/>
        <rFont val="宋体"/>
        <charset val="134"/>
        <scheme val="minor"/>
      </rPr>
      <t>0.8gx8片x8板</t>
    </r>
    <r>
      <rPr>
        <sz val="9"/>
        <color rgb="FFFF0000"/>
        <rFont val="宋体"/>
        <charset val="134"/>
      </rPr>
      <t>（薄膜衣）</t>
    </r>
  </si>
  <si>
    <t>0.8元</t>
  </si>
  <si>
    <t>1.5元</t>
  </si>
  <si>
    <t>0.5元</t>
  </si>
  <si>
    <r>
      <rPr>
        <sz val="9"/>
        <color rgb="FFFF0000"/>
        <rFont val="宋体"/>
        <charset val="134"/>
        <scheme val="minor"/>
      </rPr>
      <t>健胃消食片(小儿)</t>
    </r>
    <r>
      <rPr>
        <sz val="9"/>
        <color rgb="FFFF0000"/>
        <rFont val="宋体"/>
        <charset val="134"/>
      </rPr>
      <t>★</t>
    </r>
  </si>
  <si>
    <r>
      <rPr>
        <sz val="9"/>
        <color rgb="FFFF0000"/>
        <rFont val="宋体"/>
        <charset val="134"/>
        <scheme val="minor"/>
      </rPr>
      <t>0.5gx12片x6板</t>
    </r>
    <r>
      <rPr>
        <sz val="9"/>
        <color rgb="FFFF0000"/>
        <rFont val="宋体"/>
        <charset val="134"/>
      </rPr>
      <t>(薄膜衣）</t>
    </r>
  </si>
  <si>
    <r>
      <rPr>
        <sz val="9"/>
        <color rgb="FFFF0000"/>
        <rFont val="宋体"/>
        <charset val="134"/>
        <scheme val="minor"/>
      </rPr>
      <t>乳酸菌素片</t>
    </r>
    <r>
      <rPr>
        <sz val="9"/>
        <color rgb="FFFF0000"/>
        <rFont val="宋体"/>
        <charset val="134"/>
      </rPr>
      <t>★</t>
    </r>
  </si>
  <si>
    <t>0.4gx64片</t>
  </si>
  <si>
    <t>买三盒+0.1元换购一盒(原品）</t>
  </si>
  <si>
    <t>1元</t>
  </si>
  <si>
    <t>乳酸菌素片</t>
  </si>
  <si>
    <t>0.4gx8片x4板</t>
  </si>
  <si>
    <t>0.2gx12片x3板</t>
  </si>
  <si>
    <r>
      <rPr>
        <sz val="9"/>
        <color rgb="FFFF0000"/>
        <rFont val="宋体"/>
        <charset val="134"/>
        <scheme val="minor"/>
      </rPr>
      <t>多维元素片（21）</t>
    </r>
    <r>
      <rPr>
        <sz val="9"/>
        <color rgb="FFFF0000"/>
        <rFont val="宋体"/>
        <charset val="134"/>
      </rPr>
      <t>★</t>
    </r>
  </si>
  <si>
    <t>90片</t>
  </si>
  <si>
    <t>买二盒+0.1元换购一盒(原品）</t>
  </si>
  <si>
    <t>2.5元</t>
  </si>
  <si>
    <t>3.5元</t>
  </si>
  <si>
    <r>
      <rPr>
        <sz val="9"/>
        <color rgb="FFFF0000"/>
        <rFont val="宋体"/>
        <charset val="134"/>
        <scheme val="minor"/>
      </rPr>
      <t>0.8gx32片</t>
    </r>
    <r>
      <rPr>
        <sz val="9"/>
        <color rgb="FFFF0000"/>
        <rFont val="宋体"/>
        <charset val="134"/>
      </rPr>
      <t>（无糖型薄膜衣片）</t>
    </r>
  </si>
  <si>
    <t>2盒立省5元</t>
  </si>
  <si>
    <t>复方草珊瑚含片</t>
  </si>
  <si>
    <t>1gx6片x3板</t>
  </si>
  <si>
    <t>0.3元</t>
  </si>
  <si>
    <t>锐洁牌卫生湿巾</t>
  </si>
  <si>
    <t>180mmx150mmx8片</t>
  </si>
  <si>
    <t>0.2元</t>
  </si>
  <si>
    <r>
      <rPr>
        <sz val="9"/>
        <color rgb="FFFF0000"/>
        <rFont val="宋体"/>
        <charset val="134"/>
        <scheme val="minor"/>
      </rPr>
      <t>复方水杨酸甲酯乳膏</t>
    </r>
    <r>
      <rPr>
        <sz val="9"/>
        <color rgb="FFFF0000"/>
        <rFont val="宋体"/>
        <charset val="134"/>
      </rPr>
      <t>★</t>
    </r>
  </si>
  <si>
    <t>40g</t>
  </si>
  <si>
    <t>2盒 7.5折</t>
  </si>
  <si>
    <r>
      <rPr>
        <sz val="9"/>
        <color rgb="FFFF0000"/>
        <rFont val="宋体"/>
        <charset val="134"/>
        <scheme val="minor"/>
      </rPr>
      <t>维生素C泡腾片</t>
    </r>
    <r>
      <rPr>
        <sz val="9"/>
        <color rgb="FFFF0000"/>
        <rFont val="宋体"/>
        <charset val="134"/>
      </rPr>
      <t>★</t>
    </r>
  </si>
  <si>
    <t>1gx15片鲜橙口味</t>
  </si>
  <si>
    <t>换购价:29.8元</t>
  </si>
  <si>
    <r>
      <rPr>
        <sz val="9"/>
        <color rgb="FFFF0000"/>
        <rFont val="宋体"/>
        <charset val="134"/>
        <scheme val="minor"/>
      </rPr>
      <t>1gx15片</t>
    </r>
    <r>
      <rPr>
        <sz val="9"/>
        <color rgb="FFFF0000"/>
        <rFont val="宋体"/>
        <charset val="134"/>
      </rPr>
      <t>黑加仑子口味</t>
    </r>
  </si>
  <si>
    <r>
      <rPr>
        <sz val="9"/>
        <color rgb="FFFF0000"/>
        <rFont val="宋体"/>
        <charset val="134"/>
        <scheme val="minor"/>
      </rPr>
      <t>布洛芬缓释胶囊</t>
    </r>
    <r>
      <rPr>
        <sz val="9"/>
        <color rgb="FFFF0000"/>
        <rFont val="宋体"/>
        <charset val="134"/>
      </rPr>
      <t>★</t>
    </r>
  </si>
  <si>
    <t>0.3gx24粒</t>
  </si>
  <si>
    <t>2盒立省15元</t>
  </si>
  <si>
    <t>0.5元/盒</t>
  </si>
  <si>
    <r>
      <rPr>
        <sz val="9"/>
        <color rgb="FFFF0000"/>
        <rFont val="宋体"/>
        <charset val="134"/>
        <scheme val="minor"/>
      </rPr>
      <t>盐酸曲普利啶胶囊</t>
    </r>
    <r>
      <rPr>
        <sz val="9"/>
        <color rgb="FFFF0000"/>
        <rFont val="宋体"/>
        <charset val="134"/>
      </rPr>
      <t>★</t>
    </r>
  </si>
  <si>
    <t>2.5mgx12粒</t>
  </si>
  <si>
    <t>阿莫西林胶囊</t>
  </si>
  <si>
    <t>0.25gx36粒</t>
  </si>
  <si>
    <t>0.3元/盒</t>
  </si>
  <si>
    <t>阿奇霉素分散片</t>
  </si>
  <si>
    <t>0.25g*6片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</si>
</sst>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等线"/>
      <charset val="134"/>
    </font>
    <font>
      <sz val="10"/>
      <color rgb="FF000000"/>
      <name val="等线"/>
      <charset val="134"/>
    </font>
    <font>
      <sz val="10"/>
      <color theme="1"/>
      <name val="等线"/>
      <charset val="134"/>
    </font>
    <font>
      <sz val="9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FF0000"/>
      <name val="宋体"/>
      <charset val="134"/>
    </font>
    <font>
      <b/>
      <sz val="9"/>
      <color rgb="FFFF0000"/>
      <name val="微软雅黑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sz val="11"/>
      <color rgb="FF7030A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color rgb="FF7030A0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color rgb="FF7030A0"/>
      <name val="宋体"/>
      <charset val="134"/>
      <scheme val="minor"/>
    </font>
    <font>
      <sz val="10"/>
      <color rgb="FF7030A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FC7E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4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46" fillId="29" borderId="11" applyNumberFormat="0" applyAlignment="0" applyProtection="0">
      <alignment vertical="center"/>
    </xf>
    <xf numFmtId="0" fontId="48" fillId="29" borderId="7" applyNumberFormat="0" applyAlignment="0" applyProtection="0">
      <alignment vertical="center"/>
    </xf>
    <xf numFmtId="0" fontId="50" fillId="32" borderId="14" applyNumberFormat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0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0" fontId="21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10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10" fontId="25" fillId="0" borderId="3" xfId="0" applyNumberFormat="1" applyFont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10" fontId="25" fillId="0" borderId="3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 wrapText="1"/>
    </xf>
    <xf numFmtId="10" fontId="31" fillId="0" borderId="2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10" fontId="28" fillId="0" borderId="2" xfId="0" applyNumberFormat="1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0" fontId="23" fillId="0" borderId="2" xfId="0" applyNumberFormat="1" applyFont="1" applyBorder="1" applyAlignment="1">
      <alignment horizontal="center" vertical="center" wrapText="1"/>
    </xf>
    <xf numFmtId="10" fontId="6" fillId="0" borderId="3" xfId="0" applyNumberFormat="1" applyFont="1" applyFill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10" fontId="31" fillId="0" borderId="2" xfId="0" applyNumberFormat="1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0" fontId="31" fillId="0" borderId="3" xfId="0" applyNumberFormat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19" fillId="0" borderId="0" xfId="0" applyFont="1">
      <alignment vertical="center"/>
    </xf>
    <xf numFmtId="0" fontId="2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20" fillId="0" borderId="0" xfId="0" applyFont="1">
      <alignment vertical="center"/>
    </xf>
    <xf numFmtId="0" fontId="28" fillId="0" borderId="2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0" fillId="0" borderId="3" xfId="0" applyFont="1" applyBorder="1">
      <alignment vertical="center"/>
    </xf>
    <xf numFmtId="0" fontId="1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0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10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10" fontId="30" fillId="0" borderId="3" xfId="0" applyNumberFormat="1" applyFont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0" fontId="30" fillId="3" borderId="3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10" fontId="30" fillId="0" borderId="3" xfId="0" applyNumberFormat="1" applyFont="1" applyBorder="1" applyAlignment="1">
      <alignment horizontal="center" vertical="center"/>
    </xf>
    <xf numFmtId="0" fontId="30" fillId="3" borderId="3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10" fontId="30" fillId="3" borderId="3" xfId="0" applyNumberFormat="1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center" vertical="center"/>
    </xf>
    <xf numFmtId="10" fontId="1" fillId="0" borderId="3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vertical="center"/>
    </xf>
    <xf numFmtId="0" fontId="1" fillId="3" borderId="0" xfId="0" applyFont="1" applyFill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4" fillId="3" borderId="1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FC7E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L143"/>
  <sheetViews>
    <sheetView workbookViewId="0">
      <selection activeCell="I154" sqref="I154"/>
    </sheetView>
  </sheetViews>
  <sheetFormatPr defaultColWidth="9" defaultRowHeight="12.75"/>
  <cols>
    <col min="1" max="1" width="4.375" style="73" customWidth="1"/>
    <col min="2" max="2" width="8" style="74"/>
    <col min="3" max="3" width="24.375" style="75" customWidth="1"/>
    <col min="4" max="4" width="9" style="76"/>
    <col min="5" max="7" width="9" style="1"/>
    <col min="8" max="10" width="9" style="82"/>
    <col min="11" max="12" width="9" style="153"/>
    <col min="13" max="16384" width="9" style="82"/>
  </cols>
  <sheetData>
    <row r="1" spans="1:12">
      <c r="A1" s="8" t="s">
        <v>0</v>
      </c>
      <c r="B1" s="9"/>
      <c r="C1" s="9"/>
      <c r="D1" s="9"/>
      <c r="E1" s="142" t="s">
        <v>1</v>
      </c>
      <c r="F1" s="142"/>
      <c r="G1" s="142" t="s">
        <v>2</v>
      </c>
      <c r="H1" s="142"/>
      <c r="I1" s="142" t="s">
        <v>3</v>
      </c>
      <c r="J1" s="142"/>
      <c r="K1" s="191" t="s">
        <v>4</v>
      </c>
      <c r="L1" s="191" t="s">
        <v>5</v>
      </c>
    </row>
    <row r="2" spans="1:12">
      <c r="A2" s="58" t="s">
        <v>6</v>
      </c>
      <c r="B2" s="89" t="s">
        <v>7</v>
      </c>
      <c r="C2" s="89" t="s">
        <v>8</v>
      </c>
      <c r="D2" s="202" t="s">
        <v>9</v>
      </c>
      <c r="E2" s="142" t="s">
        <v>4</v>
      </c>
      <c r="F2" s="142" t="s">
        <v>5</v>
      </c>
      <c r="G2" s="142" t="s">
        <v>4</v>
      </c>
      <c r="H2" s="142" t="s">
        <v>5</v>
      </c>
      <c r="I2" s="142" t="s">
        <v>4</v>
      </c>
      <c r="J2" s="142" t="s">
        <v>5</v>
      </c>
      <c r="K2" s="191"/>
      <c r="L2" s="191"/>
    </row>
    <row r="3" hidden="1" spans="1:12">
      <c r="A3" s="94">
        <v>1</v>
      </c>
      <c r="B3" s="177">
        <v>337</v>
      </c>
      <c r="C3" s="178" t="s">
        <v>10</v>
      </c>
      <c r="D3" s="203" t="s">
        <v>11</v>
      </c>
      <c r="E3" s="141">
        <v>101.5</v>
      </c>
      <c r="F3" s="141">
        <v>-19</v>
      </c>
      <c r="G3" s="141">
        <v>140.6</v>
      </c>
      <c r="H3" s="141">
        <v>-31.1</v>
      </c>
      <c r="I3" s="141">
        <v>268</v>
      </c>
      <c r="J3" s="141">
        <v>-0.9</v>
      </c>
      <c r="K3" s="116">
        <f>E3+G3+I3</f>
        <v>510.1</v>
      </c>
      <c r="L3" s="116">
        <f>F3+H3+J3</f>
        <v>-51</v>
      </c>
    </row>
    <row r="4" s="201" customFormat="1" ht="12" spans="1:12">
      <c r="A4" s="33">
        <v>141</v>
      </c>
      <c r="B4" s="181">
        <v>572</v>
      </c>
      <c r="C4" s="182" t="s">
        <v>12</v>
      </c>
      <c r="D4" s="204" t="s">
        <v>11</v>
      </c>
      <c r="E4" s="33">
        <v>80.5</v>
      </c>
      <c r="F4" s="33">
        <v>-15</v>
      </c>
      <c r="G4" s="33">
        <v>165.3</v>
      </c>
      <c r="H4" s="33">
        <v>-25</v>
      </c>
      <c r="I4" s="33">
        <v>37</v>
      </c>
      <c r="J4" s="33">
        <v>-41</v>
      </c>
      <c r="K4" s="196">
        <f>E4+G4+I4</f>
        <v>282.8</v>
      </c>
      <c r="L4" s="196">
        <f>F4+H4+J4</f>
        <v>-81</v>
      </c>
    </row>
    <row r="5" hidden="1" spans="1:12">
      <c r="A5" s="94">
        <v>2</v>
      </c>
      <c r="B5" s="177">
        <v>517</v>
      </c>
      <c r="C5" s="178" t="s">
        <v>13</v>
      </c>
      <c r="D5" s="203" t="s">
        <v>11</v>
      </c>
      <c r="E5" s="141">
        <v>291</v>
      </c>
      <c r="F5" s="141">
        <v>-3</v>
      </c>
      <c r="G5" s="141">
        <v>305.5</v>
      </c>
      <c r="H5" s="141">
        <v>-34.5</v>
      </c>
      <c r="I5" s="141">
        <v>209</v>
      </c>
      <c r="J5" s="141">
        <v>-16.3</v>
      </c>
      <c r="K5" s="116">
        <f t="shared" ref="K5:K36" si="0">E5+G5+I5</f>
        <v>805.5</v>
      </c>
      <c r="L5" s="116">
        <f t="shared" ref="L5:L36" si="1">F5+H5+J5</f>
        <v>-53.8</v>
      </c>
    </row>
    <row r="6" hidden="1" spans="1:12">
      <c r="A6" s="94">
        <v>3</v>
      </c>
      <c r="B6" s="177">
        <v>582</v>
      </c>
      <c r="C6" s="178" t="s">
        <v>14</v>
      </c>
      <c r="D6" s="203" t="s">
        <v>15</v>
      </c>
      <c r="E6" s="141">
        <v>60</v>
      </c>
      <c r="F6" s="141">
        <v>-45</v>
      </c>
      <c r="G6" s="141">
        <v>102.8</v>
      </c>
      <c r="H6" s="141">
        <v>-40</v>
      </c>
      <c r="I6" s="141">
        <v>52.5</v>
      </c>
      <c r="J6" s="141">
        <v>-39.6</v>
      </c>
      <c r="K6" s="116">
        <f t="shared" si="0"/>
        <v>215.3</v>
      </c>
      <c r="L6" s="116">
        <f t="shared" si="1"/>
        <v>-124.6</v>
      </c>
    </row>
    <row r="7" hidden="1" spans="1:12">
      <c r="A7" s="94">
        <v>4</v>
      </c>
      <c r="B7" s="177">
        <v>750</v>
      </c>
      <c r="C7" s="205" t="s">
        <v>16</v>
      </c>
      <c r="D7" s="203" t="s">
        <v>17</v>
      </c>
      <c r="E7" s="141">
        <v>783.5</v>
      </c>
      <c r="F7" s="141">
        <v>0</v>
      </c>
      <c r="G7" s="141">
        <v>201.9</v>
      </c>
      <c r="H7" s="141">
        <v>-43.5</v>
      </c>
      <c r="I7" s="141">
        <v>232</v>
      </c>
      <c r="J7" s="141">
        <v>-15.5</v>
      </c>
      <c r="K7" s="116">
        <f t="shared" si="0"/>
        <v>1217.4</v>
      </c>
      <c r="L7" s="116">
        <f t="shared" si="1"/>
        <v>-59</v>
      </c>
    </row>
    <row r="8" hidden="1" spans="1:12">
      <c r="A8" s="94">
        <v>5</v>
      </c>
      <c r="B8" s="177">
        <v>114685</v>
      </c>
      <c r="C8" s="178" t="s">
        <v>18</v>
      </c>
      <c r="D8" s="203" t="s">
        <v>11</v>
      </c>
      <c r="E8" s="141">
        <v>208.5</v>
      </c>
      <c r="F8" s="141">
        <v>-18</v>
      </c>
      <c r="G8" s="141">
        <v>60.8</v>
      </c>
      <c r="H8" s="141">
        <v>-58.5</v>
      </c>
      <c r="I8" s="141">
        <v>47</v>
      </c>
      <c r="J8" s="141">
        <v>-43.6</v>
      </c>
      <c r="K8" s="116">
        <f t="shared" si="0"/>
        <v>316.3</v>
      </c>
      <c r="L8" s="116">
        <f t="shared" si="1"/>
        <v>-120.1</v>
      </c>
    </row>
    <row r="9" hidden="1" spans="1:12">
      <c r="A9" s="94">
        <v>6</v>
      </c>
      <c r="B9" s="177">
        <v>341</v>
      </c>
      <c r="C9" s="178" t="s">
        <v>19</v>
      </c>
      <c r="D9" s="203" t="s">
        <v>20</v>
      </c>
      <c r="E9" s="141">
        <v>578</v>
      </c>
      <c r="F9" s="141">
        <v>-12</v>
      </c>
      <c r="G9" s="141">
        <v>113</v>
      </c>
      <c r="H9" s="141">
        <v>-31.2</v>
      </c>
      <c r="I9" s="141">
        <v>101.5</v>
      </c>
      <c r="J9" s="141">
        <v>-17.3</v>
      </c>
      <c r="K9" s="116">
        <f t="shared" si="0"/>
        <v>792.5</v>
      </c>
      <c r="L9" s="116">
        <f t="shared" si="1"/>
        <v>-60.5</v>
      </c>
    </row>
    <row r="10" hidden="1" spans="1:12">
      <c r="A10" s="94">
        <v>7</v>
      </c>
      <c r="B10" s="177">
        <v>343</v>
      </c>
      <c r="C10" s="178" t="s">
        <v>21</v>
      </c>
      <c r="D10" s="203" t="s">
        <v>15</v>
      </c>
      <c r="E10" s="141">
        <v>241</v>
      </c>
      <c r="F10" s="141">
        <v>-16</v>
      </c>
      <c r="G10" s="141">
        <v>83.3</v>
      </c>
      <c r="H10" s="141">
        <v>-50.1</v>
      </c>
      <c r="I10" s="141">
        <v>155.5</v>
      </c>
      <c r="J10" s="141">
        <v>-29</v>
      </c>
      <c r="K10" s="116">
        <f t="shared" si="0"/>
        <v>479.8</v>
      </c>
      <c r="L10" s="116">
        <f t="shared" si="1"/>
        <v>-95.1</v>
      </c>
    </row>
    <row r="11" hidden="1" spans="1:12">
      <c r="A11" s="94">
        <v>8</v>
      </c>
      <c r="B11" s="177">
        <v>385</v>
      </c>
      <c r="C11" s="178" t="s">
        <v>22</v>
      </c>
      <c r="D11" s="203" t="s">
        <v>23</v>
      </c>
      <c r="E11" s="141">
        <v>188.5</v>
      </c>
      <c r="F11" s="141">
        <v>-17</v>
      </c>
      <c r="G11" s="141">
        <v>57.3</v>
      </c>
      <c r="H11" s="141">
        <v>-63.9</v>
      </c>
      <c r="I11" s="141">
        <v>32</v>
      </c>
      <c r="J11" s="141">
        <v>-49</v>
      </c>
      <c r="K11" s="116">
        <f t="shared" si="0"/>
        <v>277.8</v>
      </c>
      <c r="L11" s="116">
        <f t="shared" si="1"/>
        <v>-129.9</v>
      </c>
    </row>
    <row r="12" hidden="1" spans="1:12">
      <c r="A12" s="94">
        <v>9</v>
      </c>
      <c r="B12" s="177">
        <v>571</v>
      </c>
      <c r="C12" s="178" t="s">
        <v>24</v>
      </c>
      <c r="D12" s="203" t="s">
        <v>25</v>
      </c>
      <c r="E12" s="141">
        <v>277</v>
      </c>
      <c r="F12" s="141">
        <v>0</v>
      </c>
      <c r="G12" s="141">
        <v>117.8</v>
      </c>
      <c r="H12" s="141">
        <v>-37.5</v>
      </c>
      <c r="I12" s="141">
        <v>130.5</v>
      </c>
      <c r="J12" s="141">
        <v>-22.8</v>
      </c>
      <c r="K12" s="116">
        <f t="shared" si="0"/>
        <v>525.3</v>
      </c>
      <c r="L12" s="116">
        <f t="shared" si="1"/>
        <v>-60.3</v>
      </c>
    </row>
    <row r="13" hidden="1" spans="1:12">
      <c r="A13" s="94">
        <v>10</v>
      </c>
      <c r="B13" s="177">
        <v>742</v>
      </c>
      <c r="C13" s="178" t="s">
        <v>26</v>
      </c>
      <c r="D13" s="203" t="s">
        <v>17</v>
      </c>
      <c r="E13" s="141">
        <v>81.5</v>
      </c>
      <c r="F13" s="141">
        <v>-21</v>
      </c>
      <c r="G13" s="141">
        <v>133.4</v>
      </c>
      <c r="H13" s="141">
        <v>-36.4</v>
      </c>
      <c r="I13" s="141">
        <v>172.5</v>
      </c>
      <c r="J13" s="141">
        <v>-10.1</v>
      </c>
      <c r="K13" s="116">
        <f t="shared" si="0"/>
        <v>387.4</v>
      </c>
      <c r="L13" s="116">
        <f t="shared" si="1"/>
        <v>-67.5</v>
      </c>
    </row>
    <row r="14" hidden="1" spans="1:12">
      <c r="A14" s="94">
        <v>11</v>
      </c>
      <c r="B14" s="177">
        <v>111400</v>
      </c>
      <c r="C14" s="178" t="s">
        <v>27</v>
      </c>
      <c r="D14" s="203" t="s">
        <v>20</v>
      </c>
      <c r="E14" s="141">
        <v>114</v>
      </c>
      <c r="F14" s="141">
        <v>-26</v>
      </c>
      <c r="G14" s="141">
        <v>60.1</v>
      </c>
      <c r="H14" s="141">
        <v>-69.7</v>
      </c>
      <c r="I14" s="141">
        <v>22.5</v>
      </c>
      <c r="J14" s="141">
        <v>-58.8</v>
      </c>
      <c r="K14" s="116">
        <f t="shared" si="0"/>
        <v>196.6</v>
      </c>
      <c r="L14" s="116">
        <f t="shared" si="1"/>
        <v>-154.5</v>
      </c>
    </row>
    <row r="15" hidden="1" spans="1:12">
      <c r="A15" s="94">
        <v>12</v>
      </c>
      <c r="B15" s="177">
        <v>365</v>
      </c>
      <c r="C15" s="178" t="s">
        <v>28</v>
      </c>
      <c r="D15" s="203" t="s">
        <v>15</v>
      </c>
      <c r="E15" s="141">
        <v>117</v>
      </c>
      <c r="F15" s="141">
        <v>-8</v>
      </c>
      <c r="G15" s="141">
        <v>111.3</v>
      </c>
      <c r="H15" s="141">
        <v>-41.9</v>
      </c>
      <c r="I15" s="141">
        <v>116</v>
      </c>
      <c r="J15" s="141">
        <v>-38.3</v>
      </c>
      <c r="K15" s="116">
        <f t="shared" si="0"/>
        <v>344.3</v>
      </c>
      <c r="L15" s="116">
        <f t="shared" si="1"/>
        <v>-88.2</v>
      </c>
    </row>
    <row r="16" hidden="1" spans="1:12">
      <c r="A16" s="94">
        <v>13</v>
      </c>
      <c r="B16" s="177">
        <v>707</v>
      </c>
      <c r="C16" s="178" t="s">
        <v>29</v>
      </c>
      <c r="D16" s="203" t="s">
        <v>25</v>
      </c>
      <c r="E16" s="141">
        <v>372</v>
      </c>
      <c r="F16" s="141">
        <v>-2</v>
      </c>
      <c r="G16" s="141">
        <v>106</v>
      </c>
      <c r="H16" s="141">
        <v>-43</v>
      </c>
      <c r="I16" s="141">
        <v>85.5</v>
      </c>
      <c r="J16" s="141">
        <v>-23.3</v>
      </c>
      <c r="K16" s="116">
        <f t="shared" si="0"/>
        <v>563.5</v>
      </c>
      <c r="L16" s="116">
        <f t="shared" si="1"/>
        <v>-68.3</v>
      </c>
    </row>
    <row r="17" hidden="1" spans="1:12">
      <c r="A17" s="94">
        <v>14</v>
      </c>
      <c r="B17" s="177">
        <v>712</v>
      </c>
      <c r="C17" s="178" t="s">
        <v>30</v>
      </c>
      <c r="D17" s="203" t="s">
        <v>25</v>
      </c>
      <c r="E17" s="141">
        <v>567</v>
      </c>
      <c r="F17" s="141">
        <v>-13</v>
      </c>
      <c r="G17" s="141">
        <v>62</v>
      </c>
      <c r="H17" s="141">
        <v>-62</v>
      </c>
      <c r="I17" s="141">
        <v>125.5</v>
      </c>
      <c r="J17" s="141">
        <v>-23.2</v>
      </c>
      <c r="K17" s="116">
        <f t="shared" si="0"/>
        <v>754.5</v>
      </c>
      <c r="L17" s="116">
        <f t="shared" si="1"/>
        <v>-98.2</v>
      </c>
    </row>
    <row r="18" hidden="1" spans="1:12">
      <c r="A18" s="94">
        <v>15</v>
      </c>
      <c r="B18" s="177">
        <v>730</v>
      </c>
      <c r="C18" s="178" t="s">
        <v>31</v>
      </c>
      <c r="D18" s="203" t="s">
        <v>32</v>
      </c>
      <c r="E18" s="141">
        <v>347</v>
      </c>
      <c r="F18" s="141">
        <v>-13</v>
      </c>
      <c r="G18" s="141">
        <v>174</v>
      </c>
      <c r="H18" s="141">
        <v>-40.2</v>
      </c>
      <c r="I18" s="141">
        <v>239</v>
      </c>
      <c r="J18" s="141">
        <v>-18.2</v>
      </c>
      <c r="K18" s="116">
        <f t="shared" si="0"/>
        <v>760</v>
      </c>
      <c r="L18" s="116">
        <f t="shared" si="1"/>
        <v>-71.4</v>
      </c>
    </row>
    <row r="19" hidden="1" spans="1:12">
      <c r="A19" s="94">
        <v>16</v>
      </c>
      <c r="B19" s="177">
        <v>106066</v>
      </c>
      <c r="C19" s="178" t="s">
        <v>33</v>
      </c>
      <c r="D19" s="203" t="s">
        <v>17</v>
      </c>
      <c r="E19" s="141">
        <v>329.5</v>
      </c>
      <c r="F19" s="141">
        <v>-10</v>
      </c>
      <c r="G19" s="141">
        <v>182.1</v>
      </c>
      <c r="H19" s="141">
        <v>-31.6</v>
      </c>
      <c r="I19" s="141">
        <v>249</v>
      </c>
      <c r="J19" s="141">
        <v>-9</v>
      </c>
      <c r="K19" s="116">
        <f t="shared" si="0"/>
        <v>760.6</v>
      </c>
      <c r="L19" s="116">
        <f t="shared" si="1"/>
        <v>-50.6</v>
      </c>
    </row>
    <row r="20" hidden="1" spans="1:12">
      <c r="A20" s="94">
        <v>17</v>
      </c>
      <c r="B20" s="177">
        <v>108656</v>
      </c>
      <c r="C20" s="178" t="s">
        <v>34</v>
      </c>
      <c r="D20" s="203" t="s">
        <v>23</v>
      </c>
      <c r="E20" s="141">
        <v>35</v>
      </c>
      <c r="F20" s="141">
        <v>-47</v>
      </c>
      <c r="G20" s="141">
        <v>20.2</v>
      </c>
      <c r="H20" s="141">
        <v>-73.7</v>
      </c>
      <c r="I20" s="141">
        <v>6.5</v>
      </c>
      <c r="J20" s="141">
        <v>-69.2</v>
      </c>
      <c r="K20" s="116">
        <f t="shared" si="0"/>
        <v>61.7</v>
      </c>
      <c r="L20" s="116">
        <f t="shared" si="1"/>
        <v>-189.9</v>
      </c>
    </row>
    <row r="21" hidden="1" spans="1:12">
      <c r="A21" s="94">
        <v>18</v>
      </c>
      <c r="B21" s="177">
        <v>114844</v>
      </c>
      <c r="C21" s="178" t="s">
        <v>35</v>
      </c>
      <c r="D21" s="203" t="s">
        <v>11</v>
      </c>
      <c r="E21" s="141">
        <v>31.5</v>
      </c>
      <c r="F21" s="141">
        <v>-48</v>
      </c>
      <c r="G21" s="141">
        <v>93.1</v>
      </c>
      <c r="H21" s="141">
        <v>-42.1</v>
      </c>
      <c r="I21" s="141">
        <v>47.5</v>
      </c>
      <c r="J21" s="141">
        <v>-43.8</v>
      </c>
      <c r="K21" s="116">
        <f t="shared" si="0"/>
        <v>172.1</v>
      </c>
      <c r="L21" s="116">
        <f t="shared" si="1"/>
        <v>-133.9</v>
      </c>
    </row>
    <row r="22" hidden="1" spans="1:12">
      <c r="A22" s="94">
        <v>19</v>
      </c>
      <c r="B22" s="177">
        <v>117491</v>
      </c>
      <c r="C22" s="178" t="s">
        <v>36</v>
      </c>
      <c r="D22" s="203" t="s">
        <v>15</v>
      </c>
      <c r="E22" s="141">
        <v>209</v>
      </c>
      <c r="F22" s="141">
        <v>-10</v>
      </c>
      <c r="G22" s="141">
        <v>82.2</v>
      </c>
      <c r="H22" s="141">
        <v>-48</v>
      </c>
      <c r="I22" s="141">
        <v>96</v>
      </c>
      <c r="J22" s="141">
        <v>-26.4</v>
      </c>
      <c r="K22" s="116">
        <f t="shared" si="0"/>
        <v>387.2</v>
      </c>
      <c r="L22" s="116">
        <f t="shared" si="1"/>
        <v>-84.4</v>
      </c>
    </row>
    <row r="23" hidden="1" spans="1:12">
      <c r="A23" s="94">
        <v>20</v>
      </c>
      <c r="B23" s="177">
        <v>54</v>
      </c>
      <c r="C23" s="178" t="s">
        <v>37</v>
      </c>
      <c r="D23" s="203" t="s">
        <v>32</v>
      </c>
      <c r="E23" s="141">
        <v>97</v>
      </c>
      <c r="F23" s="141">
        <v>-20</v>
      </c>
      <c r="G23" s="141">
        <v>163.3</v>
      </c>
      <c r="H23" s="141">
        <v>-28.5</v>
      </c>
      <c r="I23" s="141">
        <v>46</v>
      </c>
      <c r="J23" s="141">
        <v>-34.7</v>
      </c>
      <c r="K23" s="116">
        <f t="shared" si="0"/>
        <v>306.3</v>
      </c>
      <c r="L23" s="116">
        <f t="shared" si="1"/>
        <v>-83.2</v>
      </c>
    </row>
    <row r="24" hidden="1" spans="1:12">
      <c r="A24" s="94">
        <v>21</v>
      </c>
      <c r="B24" s="177">
        <v>329</v>
      </c>
      <c r="C24" s="178" t="s">
        <v>38</v>
      </c>
      <c r="D24" s="203" t="s">
        <v>32</v>
      </c>
      <c r="E24" s="141">
        <v>57.5</v>
      </c>
      <c r="F24" s="141">
        <v>-20</v>
      </c>
      <c r="G24" s="141">
        <v>183.9</v>
      </c>
      <c r="H24" s="141">
        <v>-40.7</v>
      </c>
      <c r="I24" s="141">
        <v>35.5</v>
      </c>
      <c r="J24" s="141">
        <v>-42.9</v>
      </c>
      <c r="K24" s="116">
        <f t="shared" si="0"/>
        <v>276.9</v>
      </c>
      <c r="L24" s="116">
        <f t="shared" si="1"/>
        <v>-103.6</v>
      </c>
    </row>
    <row r="25" hidden="1" spans="1:12">
      <c r="A25" s="94">
        <v>22</v>
      </c>
      <c r="B25" s="177">
        <v>357</v>
      </c>
      <c r="C25" s="178" t="s">
        <v>39</v>
      </c>
      <c r="D25" s="203" t="s">
        <v>15</v>
      </c>
      <c r="E25" s="141">
        <v>91</v>
      </c>
      <c r="F25" s="141">
        <v>-9</v>
      </c>
      <c r="G25" s="141">
        <v>39.8</v>
      </c>
      <c r="H25" s="141">
        <v>-72.9</v>
      </c>
      <c r="I25" s="141">
        <v>57.5</v>
      </c>
      <c r="J25" s="141">
        <v>-30</v>
      </c>
      <c r="K25" s="116">
        <f t="shared" si="0"/>
        <v>188.3</v>
      </c>
      <c r="L25" s="116">
        <f t="shared" si="1"/>
        <v>-111.9</v>
      </c>
    </row>
    <row r="26" hidden="1" spans="1:12">
      <c r="A26" s="94">
        <v>23</v>
      </c>
      <c r="B26" s="177">
        <v>359</v>
      </c>
      <c r="C26" s="178" t="s">
        <v>40</v>
      </c>
      <c r="D26" s="203" t="s">
        <v>15</v>
      </c>
      <c r="E26" s="141">
        <v>52</v>
      </c>
      <c r="F26" s="141">
        <v>-27</v>
      </c>
      <c r="G26" s="141">
        <v>103.5</v>
      </c>
      <c r="H26" s="141">
        <v>-51.5</v>
      </c>
      <c r="I26" s="141">
        <v>60</v>
      </c>
      <c r="J26" s="141">
        <v>-39.2</v>
      </c>
      <c r="K26" s="116">
        <f t="shared" si="0"/>
        <v>215.5</v>
      </c>
      <c r="L26" s="116">
        <f t="shared" si="1"/>
        <v>-117.7</v>
      </c>
    </row>
    <row r="27" hidden="1" spans="1:12">
      <c r="A27" s="94">
        <v>24</v>
      </c>
      <c r="B27" s="177">
        <v>373</v>
      </c>
      <c r="C27" s="178" t="s">
        <v>41</v>
      </c>
      <c r="D27" s="203" t="s">
        <v>11</v>
      </c>
      <c r="E27" s="141">
        <v>357</v>
      </c>
      <c r="F27" s="141">
        <v>-5</v>
      </c>
      <c r="G27" s="141">
        <v>198.8</v>
      </c>
      <c r="H27" s="141">
        <v>-26.6</v>
      </c>
      <c r="I27" s="141">
        <v>49.5</v>
      </c>
      <c r="J27" s="141">
        <v>-31.4</v>
      </c>
      <c r="K27" s="116">
        <f t="shared" si="0"/>
        <v>605.3</v>
      </c>
      <c r="L27" s="116">
        <f t="shared" si="1"/>
        <v>-63</v>
      </c>
    </row>
    <row r="28" hidden="1" spans="1:12">
      <c r="A28" s="94">
        <v>25</v>
      </c>
      <c r="B28" s="177">
        <v>379</v>
      </c>
      <c r="C28" s="178" t="s">
        <v>42</v>
      </c>
      <c r="D28" s="203" t="s">
        <v>15</v>
      </c>
      <c r="E28" s="141">
        <v>219</v>
      </c>
      <c r="F28" s="141">
        <v>-10</v>
      </c>
      <c r="G28" s="141">
        <v>226.3</v>
      </c>
      <c r="H28" s="141">
        <v>-19.8</v>
      </c>
      <c r="I28" s="141">
        <v>89</v>
      </c>
      <c r="J28" s="141">
        <v>-34.2</v>
      </c>
      <c r="K28" s="116">
        <f t="shared" si="0"/>
        <v>534.3</v>
      </c>
      <c r="L28" s="116">
        <f t="shared" si="1"/>
        <v>-64</v>
      </c>
    </row>
    <row r="29" hidden="1" spans="1:12">
      <c r="A29" s="94">
        <v>26</v>
      </c>
      <c r="B29" s="177">
        <v>387</v>
      </c>
      <c r="C29" s="178" t="s">
        <v>43</v>
      </c>
      <c r="D29" s="203" t="s">
        <v>25</v>
      </c>
      <c r="E29" s="141">
        <v>251.5</v>
      </c>
      <c r="F29" s="141">
        <v>-20</v>
      </c>
      <c r="G29" s="141">
        <v>85</v>
      </c>
      <c r="H29" s="141">
        <v>-54.7</v>
      </c>
      <c r="I29" s="141">
        <v>23</v>
      </c>
      <c r="J29" s="141">
        <v>-49.1</v>
      </c>
      <c r="K29" s="116">
        <f t="shared" si="0"/>
        <v>359.5</v>
      </c>
      <c r="L29" s="116">
        <f t="shared" si="1"/>
        <v>-123.8</v>
      </c>
    </row>
    <row r="30" hidden="1" spans="1:12">
      <c r="A30" s="94">
        <v>27</v>
      </c>
      <c r="B30" s="177">
        <v>511</v>
      </c>
      <c r="C30" s="178" t="s">
        <v>44</v>
      </c>
      <c r="D30" s="203" t="s">
        <v>25</v>
      </c>
      <c r="E30" s="141">
        <v>121.5</v>
      </c>
      <c r="F30" s="141">
        <v>-10</v>
      </c>
      <c r="G30" s="141">
        <v>145.7</v>
      </c>
      <c r="H30" s="141">
        <v>-37.9</v>
      </c>
      <c r="I30" s="141">
        <v>114.5</v>
      </c>
      <c r="J30" s="141">
        <v>-30</v>
      </c>
      <c r="K30" s="116">
        <f t="shared" si="0"/>
        <v>381.7</v>
      </c>
      <c r="L30" s="116">
        <f t="shared" si="1"/>
        <v>-77.9</v>
      </c>
    </row>
    <row r="31" hidden="1" spans="1:12">
      <c r="A31" s="94">
        <v>28</v>
      </c>
      <c r="B31" s="177">
        <v>513</v>
      </c>
      <c r="C31" s="178" t="s">
        <v>45</v>
      </c>
      <c r="D31" s="203" t="s">
        <v>15</v>
      </c>
      <c r="E31" s="141">
        <v>214</v>
      </c>
      <c r="F31" s="141">
        <v>-13</v>
      </c>
      <c r="G31" s="141">
        <v>96.4</v>
      </c>
      <c r="H31" s="141">
        <v>-44.2</v>
      </c>
      <c r="I31" s="141">
        <v>85.5</v>
      </c>
      <c r="J31" s="141">
        <v>-18.2</v>
      </c>
      <c r="K31" s="116">
        <f t="shared" si="0"/>
        <v>395.9</v>
      </c>
      <c r="L31" s="116">
        <f t="shared" si="1"/>
        <v>-75.4</v>
      </c>
    </row>
    <row r="32" hidden="1" spans="1:12">
      <c r="A32" s="94">
        <v>29</v>
      </c>
      <c r="B32" s="177">
        <v>514</v>
      </c>
      <c r="C32" s="205" t="s">
        <v>46</v>
      </c>
      <c r="D32" s="203" t="s">
        <v>23</v>
      </c>
      <c r="E32" s="141">
        <v>419.5</v>
      </c>
      <c r="F32" s="141">
        <v>0</v>
      </c>
      <c r="G32" s="141">
        <v>365.9</v>
      </c>
      <c r="H32" s="141">
        <v>-4.3</v>
      </c>
      <c r="I32" s="141">
        <v>123.5</v>
      </c>
      <c r="J32" s="141">
        <v>-21.4</v>
      </c>
      <c r="K32" s="116">
        <f t="shared" si="0"/>
        <v>908.9</v>
      </c>
      <c r="L32" s="116">
        <f t="shared" si="1"/>
        <v>-25.7</v>
      </c>
    </row>
    <row r="33" hidden="1" spans="1:12">
      <c r="A33" s="94">
        <v>30</v>
      </c>
      <c r="B33" s="177">
        <v>546</v>
      </c>
      <c r="C33" s="205" t="s">
        <v>47</v>
      </c>
      <c r="D33" s="203" t="s">
        <v>25</v>
      </c>
      <c r="E33" s="141">
        <v>281</v>
      </c>
      <c r="F33" s="141">
        <v>0</v>
      </c>
      <c r="G33" s="141">
        <v>86.2</v>
      </c>
      <c r="H33" s="141">
        <v>-44.2</v>
      </c>
      <c r="I33" s="141">
        <v>89.5</v>
      </c>
      <c r="J33" s="141">
        <v>-34.6</v>
      </c>
      <c r="K33" s="116">
        <f t="shared" si="0"/>
        <v>456.7</v>
      </c>
      <c r="L33" s="116">
        <f t="shared" si="1"/>
        <v>-78.8</v>
      </c>
    </row>
    <row r="34" hidden="1" spans="1:12">
      <c r="A34" s="94">
        <v>31</v>
      </c>
      <c r="B34" s="177">
        <v>581</v>
      </c>
      <c r="C34" s="178" t="s">
        <v>48</v>
      </c>
      <c r="D34" s="203" t="s">
        <v>11</v>
      </c>
      <c r="E34" s="141">
        <v>250.5</v>
      </c>
      <c r="F34" s="141">
        <v>-11</v>
      </c>
      <c r="G34" s="141">
        <v>112</v>
      </c>
      <c r="H34" s="141">
        <v>-44.1</v>
      </c>
      <c r="I34" s="141">
        <v>154.5</v>
      </c>
      <c r="J34" s="141">
        <v>-17.7</v>
      </c>
      <c r="K34" s="116">
        <f t="shared" si="0"/>
        <v>517</v>
      </c>
      <c r="L34" s="116">
        <f t="shared" si="1"/>
        <v>-72.8</v>
      </c>
    </row>
    <row r="35" hidden="1" spans="1:12">
      <c r="A35" s="94">
        <v>32</v>
      </c>
      <c r="B35" s="177">
        <v>585</v>
      </c>
      <c r="C35" s="178" t="s">
        <v>49</v>
      </c>
      <c r="D35" s="203" t="s">
        <v>11</v>
      </c>
      <c r="E35" s="141">
        <v>210</v>
      </c>
      <c r="F35" s="141">
        <v>-6</v>
      </c>
      <c r="G35" s="141">
        <v>104</v>
      </c>
      <c r="H35" s="141">
        <v>-58.1</v>
      </c>
      <c r="I35" s="141">
        <v>205.5</v>
      </c>
      <c r="J35" s="141">
        <v>-9</v>
      </c>
      <c r="K35" s="116">
        <f t="shared" si="0"/>
        <v>519.5</v>
      </c>
      <c r="L35" s="116">
        <f t="shared" si="1"/>
        <v>-73.1</v>
      </c>
    </row>
    <row r="36" hidden="1" spans="1:12">
      <c r="A36" s="94">
        <v>33</v>
      </c>
      <c r="B36" s="177">
        <v>724</v>
      </c>
      <c r="C36" s="205" t="s">
        <v>50</v>
      </c>
      <c r="D36" s="203" t="s">
        <v>11</v>
      </c>
      <c r="E36" s="141">
        <v>318.5</v>
      </c>
      <c r="F36" s="141">
        <v>0</v>
      </c>
      <c r="G36" s="141">
        <v>109.8</v>
      </c>
      <c r="H36" s="141">
        <v>-44.2</v>
      </c>
      <c r="I36" s="141">
        <v>103.5</v>
      </c>
      <c r="J36" s="141">
        <v>-21.1</v>
      </c>
      <c r="K36" s="116">
        <f t="shared" si="0"/>
        <v>531.8</v>
      </c>
      <c r="L36" s="116">
        <f t="shared" si="1"/>
        <v>-65.3</v>
      </c>
    </row>
    <row r="37" hidden="1" spans="1:12">
      <c r="A37" s="94">
        <v>34</v>
      </c>
      <c r="B37" s="177">
        <v>737</v>
      </c>
      <c r="C37" s="178" t="s">
        <v>51</v>
      </c>
      <c r="D37" s="203" t="s">
        <v>25</v>
      </c>
      <c r="E37" s="141">
        <v>218</v>
      </c>
      <c r="F37" s="141">
        <v>-2</v>
      </c>
      <c r="G37" s="141">
        <v>168.4</v>
      </c>
      <c r="H37" s="141">
        <v>-22.2</v>
      </c>
      <c r="I37" s="141">
        <v>851.5</v>
      </c>
      <c r="J37" s="141">
        <v>-19.7</v>
      </c>
      <c r="K37" s="116">
        <f t="shared" ref="K37:K68" si="2">E37+G37+I37</f>
        <v>1237.9</v>
      </c>
      <c r="L37" s="116">
        <f t="shared" ref="L37:L68" si="3">F37+H37+J37</f>
        <v>-43.9</v>
      </c>
    </row>
    <row r="38" hidden="1" spans="1:12">
      <c r="A38" s="94">
        <v>35</v>
      </c>
      <c r="B38" s="177">
        <v>744</v>
      </c>
      <c r="C38" s="178" t="s">
        <v>52</v>
      </c>
      <c r="D38" s="203" t="s">
        <v>11</v>
      </c>
      <c r="E38" s="141">
        <v>173</v>
      </c>
      <c r="F38" s="141">
        <v>-3</v>
      </c>
      <c r="G38" s="141">
        <v>69.6</v>
      </c>
      <c r="H38" s="141">
        <v>-51.7</v>
      </c>
      <c r="I38" s="141">
        <v>119</v>
      </c>
      <c r="J38" s="141">
        <v>-18</v>
      </c>
      <c r="K38" s="116">
        <f t="shared" si="2"/>
        <v>361.6</v>
      </c>
      <c r="L38" s="116">
        <f t="shared" si="3"/>
        <v>-72.7</v>
      </c>
    </row>
    <row r="39" hidden="1" spans="1:12">
      <c r="A39" s="94">
        <v>36</v>
      </c>
      <c r="B39" s="177">
        <v>746</v>
      </c>
      <c r="C39" s="178" t="s">
        <v>53</v>
      </c>
      <c r="D39" s="203" t="s">
        <v>20</v>
      </c>
      <c r="E39" s="141">
        <v>169.5</v>
      </c>
      <c r="F39" s="141">
        <v>-14</v>
      </c>
      <c r="G39" s="141">
        <v>88.4</v>
      </c>
      <c r="H39" s="141">
        <v>-32.6</v>
      </c>
      <c r="I39" s="141">
        <v>36</v>
      </c>
      <c r="J39" s="141">
        <v>-41.9</v>
      </c>
      <c r="K39" s="116">
        <f t="shared" si="2"/>
        <v>293.9</v>
      </c>
      <c r="L39" s="116">
        <f t="shared" si="3"/>
        <v>-88.5</v>
      </c>
    </row>
    <row r="40" spans="1:12">
      <c r="A40" s="94">
        <v>37</v>
      </c>
      <c r="B40" s="177">
        <v>747</v>
      </c>
      <c r="C40" s="178" t="s">
        <v>54</v>
      </c>
      <c r="D40" s="203" t="s">
        <v>11</v>
      </c>
      <c r="E40" s="141">
        <v>139.5</v>
      </c>
      <c r="F40" s="141">
        <v>-12</v>
      </c>
      <c r="G40" s="141">
        <v>80.5</v>
      </c>
      <c r="H40" s="141">
        <v>-50.6</v>
      </c>
      <c r="I40" s="141">
        <v>44.5</v>
      </c>
      <c r="J40" s="141">
        <v>-36.7</v>
      </c>
      <c r="K40" s="116">
        <f t="shared" si="2"/>
        <v>264.5</v>
      </c>
      <c r="L40" s="116">
        <f t="shared" si="3"/>
        <v>-99.3</v>
      </c>
    </row>
    <row r="41" hidden="1" spans="1:12">
      <c r="A41" s="94">
        <v>38</v>
      </c>
      <c r="B41" s="177">
        <v>102934</v>
      </c>
      <c r="C41" s="178" t="s">
        <v>55</v>
      </c>
      <c r="D41" s="203" t="s">
        <v>15</v>
      </c>
      <c r="E41" s="141">
        <v>58</v>
      </c>
      <c r="F41" s="141">
        <v>-24</v>
      </c>
      <c r="G41" s="141">
        <v>118.1</v>
      </c>
      <c r="H41" s="141">
        <v>-27.5</v>
      </c>
      <c r="I41" s="141">
        <v>105</v>
      </c>
      <c r="J41" s="141">
        <v>-25.2</v>
      </c>
      <c r="K41" s="116">
        <f t="shared" si="2"/>
        <v>281.1</v>
      </c>
      <c r="L41" s="116">
        <f t="shared" si="3"/>
        <v>-76.7</v>
      </c>
    </row>
    <row r="42" hidden="1" spans="1:12">
      <c r="A42" s="94">
        <v>39</v>
      </c>
      <c r="B42" s="177">
        <v>105267</v>
      </c>
      <c r="C42" s="178" t="s">
        <v>56</v>
      </c>
      <c r="D42" s="203" t="s">
        <v>15</v>
      </c>
      <c r="E42" s="141">
        <v>135.5</v>
      </c>
      <c r="F42" s="141">
        <v>-3</v>
      </c>
      <c r="G42" s="141">
        <v>71.1</v>
      </c>
      <c r="H42" s="141">
        <v>-42.5</v>
      </c>
      <c r="I42" s="141">
        <v>80.5</v>
      </c>
      <c r="J42" s="141">
        <v>-24.9</v>
      </c>
      <c r="K42" s="116">
        <f t="shared" si="2"/>
        <v>287.1</v>
      </c>
      <c r="L42" s="116">
        <f t="shared" si="3"/>
        <v>-70.4</v>
      </c>
    </row>
    <row r="43" hidden="1" spans="1:12">
      <c r="A43" s="94">
        <v>40</v>
      </c>
      <c r="B43" s="177">
        <v>106399</v>
      </c>
      <c r="C43" s="178" t="s">
        <v>57</v>
      </c>
      <c r="D43" s="203" t="s">
        <v>15</v>
      </c>
      <c r="E43" s="141">
        <v>81.5</v>
      </c>
      <c r="F43" s="141">
        <v>-13</v>
      </c>
      <c r="G43" s="141">
        <v>41.8</v>
      </c>
      <c r="H43" s="141">
        <v>-68.3</v>
      </c>
      <c r="I43" s="141">
        <v>122</v>
      </c>
      <c r="J43" s="141">
        <v>-22.2</v>
      </c>
      <c r="K43" s="116">
        <f t="shared" si="2"/>
        <v>245.3</v>
      </c>
      <c r="L43" s="116">
        <f t="shared" si="3"/>
        <v>-103.5</v>
      </c>
    </row>
    <row r="44" hidden="1" spans="1:12">
      <c r="A44" s="94">
        <v>41</v>
      </c>
      <c r="B44" s="177">
        <v>107658</v>
      </c>
      <c r="C44" s="205" t="s">
        <v>58</v>
      </c>
      <c r="D44" s="203" t="s">
        <v>32</v>
      </c>
      <c r="E44" s="141">
        <v>483</v>
      </c>
      <c r="F44" s="141">
        <v>0</v>
      </c>
      <c r="G44" s="141">
        <v>310.1</v>
      </c>
      <c r="H44" s="141">
        <v>-7.4</v>
      </c>
      <c r="I44" s="141">
        <v>168.5</v>
      </c>
      <c r="J44" s="141">
        <v>-12</v>
      </c>
      <c r="K44" s="116">
        <f t="shared" si="2"/>
        <v>961.6</v>
      </c>
      <c r="L44" s="116">
        <f t="shared" si="3"/>
        <v>-19.4</v>
      </c>
    </row>
    <row r="45" hidden="1" spans="1:12">
      <c r="A45" s="94">
        <v>42</v>
      </c>
      <c r="B45" s="177">
        <v>111219</v>
      </c>
      <c r="C45" s="178" t="s">
        <v>59</v>
      </c>
      <c r="D45" s="203" t="s">
        <v>15</v>
      </c>
      <c r="E45" s="141">
        <v>87</v>
      </c>
      <c r="F45" s="141">
        <v>-8</v>
      </c>
      <c r="G45" s="141">
        <v>60.8</v>
      </c>
      <c r="H45" s="141">
        <v>-52.4</v>
      </c>
      <c r="I45" s="141">
        <v>148</v>
      </c>
      <c r="J45" s="141">
        <v>-21.2</v>
      </c>
      <c r="K45" s="116">
        <f t="shared" si="2"/>
        <v>295.8</v>
      </c>
      <c r="L45" s="116">
        <f t="shared" si="3"/>
        <v>-81.6</v>
      </c>
    </row>
    <row r="46" hidden="1" spans="1:12">
      <c r="A46" s="94">
        <v>43</v>
      </c>
      <c r="B46" s="177">
        <v>114622</v>
      </c>
      <c r="C46" s="178" t="s">
        <v>60</v>
      </c>
      <c r="D46" s="203" t="s">
        <v>11</v>
      </c>
      <c r="E46" s="141">
        <v>150.5</v>
      </c>
      <c r="F46" s="141">
        <v>-8</v>
      </c>
      <c r="G46" s="141">
        <v>223.5</v>
      </c>
      <c r="H46" s="141">
        <v>-26.4</v>
      </c>
      <c r="I46" s="141">
        <v>201</v>
      </c>
      <c r="J46" s="141">
        <v>-4.9</v>
      </c>
      <c r="K46" s="116">
        <f t="shared" si="2"/>
        <v>575</v>
      </c>
      <c r="L46" s="116">
        <f t="shared" si="3"/>
        <v>-39.3</v>
      </c>
    </row>
    <row r="47" hidden="1" spans="1:12">
      <c r="A47" s="94">
        <v>44</v>
      </c>
      <c r="B47" s="177">
        <v>377</v>
      </c>
      <c r="C47" s="178" t="s">
        <v>61</v>
      </c>
      <c r="D47" s="203" t="s">
        <v>25</v>
      </c>
      <c r="E47" s="141">
        <v>64</v>
      </c>
      <c r="F47" s="141">
        <v>-21</v>
      </c>
      <c r="G47" s="141">
        <v>90.8</v>
      </c>
      <c r="H47" s="141">
        <v>-31.8</v>
      </c>
      <c r="I47" s="141">
        <v>25</v>
      </c>
      <c r="J47" s="141">
        <v>-49</v>
      </c>
      <c r="K47" s="116">
        <f t="shared" si="2"/>
        <v>179.8</v>
      </c>
      <c r="L47" s="116">
        <f t="shared" si="3"/>
        <v>-101.8</v>
      </c>
    </row>
    <row r="48" hidden="1" spans="1:12">
      <c r="A48" s="94">
        <v>45</v>
      </c>
      <c r="B48" s="177">
        <v>515</v>
      </c>
      <c r="C48" s="178" t="s">
        <v>62</v>
      </c>
      <c r="D48" s="203" t="s">
        <v>25</v>
      </c>
      <c r="E48" s="141">
        <v>63</v>
      </c>
      <c r="F48" s="141">
        <v>-20</v>
      </c>
      <c r="G48" s="141">
        <v>106.2</v>
      </c>
      <c r="H48" s="141">
        <v>-30.1</v>
      </c>
      <c r="I48" s="141">
        <v>45</v>
      </c>
      <c r="J48" s="141">
        <v>-35</v>
      </c>
      <c r="K48" s="116">
        <f t="shared" si="2"/>
        <v>214.2</v>
      </c>
      <c r="L48" s="116">
        <f t="shared" si="3"/>
        <v>-85.1</v>
      </c>
    </row>
    <row r="49" hidden="1" spans="1:12">
      <c r="A49" s="94">
        <v>46</v>
      </c>
      <c r="B49" s="177">
        <v>578</v>
      </c>
      <c r="C49" s="178" t="s">
        <v>63</v>
      </c>
      <c r="D49" s="203" t="s">
        <v>11</v>
      </c>
      <c r="E49" s="141">
        <v>407</v>
      </c>
      <c r="F49" s="141">
        <v>-7</v>
      </c>
      <c r="G49" s="141">
        <v>203.4</v>
      </c>
      <c r="H49" s="141">
        <v>-23.7</v>
      </c>
      <c r="I49" s="141">
        <v>81</v>
      </c>
      <c r="J49" s="141">
        <v>-35.1</v>
      </c>
      <c r="K49" s="116">
        <f t="shared" si="2"/>
        <v>691.4</v>
      </c>
      <c r="L49" s="116">
        <f t="shared" si="3"/>
        <v>-65.8</v>
      </c>
    </row>
    <row r="50" hidden="1" spans="1:12">
      <c r="A50" s="94">
        <v>47</v>
      </c>
      <c r="B50" s="177">
        <v>598</v>
      </c>
      <c r="C50" s="178" t="s">
        <v>64</v>
      </c>
      <c r="D50" s="203" t="s">
        <v>11</v>
      </c>
      <c r="E50" s="141">
        <v>90</v>
      </c>
      <c r="F50" s="141">
        <v>-11</v>
      </c>
      <c r="G50" s="141">
        <v>145.8</v>
      </c>
      <c r="H50" s="141">
        <v>-19.5</v>
      </c>
      <c r="I50" s="141">
        <v>105</v>
      </c>
      <c r="J50" s="141">
        <v>-17.7</v>
      </c>
      <c r="K50" s="116">
        <f t="shared" si="2"/>
        <v>340.8</v>
      </c>
      <c r="L50" s="116">
        <f t="shared" si="3"/>
        <v>-48.2</v>
      </c>
    </row>
    <row r="51" hidden="1" spans="1:12">
      <c r="A51" s="94">
        <v>48</v>
      </c>
      <c r="B51" s="177">
        <v>709</v>
      </c>
      <c r="C51" s="178" t="s">
        <v>65</v>
      </c>
      <c r="D51" s="203" t="s">
        <v>32</v>
      </c>
      <c r="E51" s="141">
        <v>78.5</v>
      </c>
      <c r="F51" s="141">
        <v>-13</v>
      </c>
      <c r="G51" s="141">
        <v>136.4</v>
      </c>
      <c r="H51" s="141">
        <v>-39.4</v>
      </c>
      <c r="I51" s="141">
        <v>44.5</v>
      </c>
      <c r="J51" s="141">
        <v>-36.7</v>
      </c>
      <c r="K51" s="116">
        <f t="shared" si="2"/>
        <v>259.4</v>
      </c>
      <c r="L51" s="116">
        <f t="shared" si="3"/>
        <v>-89.1</v>
      </c>
    </row>
    <row r="52" hidden="1" spans="1:12">
      <c r="A52" s="94">
        <v>49</v>
      </c>
      <c r="B52" s="177">
        <v>716</v>
      </c>
      <c r="C52" s="178" t="s">
        <v>66</v>
      </c>
      <c r="D52" s="203" t="s">
        <v>20</v>
      </c>
      <c r="E52" s="141">
        <v>204</v>
      </c>
      <c r="F52" s="141">
        <v>-10</v>
      </c>
      <c r="G52" s="141">
        <v>141</v>
      </c>
      <c r="H52" s="141">
        <v>-40.2</v>
      </c>
      <c r="I52" s="141">
        <v>45</v>
      </c>
      <c r="J52" s="141">
        <v>-40.2</v>
      </c>
      <c r="K52" s="116">
        <f t="shared" si="2"/>
        <v>390</v>
      </c>
      <c r="L52" s="116">
        <f t="shared" si="3"/>
        <v>-90.4</v>
      </c>
    </row>
    <row r="53" hidden="1" spans="1:12">
      <c r="A53" s="94">
        <v>50</v>
      </c>
      <c r="B53" s="177">
        <v>717</v>
      </c>
      <c r="C53" s="178" t="s">
        <v>67</v>
      </c>
      <c r="D53" s="203" t="s">
        <v>20</v>
      </c>
      <c r="E53" s="141">
        <v>110</v>
      </c>
      <c r="F53" s="141">
        <v>-12</v>
      </c>
      <c r="G53" s="141">
        <v>103.9</v>
      </c>
      <c r="H53" s="141">
        <v>-44.3</v>
      </c>
      <c r="I53" s="141">
        <v>43</v>
      </c>
      <c r="J53" s="141">
        <v>-42.9</v>
      </c>
      <c r="K53" s="116">
        <f t="shared" si="2"/>
        <v>256.9</v>
      </c>
      <c r="L53" s="116">
        <f t="shared" si="3"/>
        <v>-99.2</v>
      </c>
    </row>
    <row r="54" hidden="1" spans="1:12">
      <c r="A54" s="94">
        <v>51</v>
      </c>
      <c r="B54" s="177">
        <v>721</v>
      </c>
      <c r="C54" s="178" t="s">
        <v>68</v>
      </c>
      <c r="D54" s="203" t="s">
        <v>20</v>
      </c>
      <c r="E54" s="141">
        <v>84.5</v>
      </c>
      <c r="F54" s="141">
        <v>-24</v>
      </c>
      <c r="G54" s="141">
        <v>98.5</v>
      </c>
      <c r="H54" s="141">
        <v>-46</v>
      </c>
      <c r="I54" s="141">
        <v>74.5</v>
      </c>
      <c r="J54" s="141">
        <v>-29.4</v>
      </c>
      <c r="K54" s="116">
        <f t="shared" si="2"/>
        <v>257.5</v>
      </c>
      <c r="L54" s="116">
        <f t="shared" si="3"/>
        <v>-99.4</v>
      </c>
    </row>
    <row r="55" hidden="1" spans="1:12">
      <c r="A55" s="94">
        <v>52</v>
      </c>
      <c r="B55" s="177">
        <v>726</v>
      </c>
      <c r="C55" s="178" t="s">
        <v>69</v>
      </c>
      <c r="D55" s="203" t="s">
        <v>15</v>
      </c>
      <c r="E55" s="141">
        <v>208</v>
      </c>
      <c r="F55" s="141">
        <v>-1</v>
      </c>
      <c r="G55" s="141">
        <v>123.6</v>
      </c>
      <c r="H55" s="141">
        <v>-50.1</v>
      </c>
      <c r="I55" s="141">
        <v>179</v>
      </c>
      <c r="J55" s="141">
        <v>-7</v>
      </c>
      <c r="K55" s="116">
        <f t="shared" si="2"/>
        <v>510.6</v>
      </c>
      <c r="L55" s="116">
        <f t="shared" si="3"/>
        <v>-58.1</v>
      </c>
    </row>
    <row r="56" hidden="1" spans="1:12">
      <c r="A56" s="94">
        <v>53</v>
      </c>
      <c r="B56" s="177">
        <v>101453</v>
      </c>
      <c r="C56" s="178" t="s">
        <v>70</v>
      </c>
      <c r="D56" s="203" t="s">
        <v>32</v>
      </c>
      <c r="E56" s="141">
        <v>64</v>
      </c>
      <c r="F56" s="141">
        <v>-24</v>
      </c>
      <c r="G56" s="141">
        <v>130.3</v>
      </c>
      <c r="H56" s="141">
        <v>-40.5</v>
      </c>
      <c r="I56" s="141">
        <v>80.5</v>
      </c>
      <c r="J56" s="141">
        <v>-32.3</v>
      </c>
      <c r="K56" s="116">
        <f t="shared" si="2"/>
        <v>274.8</v>
      </c>
      <c r="L56" s="116">
        <f t="shared" si="3"/>
        <v>-96.8</v>
      </c>
    </row>
    <row r="57" hidden="1" spans="1:12">
      <c r="A57" s="94">
        <v>54</v>
      </c>
      <c r="B57" s="177">
        <v>102565</v>
      </c>
      <c r="C57" s="205" t="s">
        <v>71</v>
      </c>
      <c r="D57" s="203" t="s">
        <v>15</v>
      </c>
      <c r="E57" s="141">
        <v>361.5</v>
      </c>
      <c r="F57" s="141">
        <v>0</v>
      </c>
      <c r="G57" s="141">
        <v>222.5</v>
      </c>
      <c r="H57" s="141">
        <v>-25.9</v>
      </c>
      <c r="I57" s="141">
        <v>191.5</v>
      </c>
      <c r="J57" s="141">
        <v>-4.7</v>
      </c>
      <c r="K57" s="116">
        <f t="shared" si="2"/>
        <v>775.5</v>
      </c>
      <c r="L57" s="116">
        <f t="shared" si="3"/>
        <v>-30.6</v>
      </c>
    </row>
    <row r="58" hidden="1" spans="1:12">
      <c r="A58" s="94">
        <v>55</v>
      </c>
      <c r="B58" s="177">
        <v>103198</v>
      </c>
      <c r="C58" s="178" t="s">
        <v>72</v>
      </c>
      <c r="D58" s="203" t="s">
        <v>15</v>
      </c>
      <c r="E58" s="141">
        <v>239.5</v>
      </c>
      <c r="F58" s="141">
        <v>0</v>
      </c>
      <c r="G58" s="141">
        <v>46.6</v>
      </c>
      <c r="H58" s="141">
        <v>-60.4</v>
      </c>
      <c r="I58" s="141">
        <v>55</v>
      </c>
      <c r="J58" s="141">
        <v>-33.4</v>
      </c>
      <c r="K58" s="116">
        <f t="shared" si="2"/>
        <v>341.1</v>
      </c>
      <c r="L58" s="116">
        <f t="shared" si="3"/>
        <v>-93.8</v>
      </c>
    </row>
    <row r="59" hidden="1" spans="1:12">
      <c r="A59" s="94">
        <v>56</v>
      </c>
      <c r="B59" s="177">
        <v>105751</v>
      </c>
      <c r="C59" s="178" t="s">
        <v>73</v>
      </c>
      <c r="D59" s="203" t="s">
        <v>25</v>
      </c>
      <c r="E59" s="141">
        <v>127.5</v>
      </c>
      <c r="F59" s="141">
        <v>-14</v>
      </c>
      <c r="G59" s="141">
        <v>45.6</v>
      </c>
      <c r="H59" s="141">
        <v>-68</v>
      </c>
      <c r="I59" s="141">
        <v>48</v>
      </c>
      <c r="J59" s="141">
        <v>-31.4</v>
      </c>
      <c r="K59" s="116">
        <f t="shared" si="2"/>
        <v>221.1</v>
      </c>
      <c r="L59" s="116">
        <f t="shared" si="3"/>
        <v>-113.4</v>
      </c>
    </row>
    <row r="60" hidden="1" spans="1:12">
      <c r="A60" s="94">
        <v>57</v>
      </c>
      <c r="B60" s="177">
        <v>106569</v>
      </c>
      <c r="C60" s="178" t="s">
        <v>74</v>
      </c>
      <c r="D60" s="203" t="s">
        <v>15</v>
      </c>
      <c r="E60" s="141">
        <v>83</v>
      </c>
      <c r="F60" s="141">
        <v>-13</v>
      </c>
      <c r="G60" s="141">
        <v>191</v>
      </c>
      <c r="H60" s="141">
        <v>-29.5</v>
      </c>
      <c r="I60" s="141">
        <v>57.5</v>
      </c>
      <c r="J60" s="141">
        <v>-27.7</v>
      </c>
      <c r="K60" s="116">
        <f t="shared" si="2"/>
        <v>331.5</v>
      </c>
      <c r="L60" s="116">
        <f t="shared" si="3"/>
        <v>-70.2</v>
      </c>
    </row>
    <row r="61" hidden="1" spans="1:12">
      <c r="A61" s="94">
        <v>58</v>
      </c>
      <c r="B61" s="177">
        <v>108277</v>
      </c>
      <c r="C61" s="178" t="s">
        <v>75</v>
      </c>
      <c r="D61" s="203" t="s">
        <v>15</v>
      </c>
      <c r="E61" s="141">
        <v>75.5</v>
      </c>
      <c r="F61" s="141">
        <v>-22</v>
      </c>
      <c r="G61" s="141">
        <v>54.3</v>
      </c>
      <c r="H61" s="141">
        <v>-48.9</v>
      </c>
      <c r="I61" s="141">
        <v>82</v>
      </c>
      <c r="J61" s="141">
        <v>-27.7</v>
      </c>
      <c r="K61" s="116">
        <f t="shared" si="2"/>
        <v>211.8</v>
      </c>
      <c r="L61" s="116">
        <f t="shared" si="3"/>
        <v>-98.6</v>
      </c>
    </row>
    <row r="62" hidden="1" spans="1:12">
      <c r="A62" s="94">
        <v>59</v>
      </c>
      <c r="B62" s="177">
        <v>117184</v>
      </c>
      <c r="C62" s="178" t="s">
        <v>76</v>
      </c>
      <c r="D62" s="203" t="s">
        <v>11</v>
      </c>
      <c r="E62" s="141">
        <v>125</v>
      </c>
      <c r="F62" s="141">
        <v>-8</v>
      </c>
      <c r="G62" s="141">
        <v>72.5</v>
      </c>
      <c r="H62" s="141">
        <v>-50.8</v>
      </c>
      <c r="I62" s="141">
        <v>129</v>
      </c>
      <c r="J62" s="141">
        <v>-25.8</v>
      </c>
      <c r="K62" s="116">
        <f t="shared" si="2"/>
        <v>326.5</v>
      </c>
      <c r="L62" s="116">
        <f t="shared" si="3"/>
        <v>-84.6</v>
      </c>
    </row>
    <row r="63" hidden="1" spans="1:12">
      <c r="A63" s="94">
        <v>60</v>
      </c>
      <c r="B63" s="177">
        <v>56</v>
      </c>
      <c r="C63" s="178" t="s">
        <v>77</v>
      </c>
      <c r="D63" s="203" t="s">
        <v>32</v>
      </c>
      <c r="E63" s="141">
        <v>40</v>
      </c>
      <c r="F63" s="141">
        <v>-15</v>
      </c>
      <c r="G63" s="141">
        <v>16.6</v>
      </c>
      <c r="H63" s="141">
        <v>-62.6</v>
      </c>
      <c r="I63" s="141">
        <v>8</v>
      </c>
      <c r="J63" s="141">
        <v>-41</v>
      </c>
      <c r="K63" s="116">
        <f t="shared" si="2"/>
        <v>64.6</v>
      </c>
      <c r="L63" s="116">
        <f t="shared" si="3"/>
        <v>-118.6</v>
      </c>
    </row>
    <row r="64" hidden="1" spans="1:12">
      <c r="A64" s="94">
        <v>61</v>
      </c>
      <c r="B64" s="177">
        <v>308</v>
      </c>
      <c r="C64" s="178" t="s">
        <v>78</v>
      </c>
      <c r="D64" s="203" t="s">
        <v>11</v>
      </c>
      <c r="E64" s="141">
        <v>32.5</v>
      </c>
      <c r="F64" s="141">
        <v>-21</v>
      </c>
      <c r="G64" s="141">
        <v>125.9</v>
      </c>
      <c r="H64" s="141">
        <v>-19.4</v>
      </c>
      <c r="I64" s="141">
        <v>43</v>
      </c>
      <c r="J64" s="141">
        <v>-24.8</v>
      </c>
      <c r="K64" s="116">
        <f t="shared" si="2"/>
        <v>201.4</v>
      </c>
      <c r="L64" s="116">
        <f t="shared" si="3"/>
        <v>-65.2</v>
      </c>
    </row>
    <row r="65" hidden="1" spans="1:12">
      <c r="A65" s="94">
        <v>62</v>
      </c>
      <c r="B65" s="177">
        <v>339</v>
      </c>
      <c r="C65" s="178" t="s">
        <v>79</v>
      </c>
      <c r="D65" s="203" t="s">
        <v>15</v>
      </c>
      <c r="E65" s="141">
        <v>31</v>
      </c>
      <c r="F65" s="141">
        <v>-21</v>
      </c>
      <c r="G65" s="141">
        <v>91.6</v>
      </c>
      <c r="H65" s="141">
        <v>-26.2</v>
      </c>
      <c r="I65" s="141">
        <v>29.5</v>
      </c>
      <c r="J65" s="141">
        <v>-25.7</v>
      </c>
      <c r="K65" s="116">
        <f t="shared" si="2"/>
        <v>152.1</v>
      </c>
      <c r="L65" s="116">
        <f t="shared" si="3"/>
        <v>-72.9</v>
      </c>
    </row>
    <row r="66" hidden="1" spans="1:12">
      <c r="A66" s="94">
        <v>63</v>
      </c>
      <c r="B66" s="177">
        <v>351</v>
      </c>
      <c r="C66" s="178" t="s">
        <v>80</v>
      </c>
      <c r="D66" s="203" t="s">
        <v>32</v>
      </c>
      <c r="E66" s="141">
        <v>41.5</v>
      </c>
      <c r="F66" s="141">
        <v>-15</v>
      </c>
      <c r="G66" s="141">
        <v>85.3</v>
      </c>
      <c r="H66" s="141">
        <v>-27.1</v>
      </c>
      <c r="I66" s="141">
        <v>21</v>
      </c>
      <c r="J66" s="141">
        <v>-30.9</v>
      </c>
      <c r="K66" s="116">
        <f t="shared" si="2"/>
        <v>147.8</v>
      </c>
      <c r="L66" s="116">
        <f t="shared" si="3"/>
        <v>-73</v>
      </c>
    </row>
    <row r="67" hidden="1" spans="1:12">
      <c r="A67" s="94">
        <v>64</v>
      </c>
      <c r="B67" s="177">
        <v>355</v>
      </c>
      <c r="C67" s="178" t="s">
        <v>81</v>
      </c>
      <c r="D67" s="203" t="s">
        <v>25</v>
      </c>
      <c r="E67" s="141">
        <v>44.5</v>
      </c>
      <c r="F67" s="141">
        <v>-15</v>
      </c>
      <c r="G67" s="141">
        <v>34.7</v>
      </c>
      <c r="H67" s="141">
        <v>-40</v>
      </c>
      <c r="I67" s="141">
        <v>23</v>
      </c>
      <c r="J67" s="141">
        <v>-28.9</v>
      </c>
      <c r="K67" s="116">
        <f t="shared" si="2"/>
        <v>102.2</v>
      </c>
      <c r="L67" s="116">
        <f t="shared" si="3"/>
        <v>-83.9</v>
      </c>
    </row>
    <row r="68" hidden="1" spans="1:12">
      <c r="A68" s="94">
        <v>65</v>
      </c>
      <c r="B68" s="177">
        <v>367</v>
      </c>
      <c r="C68" s="178" t="s">
        <v>82</v>
      </c>
      <c r="D68" s="203" t="s">
        <v>32</v>
      </c>
      <c r="E68" s="141">
        <v>68.5</v>
      </c>
      <c r="F68" s="141">
        <v>-6</v>
      </c>
      <c r="G68" s="141">
        <v>42.2</v>
      </c>
      <c r="H68" s="141">
        <v>-32.7</v>
      </c>
      <c r="I68" s="141">
        <v>22.5</v>
      </c>
      <c r="J68" s="141">
        <v>-29.9</v>
      </c>
      <c r="K68" s="116">
        <f t="shared" si="2"/>
        <v>133.2</v>
      </c>
      <c r="L68" s="116">
        <f t="shared" si="3"/>
        <v>-68.6</v>
      </c>
    </row>
    <row r="69" hidden="1" spans="1:12">
      <c r="A69" s="94">
        <v>66</v>
      </c>
      <c r="B69" s="177">
        <v>391</v>
      </c>
      <c r="C69" s="178" t="s">
        <v>83</v>
      </c>
      <c r="D69" s="203" t="s">
        <v>11</v>
      </c>
      <c r="E69" s="141">
        <v>55.5</v>
      </c>
      <c r="F69" s="141">
        <v>-11</v>
      </c>
      <c r="G69" s="141">
        <v>87.2</v>
      </c>
      <c r="H69" s="141">
        <v>-22.2</v>
      </c>
      <c r="I69" s="141">
        <v>46.5</v>
      </c>
      <c r="J69" s="141">
        <v>-11.8</v>
      </c>
      <c r="K69" s="116">
        <f t="shared" ref="K69:K100" si="4">E69+G69+I69</f>
        <v>189.2</v>
      </c>
      <c r="L69" s="116">
        <f t="shared" ref="L69:L100" si="5">F69+H69+J69</f>
        <v>-45</v>
      </c>
    </row>
    <row r="70" hidden="1" spans="1:12">
      <c r="A70" s="94">
        <v>67</v>
      </c>
      <c r="B70" s="177">
        <v>399</v>
      </c>
      <c r="C70" s="178" t="s">
        <v>84</v>
      </c>
      <c r="D70" s="203" t="s">
        <v>11</v>
      </c>
      <c r="E70" s="141">
        <v>169</v>
      </c>
      <c r="F70" s="141">
        <v>0</v>
      </c>
      <c r="G70" s="141">
        <v>69.3</v>
      </c>
      <c r="H70" s="141">
        <v>-37.4</v>
      </c>
      <c r="I70" s="141">
        <v>47</v>
      </c>
      <c r="J70" s="141">
        <v>-16.4</v>
      </c>
      <c r="K70" s="116">
        <f t="shared" si="4"/>
        <v>285.3</v>
      </c>
      <c r="L70" s="116">
        <f t="shared" si="5"/>
        <v>-53.8</v>
      </c>
    </row>
    <row r="71" hidden="1" spans="1:12">
      <c r="A71" s="94">
        <v>68</v>
      </c>
      <c r="B71" s="177">
        <v>539</v>
      </c>
      <c r="C71" s="178" t="s">
        <v>85</v>
      </c>
      <c r="D71" s="203" t="s">
        <v>20</v>
      </c>
      <c r="E71" s="141">
        <v>62.5</v>
      </c>
      <c r="F71" s="141">
        <v>-6</v>
      </c>
      <c r="G71" s="141">
        <v>65</v>
      </c>
      <c r="H71" s="141">
        <v>-32.4</v>
      </c>
      <c r="I71" s="141">
        <v>67.5</v>
      </c>
      <c r="J71" s="141">
        <v>-13.9</v>
      </c>
      <c r="K71" s="116">
        <f t="shared" si="4"/>
        <v>195</v>
      </c>
      <c r="L71" s="116">
        <f t="shared" si="5"/>
        <v>-52.3</v>
      </c>
    </row>
    <row r="72" hidden="1" spans="1:12">
      <c r="A72" s="94">
        <v>69</v>
      </c>
      <c r="B72" s="177">
        <v>549</v>
      </c>
      <c r="C72" s="178" t="s">
        <v>86</v>
      </c>
      <c r="D72" s="203" t="s">
        <v>20</v>
      </c>
      <c r="E72" s="141">
        <v>29.5</v>
      </c>
      <c r="F72" s="141">
        <v>-24</v>
      </c>
      <c r="G72" s="141">
        <v>30.6</v>
      </c>
      <c r="H72" s="141">
        <v>-46.7</v>
      </c>
      <c r="I72" s="141">
        <v>57</v>
      </c>
      <c r="J72" s="141">
        <v>-24</v>
      </c>
      <c r="K72" s="116">
        <f t="shared" si="4"/>
        <v>117.1</v>
      </c>
      <c r="L72" s="116">
        <f t="shared" si="5"/>
        <v>-94.7</v>
      </c>
    </row>
    <row r="73" hidden="1" spans="1:12">
      <c r="A73" s="94">
        <v>70</v>
      </c>
      <c r="B73" s="177">
        <v>570</v>
      </c>
      <c r="C73" s="178" t="s">
        <v>87</v>
      </c>
      <c r="D73" s="203" t="s">
        <v>15</v>
      </c>
      <c r="E73" s="141">
        <v>45</v>
      </c>
      <c r="F73" s="141">
        <v>-14</v>
      </c>
      <c r="G73" s="141">
        <v>98.6</v>
      </c>
      <c r="H73" s="141">
        <v>-21.3</v>
      </c>
      <c r="I73" s="141">
        <v>30</v>
      </c>
      <c r="J73" s="141">
        <v>-25.6</v>
      </c>
      <c r="K73" s="116">
        <f t="shared" si="4"/>
        <v>173.6</v>
      </c>
      <c r="L73" s="116">
        <f t="shared" si="5"/>
        <v>-60.9</v>
      </c>
    </row>
    <row r="74" hidden="1" spans="1:12">
      <c r="A74" s="94">
        <v>71</v>
      </c>
      <c r="B74" s="177">
        <v>573</v>
      </c>
      <c r="C74" s="178" t="s">
        <v>88</v>
      </c>
      <c r="D74" s="203" t="s">
        <v>25</v>
      </c>
      <c r="E74" s="141">
        <v>61</v>
      </c>
      <c r="F74" s="141">
        <v>-18</v>
      </c>
      <c r="G74" s="141">
        <v>180.1</v>
      </c>
      <c r="H74" s="141">
        <v>-26</v>
      </c>
      <c r="I74" s="141">
        <v>8.5</v>
      </c>
      <c r="J74" s="141">
        <v>-38.5</v>
      </c>
      <c r="K74" s="116">
        <f t="shared" si="4"/>
        <v>249.6</v>
      </c>
      <c r="L74" s="116">
        <f t="shared" si="5"/>
        <v>-82.5</v>
      </c>
    </row>
    <row r="75" hidden="1" spans="1:12">
      <c r="A75" s="94">
        <v>72</v>
      </c>
      <c r="B75" s="177">
        <v>587</v>
      </c>
      <c r="C75" s="178" t="s">
        <v>89</v>
      </c>
      <c r="D75" s="203" t="s">
        <v>32</v>
      </c>
      <c r="E75" s="141">
        <v>97</v>
      </c>
      <c r="F75" s="141">
        <v>-15</v>
      </c>
      <c r="G75" s="141">
        <v>81.5</v>
      </c>
      <c r="H75" s="141">
        <v>-23.5</v>
      </c>
      <c r="I75" s="141">
        <v>58.5</v>
      </c>
      <c r="J75" s="141">
        <v>-20.4</v>
      </c>
      <c r="K75" s="116">
        <f t="shared" si="4"/>
        <v>237</v>
      </c>
      <c r="L75" s="116">
        <f t="shared" si="5"/>
        <v>-58.9</v>
      </c>
    </row>
    <row r="76" hidden="1" spans="1:12">
      <c r="A76" s="94">
        <v>73</v>
      </c>
      <c r="B76" s="177">
        <v>594</v>
      </c>
      <c r="C76" s="178" t="s">
        <v>90</v>
      </c>
      <c r="D76" s="203" t="s">
        <v>20</v>
      </c>
      <c r="E76" s="141">
        <v>164</v>
      </c>
      <c r="F76" s="141">
        <v>-5</v>
      </c>
      <c r="G76" s="141">
        <v>136.3</v>
      </c>
      <c r="H76" s="141">
        <v>-19.7</v>
      </c>
      <c r="I76" s="141">
        <v>74.5</v>
      </c>
      <c r="J76" s="141">
        <v>-11.3</v>
      </c>
      <c r="K76" s="116">
        <f t="shared" si="4"/>
        <v>374.8</v>
      </c>
      <c r="L76" s="116">
        <f t="shared" si="5"/>
        <v>-36</v>
      </c>
    </row>
    <row r="77" hidden="1" spans="1:12">
      <c r="A77" s="94">
        <v>74</v>
      </c>
      <c r="B77" s="177">
        <v>704</v>
      </c>
      <c r="C77" s="178" t="s">
        <v>91</v>
      </c>
      <c r="D77" s="203" t="s">
        <v>32</v>
      </c>
      <c r="E77" s="141">
        <v>49</v>
      </c>
      <c r="F77" s="141">
        <v>-15</v>
      </c>
      <c r="G77" s="141">
        <v>46.8</v>
      </c>
      <c r="H77" s="141">
        <v>-34.9</v>
      </c>
      <c r="I77" s="141">
        <v>49.5</v>
      </c>
      <c r="J77" s="141">
        <v>-24.5</v>
      </c>
      <c r="K77" s="116">
        <f t="shared" si="4"/>
        <v>145.3</v>
      </c>
      <c r="L77" s="116">
        <f t="shared" si="5"/>
        <v>-74.4</v>
      </c>
    </row>
    <row r="78" hidden="1" spans="1:12">
      <c r="A78" s="94">
        <v>75</v>
      </c>
      <c r="B78" s="177">
        <v>706</v>
      </c>
      <c r="C78" s="178" t="s">
        <v>92</v>
      </c>
      <c r="D78" s="203" t="s">
        <v>32</v>
      </c>
      <c r="E78" s="141">
        <v>132.5</v>
      </c>
      <c r="F78" s="141">
        <v>0</v>
      </c>
      <c r="G78" s="141">
        <v>155.9</v>
      </c>
      <c r="H78" s="141">
        <v>-12</v>
      </c>
      <c r="I78" s="141">
        <v>65.5</v>
      </c>
      <c r="J78" s="141">
        <v>-16.8</v>
      </c>
      <c r="K78" s="116">
        <f t="shared" si="4"/>
        <v>353.9</v>
      </c>
      <c r="L78" s="116">
        <f t="shared" si="5"/>
        <v>-28.8</v>
      </c>
    </row>
    <row r="79" hidden="1" spans="1:12">
      <c r="A79" s="94">
        <v>76</v>
      </c>
      <c r="B79" s="177">
        <v>710</v>
      </c>
      <c r="C79" s="178" t="s">
        <v>93</v>
      </c>
      <c r="D79" s="203" t="s">
        <v>32</v>
      </c>
      <c r="E79" s="141">
        <v>58</v>
      </c>
      <c r="F79" s="141">
        <v>-12</v>
      </c>
      <c r="G79" s="141">
        <v>79.5</v>
      </c>
      <c r="H79" s="141">
        <v>-26.4</v>
      </c>
      <c r="I79" s="141">
        <v>23</v>
      </c>
      <c r="J79" s="141">
        <v>-28.6</v>
      </c>
      <c r="K79" s="116">
        <f t="shared" si="4"/>
        <v>160.5</v>
      </c>
      <c r="L79" s="116">
        <f t="shared" si="5"/>
        <v>-67</v>
      </c>
    </row>
    <row r="80" hidden="1" spans="1:12">
      <c r="A80" s="94">
        <v>77</v>
      </c>
      <c r="B80" s="177">
        <v>713</v>
      </c>
      <c r="C80" s="178" t="s">
        <v>94</v>
      </c>
      <c r="D80" s="203" t="s">
        <v>32</v>
      </c>
      <c r="E80" s="141">
        <v>170.5</v>
      </c>
      <c r="F80" s="141">
        <v>0</v>
      </c>
      <c r="G80" s="141">
        <v>117.2</v>
      </c>
      <c r="H80" s="141">
        <v>-24</v>
      </c>
      <c r="I80" s="141">
        <v>36</v>
      </c>
      <c r="J80" s="141">
        <v>-22.1</v>
      </c>
      <c r="K80" s="116">
        <f t="shared" si="4"/>
        <v>323.7</v>
      </c>
      <c r="L80" s="116">
        <f t="shared" si="5"/>
        <v>-46.1</v>
      </c>
    </row>
    <row r="81" hidden="1" spans="1:12">
      <c r="A81" s="94">
        <v>78</v>
      </c>
      <c r="B81" s="177">
        <v>720</v>
      </c>
      <c r="C81" s="178" t="s">
        <v>95</v>
      </c>
      <c r="D81" s="203" t="s">
        <v>20</v>
      </c>
      <c r="E81" s="141">
        <v>66.5</v>
      </c>
      <c r="F81" s="141">
        <v>-16</v>
      </c>
      <c r="G81" s="141">
        <v>89.6</v>
      </c>
      <c r="H81" s="141">
        <v>-26.8</v>
      </c>
      <c r="I81" s="141">
        <v>29.5</v>
      </c>
      <c r="J81" s="141">
        <v>-29.6</v>
      </c>
      <c r="K81" s="116">
        <f t="shared" si="4"/>
        <v>185.6</v>
      </c>
      <c r="L81" s="116">
        <f t="shared" si="5"/>
        <v>-72.4</v>
      </c>
    </row>
    <row r="82" hidden="1" spans="1:12">
      <c r="A82" s="94">
        <v>79</v>
      </c>
      <c r="B82" s="177">
        <v>727</v>
      </c>
      <c r="C82" s="178" t="s">
        <v>96</v>
      </c>
      <c r="D82" s="203" t="s">
        <v>15</v>
      </c>
      <c r="E82" s="141">
        <v>79</v>
      </c>
      <c r="F82" s="141">
        <v>-15</v>
      </c>
      <c r="G82" s="141">
        <v>132.3</v>
      </c>
      <c r="H82" s="141">
        <v>-25.1</v>
      </c>
      <c r="I82" s="141">
        <v>16</v>
      </c>
      <c r="J82" s="141">
        <v>-34.1</v>
      </c>
      <c r="K82" s="116">
        <f t="shared" si="4"/>
        <v>227.3</v>
      </c>
      <c r="L82" s="116">
        <f t="shared" si="5"/>
        <v>-74.2</v>
      </c>
    </row>
    <row r="83" hidden="1" spans="1:12">
      <c r="A83" s="94">
        <v>80</v>
      </c>
      <c r="B83" s="177">
        <v>732</v>
      </c>
      <c r="C83" s="178" t="s">
        <v>97</v>
      </c>
      <c r="D83" s="203" t="s">
        <v>20</v>
      </c>
      <c r="E83" s="141">
        <v>98.5</v>
      </c>
      <c r="F83" s="141">
        <v>-8</v>
      </c>
      <c r="G83" s="141">
        <v>63.7</v>
      </c>
      <c r="H83" s="141">
        <v>-36.5</v>
      </c>
      <c r="I83" s="141">
        <v>38.5</v>
      </c>
      <c r="J83" s="141">
        <v>-25.8</v>
      </c>
      <c r="K83" s="116">
        <f t="shared" si="4"/>
        <v>200.7</v>
      </c>
      <c r="L83" s="116">
        <f t="shared" si="5"/>
        <v>-70.3</v>
      </c>
    </row>
    <row r="84" hidden="1" spans="1:12">
      <c r="A84" s="94">
        <v>81</v>
      </c>
      <c r="B84" s="177">
        <v>733</v>
      </c>
      <c r="C84" s="178" t="s">
        <v>98</v>
      </c>
      <c r="D84" s="203" t="s">
        <v>25</v>
      </c>
      <c r="E84" s="141">
        <v>63</v>
      </c>
      <c r="F84" s="141">
        <v>-8</v>
      </c>
      <c r="G84" s="141">
        <v>176.3</v>
      </c>
      <c r="H84" s="141">
        <v>-11</v>
      </c>
      <c r="I84" s="141">
        <v>50</v>
      </c>
      <c r="J84" s="141">
        <v>-26.8</v>
      </c>
      <c r="K84" s="116">
        <f t="shared" si="4"/>
        <v>289.3</v>
      </c>
      <c r="L84" s="116">
        <f t="shared" si="5"/>
        <v>-45.8</v>
      </c>
    </row>
    <row r="85" hidden="1" spans="1:12">
      <c r="A85" s="94">
        <v>82</v>
      </c>
      <c r="B85" s="177">
        <v>738</v>
      </c>
      <c r="C85" s="178" t="s">
        <v>99</v>
      </c>
      <c r="D85" s="203" t="s">
        <v>32</v>
      </c>
      <c r="E85" s="141">
        <v>41</v>
      </c>
      <c r="F85" s="141">
        <v>-16</v>
      </c>
      <c r="G85" s="141">
        <v>121</v>
      </c>
      <c r="H85" s="141">
        <v>-13.1</v>
      </c>
      <c r="I85" s="141">
        <v>35.5</v>
      </c>
      <c r="J85" s="141">
        <v>-25.3</v>
      </c>
      <c r="K85" s="116">
        <f t="shared" si="4"/>
        <v>197.5</v>
      </c>
      <c r="L85" s="116">
        <f t="shared" si="5"/>
        <v>-54.4</v>
      </c>
    </row>
    <row r="86" hidden="1" spans="1:12">
      <c r="A86" s="94">
        <v>83</v>
      </c>
      <c r="B86" s="177">
        <v>740</v>
      </c>
      <c r="C86" s="178" t="s">
        <v>100</v>
      </c>
      <c r="D86" s="203" t="s">
        <v>25</v>
      </c>
      <c r="E86" s="141">
        <v>147.5</v>
      </c>
      <c r="F86" s="141">
        <v>-9</v>
      </c>
      <c r="G86" s="141">
        <v>77</v>
      </c>
      <c r="H86" s="141">
        <v>-32.5</v>
      </c>
      <c r="I86" s="141">
        <v>44</v>
      </c>
      <c r="J86" s="141">
        <v>-24.1</v>
      </c>
      <c r="K86" s="116">
        <f t="shared" si="4"/>
        <v>268.5</v>
      </c>
      <c r="L86" s="116">
        <f t="shared" si="5"/>
        <v>-65.6</v>
      </c>
    </row>
    <row r="87" hidden="1" spans="1:12">
      <c r="A87" s="94">
        <v>84</v>
      </c>
      <c r="B87" s="177">
        <v>743</v>
      </c>
      <c r="C87" s="178" t="s">
        <v>101</v>
      </c>
      <c r="D87" s="203" t="s">
        <v>25</v>
      </c>
      <c r="E87" s="141">
        <v>129.5</v>
      </c>
      <c r="F87" s="141">
        <v>-1</v>
      </c>
      <c r="G87" s="141">
        <v>33.8</v>
      </c>
      <c r="H87" s="141">
        <v>-51.9</v>
      </c>
      <c r="I87" s="141">
        <v>45</v>
      </c>
      <c r="J87" s="141">
        <v>-17.3</v>
      </c>
      <c r="K87" s="116">
        <f t="shared" si="4"/>
        <v>208.3</v>
      </c>
      <c r="L87" s="116">
        <f t="shared" si="5"/>
        <v>-70.2</v>
      </c>
    </row>
    <row r="88" hidden="1" spans="1:12">
      <c r="A88" s="94">
        <v>85</v>
      </c>
      <c r="B88" s="177">
        <v>745</v>
      </c>
      <c r="C88" s="178" t="s">
        <v>102</v>
      </c>
      <c r="D88" s="203" t="s">
        <v>15</v>
      </c>
      <c r="E88" s="141">
        <v>26</v>
      </c>
      <c r="F88" s="141">
        <v>-22</v>
      </c>
      <c r="G88" s="141">
        <v>51.2</v>
      </c>
      <c r="H88" s="141">
        <v>-33.7</v>
      </c>
      <c r="I88" s="141">
        <v>47.5</v>
      </c>
      <c r="J88" s="141">
        <v>-16.4</v>
      </c>
      <c r="K88" s="116">
        <f t="shared" si="4"/>
        <v>124.7</v>
      </c>
      <c r="L88" s="116">
        <f t="shared" si="5"/>
        <v>-72.1</v>
      </c>
    </row>
    <row r="89" hidden="1" spans="1:12">
      <c r="A89" s="94">
        <v>86</v>
      </c>
      <c r="B89" s="177">
        <v>748</v>
      </c>
      <c r="C89" s="178" t="s">
        <v>103</v>
      </c>
      <c r="D89" s="203" t="s">
        <v>20</v>
      </c>
      <c r="E89" s="141">
        <v>68</v>
      </c>
      <c r="F89" s="141">
        <v>-16</v>
      </c>
      <c r="G89" s="141">
        <v>38.6</v>
      </c>
      <c r="H89" s="141">
        <v>-39.8</v>
      </c>
      <c r="I89" s="141">
        <v>29</v>
      </c>
      <c r="J89" s="141">
        <v>-24.3</v>
      </c>
      <c r="K89" s="116">
        <f t="shared" si="4"/>
        <v>135.6</v>
      </c>
      <c r="L89" s="116">
        <f t="shared" si="5"/>
        <v>-80.1</v>
      </c>
    </row>
    <row r="90" hidden="1" spans="1:12">
      <c r="A90" s="94">
        <v>87</v>
      </c>
      <c r="B90" s="177">
        <v>752</v>
      </c>
      <c r="C90" s="178" t="s">
        <v>104</v>
      </c>
      <c r="D90" s="203" t="s">
        <v>15</v>
      </c>
      <c r="E90" s="141">
        <v>22</v>
      </c>
      <c r="F90" s="141">
        <v>-24</v>
      </c>
      <c r="G90" s="141">
        <v>60.5</v>
      </c>
      <c r="H90" s="141">
        <v>-35</v>
      </c>
      <c r="I90" s="141">
        <v>15.5</v>
      </c>
      <c r="J90" s="141">
        <v>-35.1</v>
      </c>
      <c r="K90" s="116">
        <f t="shared" si="4"/>
        <v>98</v>
      </c>
      <c r="L90" s="116">
        <f t="shared" si="5"/>
        <v>-94.1</v>
      </c>
    </row>
    <row r="91" hidden="1" spans="1:12">
      <c r="A91" s="94">
        <v>88</v>
      </c>
      <c r="B91" s="177">
        <v>754</v>
      </c>
      <c r="C91" s="178" t="s">
        <v>105</v>
      </c>
      <c r="D91" s="203" t="s">
        <v>32</v>
      </c>
      <c r="E91" s="141">
        <v>57.5</v>
      </c>
      <c r="F91" s="141">
        <v>-7</v>
      </c>
      <c r="G91" s="141">
        <v>64.2</v>
      </c>
      <c r="H91" s="141">
        <v>-26.8</v>
      </c>
      <c r="I91" s="141">
        <v>61</v>
      </c>
      <c r="J91" s="141">
        <v>-14.9</v>
      </c>
      <c r="K91" s="116">
        <f t="shared" si="4"/>
        <v>182.7</v>
      </c>
      <c r="L91" s="116">
        <f t="shared" si="5"/>
        <v>-48.7</v>
      </c>
    </row>
    <row r="92" hidden="1" spans="1:12">
      <c r="A92" s="94">
        <v>89</v>
      </c>
      <c r="B92" s="177">
        <v>102479</v>
      </c>
      <c r="C92" s="178" t="s">
        <v>106</v>
      </c>
      <c r="D92" s="203" t="s">
        <v>11</v>
      </c>
      <c r="E92" s="141">
        <v>116</v>
      </c>
      <c r="F92" s="141">
        <v>-7</v>
      </c>
      <c r="G92" s="141">
        <v>83</v>
      </c>
      <c r="H92" s="141">
        <v>-23.1</v>
      </c>
      <c r="I92" s="141">
        <v>123.5</v>
      </c>
      <c r="J92" s="141">
        <v>-7</v>
      </c>
      <c r="K92" s="116">
        <f t="shared" si="4"/>
        <v>322.5</v>
      </c>
      <c r="L92" s="116">
        <f t="shared" si="5"/>
        <v>-37.1</v>
      </c>
    </row>
    <row r="93" hidden="1" spans="1:12">
      <c r="A93" s="94">
        <v>90</v>
      </c>
      <c r="B93" s="177">
        <v>102564</v>
      </c>
      <c r="C93" s="178" t="s">
        <v>107</v>
      </c>
      <c r="D93" s="203" t="s">
        <v>20</v>
      </c>
      <c r="E93" s="141">
        <v>55.5</v>
      </c>
      <c r="F93" s="141">
        <v>-11</v>
      </c>
      <c r="G93" s="141">
        <v>76.3</v>
      </c>
      <c r="H93" s="141">
        <v>-27.2</v>
      </c>
      <c r="I93" s="141">
        <v>9.5</v>
      </c>
      <c r="J93" s="141">
        <v>-39.2</v>
      </c>
      <c r="K93" s="116">
        <f t="shared" si="4"/>
        <v>141.3</v>
      </c>
      <c r="L93" s="116">
        <f t="shared" si="5"/>
        <v>-77.4</v>
      </c>
    </row>
    <row r="94" hidden="1" spans="1:12">
      <c r="A94" s="94">
        <v>91</v>
      </c>
      <c r="B94" s="177">
        <v>102567</v>
      </c>
      <c r="C94" s="178" t="s">
        <v>108</v>
      </c>
      <c r="D94" s="203" t="s">
        <v>23</v>
      </c>
      <c r="E94" s="141">
        <v>36</v>
      </c>
      <c r="F94" s="141">
        <v>-17</v>
      </c>
      <c r="G94" s="141">
        <v>30.2</v>
      </c>
      <c r="H94" s="141">
        <v>-47.7</v>
      </c>
      <c r="I94" s="141">
        <v>25.5</v>
      </c>
      <c r="J94" s="141">
        <v>-25.5</v>
      </c>
      <c r="K94" s="116">
        <f t="shared" si="4"/>
        <v>91.7</v>
      </c>
      <c r="L94" s="116">
        <f t="shared" si="5"/>
        <v>-90.2</v>
      </c>
    </row>
    <row r="95" hidden="1" spans="1:12">
      <c r="A95" s="94">
        <v>92</v>
      </c>
      <c r="B95" s="177">
        <v>102935</v>
      </c>
      <c r="C95" s="178" t="s">
        <v>109</v>
      </c>
      <c r="D95" s="203" t="s">
        <v>17</v>
      </c>
      <c r="E95" s="141">
        <v>199</v>
      </c>
      <c r="F95" s="141">
        <v>-5</v>
      </c>
      <c r="G95" s="141">
        <v>143.7</v>
      </c>
      <c r="H95" s="141">
        <v>-21.1</v>
      </c>
      <c r="I95" s="141">
        <v>93</v>
      </c>
      <c r="J95" s="141">
        <v>-11.9</v>
      </c>
      <c r="K95" s="116">
        <f t="shared" si="4"/>
        <v>435.7</v>
      </c>
      <c r="L95" s="116">
        <f t="shared" si="5"/>
        <v>-38</v>
      </c>
    </row>
    <row r="96" hidden="1" spans="1:12">
      <c r="A96" s="94">
        <v>93</v>
      </c>
      <c r="B96" s="177">
        <v>103199</v>
      </c>
      <c r="C96" s="178" t="s">
        <v>110</v>
      </c>
      <c r="D96" s="203" t="s">
        <v>11</v>
      </c>
      <c r="E96" s="141">
        <v>110.5</v>
      </c>
      <c r="F96" s="141">
        <v>-3</v>
      </c>
      <c r="G96" s="141">
        <v>160.5</v>
      </c>
      <c r="H96" s="141">
        <v>-13.7</v>
      </c>
      <c r="I96" s="141">
        <v>114</v>
      </c>
      <c r="J96" s="141">
        <v>-12</v>
      </c>
      <c r="K96" s="116">
        <f t="shared" si="4"/>
        <v>385</v>
      </c>
      <c r="L96" s="116">
        <f t="shared" si="5"/>
        <v>-28.7</v>
      </c>
    </row>
    <row r="97" hidden="1" spans="1:12">
      <c r="A97" s="94">
        <v>94</v>
      </c>
      <c r="B97" s="177">
        <v>103639</v>
      </c>
      <c r="C97" s="178" t="s">
        <v>111</v>
      </c>
      <c r="D97" s="203" t="s">
        <v>25</v>
      </c>
      <c r="E97" s="141">
        <v>275</v>
      </c>
      <c r="F97" s="141">
        <v>0</v>
      </c>
      <c r="G97" s="141">
        <v>92.9</v>
      </c>
      <c r="H97" s="141">
        <v>-23.7</v>
      </c>
      <c r="I97" s="141">
        <v>111</v>
      </c>
      <c r="J97" s="141">
        <v>-12</v>
      </c>
      <c r="K97" s="116">
        <f t="shared" si="4"/>
        <v>478.9</v>
      </c>
      <c r="L97" s="116">
        <f t="shared" si="5"/>
        <v>-35.7</v>
      </c>
    </row>
    <row r="98" hidden="1" spans="1:12">
      <c r="A98" s="94">
        <v>95</v>
      </c>
      <c r="B98" s="177">
        <v>104428</v>
      </c>
      <c r="C98" s="178" t="s">
        <v>112</v>
      </c>
      <c r="D98" s="203" t="s">
        <v>32</v>
      </c>
      <c r="E98" s="141">
        <v>39</v>
      </c>
      <c r="F98" s="141">
        <v>-17</v>
      </c>
      <c r="G98" s="141">
        <v>56.2</v>
      </c>
      <c r="H98" s="141">
        <v>-48.6</v>
      </c>
      <c r="I98" s="141">
        <v>43.5</v>
      </c>
      <c r="J98" s="141">
        <v>-16</v>
      </c>
      <c r="K98" s="116">
        <f t="shared" si="4"/>
        <v>138.7</v>
      </c>
      <c r="L98" s="116">
        <f t="shared" si="5"/>
        <v>-81.6</v>
      </c>
    </row>
    <row r="99" hidden="1" spans="1:12">
      <c r="A99" s="94">
        <v>96</v>
      </c>
      <c r="B99" s="177">
        <v>104429</v>
      </c>
      <c r="C99" s="178" t="s">
        <v>113</v>
      </c>
      <c r="D99" s="203" t="s">
        <v>15</v>
      </c>
      <c r="E99" s="141">
        <v>14</v>
      </c>
      <c r="F99" s="141">
        <v>-28</v>
      </c>
      <c r="G99" s="141">
        <v>56.9</v>
      </c>
      <c r="H99" s="141">
        <v>-21.5</v>
      </c>
      <c r="I99" s="141">
        <v>16</v>
      </c>
      <c r="J99" s="141">
        <v>-35.1</v>
      </c>
      <c r="K99" s="116">
        <f t="shared" si="4"/>
        <v>86.9</v>
      </c>
      <c r="L99" s="116">
        <f t="shared" si="5"/>
        <v>-84.6</v>
      </c>
    </row>
    <row r="100" hidden="1" spans="1:12">
      <c r="A100" s="94">
        <v>97</v>
      </c>
      <c r="B100" s="177">
        <v>104430</v>
      </c>
      <c r="C100" s="178" t="s">
        <v>114</v>
      </c>
      <c r="D100" s="203" t="s">
        <v>25</v>
      </c>
      <c r="E100" s="141">
        <v>29</v>
      </c>
      <c r="F100" s="141">
        <v>-22</v>
      </c>
      <c r="G100" s="141">
        <v>56.2</v>
      </c>
      <c r="H100" s="141">
        <v>-37.5</v>
      </c>
      <c r="I100" s="141">
        <v>16.5</v>
      </c>
      <c r="J100" s="141">
        <v>-33.2</v>
      </c>
      <c r="K100" s="116">
        <f t="shared" si="4"/>
        <v>101.7</v>
      </c>
      <c r="L100" s="116">
        <f t="shared" si="5"/>
        <v>-92.7</v>
      </c>
    </row>
    <row r="101" hidden="1" spans="1:12">
      <c r="A101" s="94">
        <v>98</v>
      </c>
      <c r="B101" s="177">
        <v>104533</v>
      </c>
      <c r="C101" s="178" t="s">
        <v>115</v>
      </c>
      <c r="D101" s="203" t="s">
        <v>20</v>
      </c>
      <c r="E101" s="141">
        <v>37.5</v>
      </c>
      <c r="F101" s="141">
        <v>-20</v>
      </c>
      <c r="G101" s="141">
        <v>24</v>
      </c>
      <c r="H101" s="141">
        <v>-51.7</v>
      </c>
      <c r="I101" s="141">
        <v>22</v>
      </c>
      <c r="J101" s="141">
        <v>-30.4</v>
      </c>
      <c r="K101" s="116">
        <f t="shared" ref="K101:K141" si="6">E101+G101+I101</f>
        <v>83.5</v>
      </c>
      <c r="L101" s="116">
        <f t="shared" ref="L101:L141" si="7">F101+H101+J101</f>
        <v>-102.1</v>
      </c>
    </row>
    <row r="102" hidden="1" spans="1:12">
      <c r="A102" s="94">
        <v>99</v>
      </c>
      <c r="B102" s="177">
        <v>104838</v>
      </c>
      <c r="C102" s="178" t="s">
        <v>116</v>
      </c>
      <c r="D102" s="203" t="s">
        <v>32</v>
      </c>
      <c r="E102" s="141">
        <v>45.5</v>
      </c>
      <c r="F102" s="141">
        <v>-13</v>
      </c>
      <c r="G102" s="141">
        <v>43.9</v>
      </c>
      <c r="H102" s="141">
        <v>-35.6</v>
      </c>
      <c r="I102" s="141">
        <v>35.5</v>
      </c>
      <c r="J102" s="141">
        <v>-32.5</v>
      </c>
      <c r="K102" s="116">
        <f t="shared" si="6"/>
        <v>124.9</v>
      </c>
      <c r="L102" s="116">
        <f t="shared" si="7"/>
        <v>-81.1</v>
      </c>
    </row>
    <row r="103" hidden="1" spans="1:12">
      <c r="A103" s="94">
        <v>100</v>
      </c>
      <c r="B103" s="177">
        <v>105910</v>
      </c>
      <c r="C103" s="178" t="s">
        <v>117</v>
      </c>
      <c r="D103" s="203" t="s">
        <v>11</v>
      </c>
      <c r="E103" s="141">
        <v>151</v>
      </c>
      <c r="F103" s="141">
        <v>0</v>
      </c>
      <c r="G103" s="141">
        <v>161.1</v>
      </c>
      <c r="H103" s="141">
        <v>-16.2</v>
      </c>
      <c r="I103" s="141">
        <v>65</v>
      </c>
      <c r="J103" s="141">
        <v>-13.6</v>
      </c>
      <c r="K103" s="116">
        <f t="shared" si="6"/>
        <v>377.1</v>
      </c>
      <c r="L103" s="116">
        <f t="shared" si="7"/>
        <v>-29.8</v>
      </c>
    </row>
    <row r="104" hidden="1" spans="1:12">
      <c r="A104" s="94">
        <v>101</v>
      </c>
      <c r="B104" s="177">
        <v>106485</v>
      </c>
      <c r="C104" s="178" t="s">
        <v>118</v>
      </c>
      <c r="D104" s="203" t="s">
        <v>11</v>
      </c>
      <c r="E104" s="141">
        <v>143</v>
      </c>
      <c r="F104" s="141">
        <v>-6</v>
      </c>
      <c r="G104" s="141">
        <v>164.3</v>
      </c>
      <c r="H104" s="141">
        <v>-11.2</v>
      </c>
      <c r="I104" s="141">
        <v>92</v>
      </c>
      <c r="J104" s="141">
        <v>-13.7</v>
      </c>
      <c r="K104" s="116">
        <f t="shared" si="6"/>
        <v>399.3</v>
      </c>
      <c r="L104" s="116">
        <f t="shared" si="7"/>
        <v>-30.9</v>
      </c>
    </row>
    <row r="105" hidden="1" spans="1:12">
      <c r="A105" s="94">
        <v>102</v>
      </c>
      <c r="B105" s="177">
        <v>106865</v>
      </c>
      <c r="C105" s="178" t="s">
        <v>119</v>
      </c>
      <c r="D105" s="203" t="s">
        <v>17</v>
      </c>
      <c r="E105" s="141">
        <v>168</v>
      </c>
      <c r="F105" s="141">
        <v>0</v>
      </c>
      <c r="G105" s="141">
        <v>177.1</v>
      </c>
      <c r="H105" s="141">
        <v>-19.6</v>
      </c>
      <c r="I105" s="141">
        <v>51.5</v>
      </c>
      <c r="J105" s="141">
        <v>-14.1</v>
      </c>
      <c r="K105" s="116">
        <f t="shared" si="6"/>
        <v>396.6</v>
      </c>
      <c r="L105" s="116">
        <f t="shared" si="7"/>
        <v>-33.7</v>
      </c>
    </row>
    <row r="106" hidden="1" spans="1:12">
      <c r="A106" s="94">
        <v>103</v>
      </c>
      <c r="B106" s="177">
        <v>107728</v>
      </c>
      <c r="C106" s="178" t="s">
        <v>120</v>
      </c>
      <c r="D106" s="203" t="s">
        <v>20</v>
      </c>
      <c r="E106" s="141">
        <v>26.5</v>
      </c>
      <c r="F106" s="141">
        <v>-24</v>
      </c>
      <c r="G106" s="141">
        <v>75.8</v>
      </c>
      <c r="H106" s="141">
        <v>-32.1</v>
      </c>
      <c r="I106" s="141">
        <v>21</v>
      </c>
      <c r="J106" s="141">
        <v>-29.1</v>
      </c>
      <c r="K106" s="116">
        <f t="shared" si="6"/>
        <v>123.3</v>
      </c>
      <c r="L106" s="116">
        <f t="shared" si="7"/>
        <v>-85.2</v>
      </c>
    </row>
    <row r="107" hidden="1" spans="1:12">
      <c r="A107" s="94">
        <v>104</v>
      </c>
      <c r="B107" s="177">
        <v>112415</v>
      </c>
      <c r="C107" s="178" t="s">
        <v>121</v>
      </c>
      <c r="D107" s="203" t="s">
        <v>15</v>
      </c>
      <c r="E107" s="141">
        <v>47</v>
      </c>
      <c r="F107" s="141">
        <v>-16</v>
      </c>
      <c r="G107" s="141">
        <v>29.4</v>
      </c>
      <c r="H107" s="141">
        <v>-43.5</v>
      </c>
      <c r="I107" s="141">
        <v>17.5</v>
      </c>
      <c r="J107" s="141">
        <v>-31.3</v>
      </c>
      <c r="K107" s="116">
        <f t="shared" si="6"/>
        <v>93.9</v>
      </c>
      <c r="L107" s="116">
        <f t="shared" si="7"/>
        <v>-90.8</v>
      </c>
    </row>
    <row r="108" hidden="1" spans="1:12">
      <c r="A108" s="94">
        <v>105</v>
      </c>
      <c r="B108" s="177">
        <v>112888</v>
      </c>
      <c r="C108" s="178" t="s">
        <v>122</v>
      </c>
      <c r="D108" s="203" t="s">
        <v>15</v>
      </c>
      <c r="E108" s="141">
        <v>59</v>
      </c>
      <c r="F108" s="141">
        <v>-16</v>
      </c>
      <c r="G108" s="141">
        <v>50.1</v>
      </c>
      <c r="H108" s="141">
        <v>-31.1</v>
      </c>
      <c r="I108" s="141">
        <v>38</v>
      </c>
      <c r="J108" s="141">
        <v>-28</v>
      </c>
      <c r="K108" s="116">
        <f t="shared" si="6"/>
        <v>147.1</v>
      </c>
      <c r="L108" s="116">
        <f t="shared" si="7"/>
        <v>-75.1</v>
      </c>
    </row>
    <row r="109" hidden="1" spans="1:12">
      <c r="A109" s="94">
        <v>106</v>
      </c>
      <c r="B109" s="177">
        <v>113025</v>
      </c>
      <c r="C109" s="178" t="s">
        <v>123</v>
      </c>
      <c r="D109" s="203" t="s">
        <v>15</v>
      </c>
      <c r="E109" s="141">
        <v>29</v>
      </c>
      <c r="F109" s="141">
        <v>-22</v>
      </c>
      <c r="G109" s="141">
        <v>36.3</v>
      </c>
      <c r="H109" s="141">
        <v>-42.2</v>
      </c>
      <c r="I109" s="141">
        <v>9</v>
      </c>
      <c r="J109" s="141">
        <v>-38.6</v>
      </c>
      <c r="K109" s="116">
        <f t="shared" si="6"/>
        <v>74.3</v>
      </c>
      <c r="L109" s="116">
        <f t="shared" si="7"/>
        <v>-102.8</v>
      </c>
    </row>
    <row r="110" hidden="1" spans="1:12">
      <c r="A110" s="94">
        <v>107</v>
      </c>
      <c r="B110" s="177">
        <v>113299</v>
      </c>
      <c r="C110" s="178" t="s">
        <v>124</v>
      </c>
      <c r="D110" s="203" t="s">
        <v>11</v>
      </c>
      <c r="E110" s="141">
        <v>56.5</v>
      </c>
      <c r="F110" s="141">
        <v>-12</v>
      </c>
      <c r="G110" s="141">
        <v>60.8</v>
      </c>
      <c r="H110" s="141">
        <v>-32.8</v>
      </c>
      <c r="I110" s="141">
        <v>62</v>
      </c>
      <c r="J110" s="141">
        <v>-9.6</v>
      </c>
      <c r="K110" s="116">
        <f t="shared" si="6"/>
        <v>179.3</v>
      </c>
      <c r="L110" s="116">
        <f t="shared" si="7"/>
        <v>-54.4</v>
      </c>
    </row>
    <row r="111" hidden="1" spans="1:12">
      <c r="A111" s="94">
        <v>108</v>
      </c>
      <c r="B111" s="177">
        <v>114286</v>
      </c>
      <c r="C111" s="178" t="s">
        <v>125</v>
      </c>
      <c r="D111" s="203" t="s">
        <v>15</v>
      </c>
      <c r="E111" s="141">
        <v>116.5</v>
      </c>
      <c r="F111" s="141">
        <v>-5</v>
      </c>
      <c r="G111" s="141">
        <v>86.3</v>
      </c>
      <c r="H111" s="141">
        <v>-22.9</v>
      </c>
      <c r="I111" s="141">
        <v>149.5</v>
      </c>
      <c r="J111" s="141">
        <v>-6</v>
      </c>
      <c r="K111" s="116">
        <f t="shared" si="6"/>
        <v>352.3</v>
      </c>
      <c r="L111" s="116">
        <f t="shared" si="7"/>
        <v>-33.9</v>
      </c>
    </row>
    <row r="112" hidden="1" spans="1:12">
      <c r="A112" s="94">
        <v>109</v>
      </c>
      <c r="B112" s="177">
        <v>116482</v>
      </c>
      <c r="C112" s="178" t="s">
        <v>126</v>
      </c>
      <c r="D112" s="203" t="s">
        <v>11</v>
      </c>
      <c r="E112" s="141">
        <v>53.5</v>
      </c>
      <c r="F112" s="141">
        <v>-9</v>
      </c>
      <c r="G112" s="141">
        <v>48.8</v>
      </c>
      <c r="H112" s="141">
        <v>-36.8</v>
      </c>
      <c r="I112" s="141">
        <v>22.5</v>
      </c>
      <c r="J112" s="141">
        <v>-30.3</v>
      </c>
      <c r="K112" s="116">
        <f t="shared" si="6"/>
        <v>124.8</v>
      </c>
      <c r="L112" s="116">
        <f t="shared" si="7"/>
        <v>-76.1</v>
      </c>
    </row>
    <row r="113" hidden="1" spans="1:12">
      <c r="A113" s="94">
        <v>110</v>
      </c>
      <c r="B113" s="177">
        <v>117310</v>
      </c>
      <c r="C113" s="178" t="s">
        <v>127</v>
      </c>
      <c r="D113" s="203" t="s">
        <v>11</v>
      </c>
      <c r="E113" s="141">
        <v>56</v>
      </c>
      <c r="F113" s="141">
        <v>-10</v>
      </c>
      <c r="G113" s="141">
        <v>87</v>
      </c>
      <c r="H113" s="141">
        <v>-31.9</v>
      </c>
      <c r="I113" s="141">
        <v>54</v>
      </c>
      <c r="J113" s="141">
        <v>-25.5</v>
      </c>
      <c r="K113" s="116">
        <f t="shared" si="6"/>
        <v>197</v>
      </c>
      <c r="L113" s="116">
        <f t="shared" si="7"/>
        <v>-67.4</v>
      </c>
    </row>
    <row r="114" hidden="1" spans="1:12">
      <c r="A114" s="94">
        <v>111</v>
      </c>
      <c r="B114" s="177">
        <v>117923</v>
      </c>
      <c r="C114" s="178" t="s">
        <v>128</v>
      </c>
      <c r="D114" s="203" t="s">
        <v>20</v>
      </c>
      <c r="E114" s="141">
        <v>33.5</v>
      </c>
      <c r="F114" s="141">
        <v>-19</v>
      </c>
      <c r="G114" s="141">
        <v>62.4</v>
      </c>
      <c r="H114" s="141">
        <v>-23.8</v>
      </c>
      <c r="I114" s="141">
        <v>12</v>
      </c>
      <c r="J114" s="141">
        <v>-35.7</v>
      </c>
      <c r="K114" s="116">
        <f t="shared" si="6"/>
        <v>107.9</v>
      </c>
      <c r="L114" s="116">
        <f t="shared" si="7"/>
        <v>-78.5</v>
      </c>
    </row>
    <row r="115" hidden="1" spans="1:12">
      <c r="A115" s="94">
        <v>112</v>
      </c>
      <c r="B115" s="177">
        <v>118074</v>
      </c>
      <c r="C115" s="205" t="s">
        <v>129</v>
      </c>
      <c r="D115" s="203" t="s">
        <v>25</v>
      </c>
      <c r="E115" s="141">
        <v>434</v>
      </c>
      <c r="F115" s="141">
        <v>0</v>
      </c>
      <c r="G115" s="141">
        <v>164.4</v>
      </c>
      <c r="H115" s="141">
        <v>-12</v>
      </c>
      <c r="I115" s="141">
        <v>225</v>
      </c>
      <c r="J115" s="141">
        <v>-4.7</v>
      </c>
      <c r="K115" s="116">
        <f t="shared" si="6"/>
        <v>823.4</v>
      </c>
      <c r="L115" s="116">
        <f t="shared" si="7"/>
        <v>-16.7</v>
      </c>
    </row>
    <row r="116" hidden="1" spans="1:12">
      <c r="A116" s="94">
        <v>113</v>
      </c>
      <c r="B116" s="177">
        <v>118151</v>
      </c>
      <c r="C116" s="178" t="s">
        <v>130</v>
      </c>
      <c r="D116" s="203" t="s">
        <v>15</v>
      </c>
      <c r="E116" s="141">
        <v>47.5</v>
      </c>
      <c r="F116" s="141">
        <v>-15</v>
      </c>
      <c r="G116" s="141">
        <v>68.5</v>
      </c>
      <c r="H116" s="141">
        <v>-25.9</v>
      </c>
      <c r="I116" s="141">
        <v>104</v>
      </c>
      <c r="J116" s="141">
        <v>-20</v>
      </c>
      <c r="K116" s="116">
        <f t="shared" si="6"/>
        <v>220</v>
      </c>
      <c r="L116" s="116">
        <f t="shared" si="7"/>
        <v>-60.9</v>
      </c>
    </row>
    <row r="117" hidden="1" spans="1:12">
      <c r="A117" s="94">
        <v>114</v>
      </c>
      <c r="B117" s="177">
        <v>120844</v>
      </c>
      <c r="C117" s="178" t="s">
        <v>131</v>
      </c>
      <c r="D117" s="203" t="s">
        <v>32</v>
      </c>
      <c r="E117" s="141">
        <v>50</v>
      </c>
      <c r="F117" s="141">
        <v>-13</v>
      </c>
      <c r="G117" s="141">
        <v>22.9</v>
      </c>
      <c r="H117" s="141">
        <v>-45</v>
      </c>
      <c r="I117" s="141">
        <v>24.5</v>
      </c>
      <c r="J117" s="141">
        <v>-28</v>
      </c>
      <c r="K117" s="116">
        <f t="shared" si="6"/>
        <v>97.4</v>
      </c>
      <c r="L117" s="116">
        <f t="shared" si="7"/>
        <v>-86</v>
      </c>
    </row>
    <row r="118" hidden="1" spans="1:12">
      <c r="A118" s="94">
        <v>115</v>
      </c>
      <c r="B118" s="177">
        <v>122198</v>
      </c>
      <c r="C118" s="178" t="s">
        <v>132</v>
      </c>
      <c r="D118" s="203" t="s">
        <v>25</v>
      </c>
      <c r="E118" s="141">
        <v>41.5</v>
      </c>
      <c r="F118" s="141">
        <v>-18</v>
      </c>
      <c r="G118" s="141">
        <v>48.6</v>
      </c>
      <c r="H118" s="141">
        <v>-37.6</v>
      </c>
      <c r="I118" s="141">
        <v>45.5</v>
      </c>
      <c r="J118" s="141">
        <v>-25.5</v>
      </c>
      <c r="K118" s="116">
        <f t="shared" si="6"/>
        <v>135.6</v>
      </c>
      <c r="L118" s="116">
        <f t="shared" si="7"/>
        <v>-81.1</v>
      </c>
    </row>
    <row r="119" hidden="1" spans="1:12">
      <c r="A119" s="94">
        <v>116</v>
      </c>
      <c r="B119" s="177">
        <v>52</v>
      </c>
      <c r="C119" s="178" t="s">
        <v>133</v>
      </c>
      <c r="D119" s="203" t="s">
        <v>32</v>
      </c>
      <c r="E119" s="141">
        <v>42.5</v>
      </c>
      <c r="F119" s="141">
        <v>-19</v>
      </c>
      <c r="G119" s="141">
        <v>72.4</v>
      </c>
      <c r="H119" s="141">
        <v>-37</v>
      </c>
      <c r="I119" s="141">
        <v>26.5</v>
      </c>
      <c r="J119" s="141">
        <v>-27.2</v>
      </c>
      <c r="K119" s="116">
        <f t="shared" si="6"/>
        <v>141.4</v>
      </c>
      <c r="L119" s="116">
        <f t="shared" si="7"/>
        <v>-83.2</v>
      </c>
    </row>
    <row r="120" hidden="1" spans="1:12">
      <c r="A120" s="94">
        <v>117</v>
      </c>
      <c r="B120" s="177">
        <v>371</v>
      </c>
      <c r="C120" s="178" t="s">
        <v>134</v>
      </c>
      <c r="D120" s="203" t="s">
        <v>23</v>
      </c>
      <c r="E120" s="141">
        <v>54.5</v>
      </c>
      <c r="F120" s="141">
        <v>-10</v>
      </c>
      <c r="G120" s="141">
        <v>58.8</v>
      </c>
      <c r="H120" s="141">
        <v>-36.4</v>
      </c>
      <c r="I120" s="141">
        <v>14.5</v>
      </c>
      <c r="J120" s="141">
        <v>-34.9</v>
      </c>
      <c r="K120" s="116">
        <f t="shared" si="6"/>
        <v>127.8</v>
      </c>
      <c r="L120" s="116">
        <f t="shared" si="7"/>
        <v>-81.3</v>
      </c>
    </row>
    <row r="121" hidden="1" spans="1:12">
      <c r="A121" s="94">
        <v>119</v>
      </c>
      <c r="B121" s="177">
        <v>591</v>
      </c>
      <c r="C121" s="178" t="s">
        <v>135</v>
      </c>
      <c r="D121" s="203" t="s">
        <v>20</v>
      </c>
      <c r="E121" s="141">
        <v>28.5</v>
      </c>
      <c r="F121" s="141">
        <v>-23</v>
      </c>
      <c r="G121" s="141">
        <v>55.1</v>
      </c>
      <c r="H121" s="141">
        <v>-36.1</v>
      </c>
      <c r="I121" s="141">
        <v>8</v>
      </c>
      <c r="J121" s="141">
        <v>-40.9</v>
      </c>
      <c r="K121" s="116">
        <f t="shared" si="6"/>
        <v>91.6</v>
      </c>
      <c r="L121" s="116">
        <f t="shared" si="7"/>
        <v>-100</v>
      </c>
    </row>
    <row r="122" hidden="1" spans="1:12">
      <c r="A122" s="94">
        <v>120</v>
      </c>
      <c r="B122" s="177">
        <v>723</v>
      </c>
      <c r="C122" s="178" t="s">
        <v>136</v>
      </c>
      <c r="D122" s="203" t="s">
        <v>25</v>
      </c>
      <c r="E122" s="141">
        <v>145.5</v>
      </c>
      <c r="F122" s="141">
        <v>-6</v>
      </c>
      <c r="G122" s="141">
        <v>164.9</v>
      </c>
      <c r="H122" s="141">
        <v>-15</v>
      </c>
      <c r="I122" s="141">
        <v>37</v>
      </c>
      <c r="J122" s="141">
        <v>-25.9</v>
      </c>
      <c r="K122" s="116">
        <f t="shared" si="6"/>
        <v>347.4</v>
      </c>
      <c r="L122" s="116">
        <f t="shared" si="7"/>
        <v>-46.9</v>
      </c>
    </row>
    <row r="123" hidden="1" spans="1:12">
      <c r="A123" s="94">
        <v>121</v>
      </c>
      <c r="B123" s="177">
        <v>106568</v>
      </c>
      <c r="C123" s="178" t="s">
        <v>137</v>
      </c>
      <c r="D123" s="203" t="s">
        <v>25</v>
      </c>
      <c r="E123" s="141">
        <v>46.5</v>
      </c>
      <c r="F123" s="141">
        <v>-14</v>
      </c>
      <c r="G123" s="141">
        <v>97.4</v>
      </c>
      <c r="H123" s="141">
        <v>-22.2</v>
      </c>
      <c r="I123" s="141">
        <v>37.5</v>
      </c>
      <c r="J123" s="141">
        <v>-17.1</v>
      </c>
      <c r="K123" s="116">
        <f t="shared" si="6"/>
        <v>181.4</v>
      </c>
      <c r="L123" s="116">
        <f t="shared" si="7"/>
        <v>-53.3</v>
      </c>
    </row>
    <row r="124" hidden="1" spans="1:12">
      <c r="A124" s="94">
        <v>122</v>
      </c>
      <c r="B124" s="177">
        <v>110378</v>
      </c>
      <c r="C124" s="178" t="s">
        <v>138</v>
      </c>
      <c r="D124" s="203" t="s">
        <v>32</v>
      </c>
      <c r="E124" s="141">
        <v>48.5</v>
      </c>
      <c r="F124" s="141">
        <v>-13</v>
      </c>
      <c r="G124" s="141">
        <v>120.7</v>
      </c>
      <c r="H124" s="141">
        <v>-24.5</v>
      </c>
      <c r="I124" s="141">
        <v>20.5</v>
      </c>
      <c r="J124" s="141">
        <v>-31.8</v>
      </c>
      <c r="K124" s="116">
        <f t="shared" si="6"/>
        <v>189.7</v>
      </c>
      <c r="L124" s="116">
        <f t="shared" si="7"/>
        <v>-69.3</v>
      </c>
    </row>
    <row r="125" hidden="1" spans="1:12">
      <c r="A125" s="94">
        <v>123</v>
      </c>
      <c r="B125" s="177">
        <v>113298</v>
      </c>
      <c r="C125" s="178" t="s">
        <v>139</v>
      </c>
      <c r="D125" s="203" t="s">
        <v>15</v>
      </c>
      <c r="E125" s="141">
        <v>41</v>
      </c>
      <c r="F125" s="141">
        <v>-16</v>
      </c>
      <c r="G125" s="141">
        <v>49.9</v>
      </c>
      <c r="H125" s="141">
        <v>-27</v>
      </c>
      <c r="I125" s="141">
        <v>24.5</v>
      </c>
      <c r="J125" s="141">
        <v>-27.9</v>
      </c>
      <c r="K125" s="116">
        <f t="shared" si="6"/>
        <v>115.4</v>
      </c>
      <c r="L125" s="116">
        <f t="shared" si="7"/>
        <v>-70.9</v>
      </c>
    </row>
    <row r="126" hidden="1" spans="1:12">
      <c r="A126" s="94">
        <v>124</v>
      </c>
      <c r="B126" s="177">
        <v>113833</v>
      </c>
      <c r="C126" s="178" t="s">
        <v>140</v>
      </c>
      <c r="D126" s="203" t="s">
        <v>15</v>
      </c>
      <c r="E126" s="141">
        <v>64</v>
      </c>
      <c r="F126" s="141">
        <v>-9</v>
      </c>
      <c r="G126" s="141">
        <v>132</v>
      </c>
      <c r="H126" s="141">
        <v>-19.3</v>
      </c>
      <c r="I126" s="141">
        <v>52</v>
      </c>
      <c r="J126" s="141">
        <v>-22.9</v>
      </c>
      <c r="K126" s="116">
        <f t="shared" si="6"/>
        <v>248</v>
      </c>
      <c r="L126" s="116">
        <f t="shared" si="7"/>
        <v>-51.2</v>
      </c>
    </row>
    <row r="127" hidden="1" spans="1:12">
      <c r="A127" s="94">
        <v>125</v>
      </c>
      <c r="B127" s="177">
        <v>114069</v>
      </c>
      <c r="C127" s="178" t="s">
        <v>141</v>
      </c>
      <c r="D127" s="203" t="s">
        <v>25</v>
      </c>
      <c r="E127" s="141">
        <v>38</v>
      </c>
      <c r="F127" s="141">
        <v>-22</v>
      </c>
      <c r="G127" s="141">
        <v>39.3</v>
      </c>
      <c r="H127" s="141">
        <v>-37.1</v>
      </c>
      <c r="I127" s="141">
        <v>27</v>
      </c>
      <c r="J127" s="141">
        <v>-23.9</v>
      </c>
      <c r="K127" s="116">
        <f t="shared" si="6"/>
        <v>104.3</v>
      </c>
      <c r="L127" s="116">
        <f t="shared" si="7"/>
        <v>-83</v>
      </c>
    </row>
    <row r="128" hidden="1" spans="1:12">
      <c r="A128" s="94">
        <v>126</v>
      </c>
      <c r="B128" s="177">
        <v>115971</v>
      </c>
      <c r="C128" s="178" t="s">
        <v>142</v>
      </c>
      <c r="D128" s="203" t="s">
        <v>11</v>
      </c>
      <c r="E128" s="141">
        <v>152.5</v>
      </c>
      <c r="F128" s="141">
        <v>0</v>
      </c>
      <c r="G128" s="141">
        <v>35.7</v>
      </c>
      <c r="H128" s="141">
        <v>-35.9</v>
      </c>
      <c r="I128" s="141">
        <v>25.5</v>
      </c>
      <c r="J128" s="141">
        <v>-26.5</v>
      </c>
      <c r="K128" s="116">
        <f t="shared" si="6"/>
        <v>213.7</v>
      </c>
      <c r="L128" s="116">
        <f t="shared" si="7"/>
        <v>-62.4</v>
      </c>
    </row>
    <row r="129" hidden="1" spans="1:12">
      <c r="A129" s="94">
        <v>127</v>
      </c>
      <c r="B129" s="177">
        <v>116773</v>
      </c>
      <c r="C129" s="178" t="s">
        <v>143</v>
      </c>
      <c r="D129" s="203" t="s">
        <v>15</v>
      </c>
      <c r="E129" s="141">
        <v>56.5</v>
      </c>
      <c r="F129" s="141">
        <v>-12</v>
      </c>
      <c r="G129" s="141">
        <v>59.4</v>
      </c>
      <c r="H129" s="141">
        <v>-32.3</v>
      </c>
      <c r="I129" s="141">
        <v>28</v>
      </c>
      <c r="J129" s="141">
        <v>-26.8</v>
      </c>
      <c r="K129" s="116">
        <f t="shared" si="6"/>
        <v>143.9</v>
      </c>
      <c r="L129" s="116">
        <f t="shared" si="7"/>
        <v>-71.1</v>
      </c>
    </row>
    <row r="130" hidden="1" spans="1:12">
      <c r="A130" s="94">
        <v>128</v>
      </c>
      <c r="B130" s="177">
        <v>116919</v>
      </c>
      <c r="C130" s="178" t="s">
        <v>144</v>
      </c>
      <c r="D130" s="203" t="s">
        <v>11</v>
      </c>
      <c r="E130" s="141">
        <v>69</v>
      </c>
      <c r="F130" s="141">
        <v>-14</v>
      </c>
      <c r="G130" s="141">
        <v>57.2</v>
      </c>
      <c r="H130" s="141">
        <v>-26.2</v>
      </c>
      <c r="I130" s="141">
        <v>53</v>
      </c>
      <c r="J130" s="141">
        <v>-24</v>
      </c>
      <c r="K130" s="116">
        <f t="shared" si="6"/>
        <v>179.2</v>
      </c>
      <c r="L130" s="116">
        <f t="shared" si="7"/>
        <v>-64.2</v>
      </c>
    </row>
    <row r="131" hidden="1" spans="1:12">
      <c r="A131" s="94">
        <v>129</v>
      </c>
      <c r="B131" s="177">
        <v>117637</v>
      </c>
      <c r="C131" s="178" t="s">
        <v>145</v>
      </c>
      <c r="D131" s="203" t="s">
        <v>20</v>
      </c>
      <c r="E131" s="141">
        <v>34.5</v>
      </c>
      <c r="F131" s="141">
        <v>-20</v>
      </c>
      <c r="G131" s="141">
        <v>36</v>
      </c>
      <c r="H131" s="141">
        <v>-43.4</v>
      </c>
      <c r="I131" s="141">
        <v>17</v>
      </c>
      <c r="J131" s="141">
        <v>-33.7</v>
      </c>
      <c r="K131" s="116">
        <f t="shared" si="6"/>
        <v>87.5</v>
      </c>
      <c r="L131" s="116">
        <f t="shared" si="7"/>
        <v>-97.1</v>
      </c>
    </row>
    <row r="132" hidden="1" spans="1:12">
      <c r="A132" s="94">
        <v>130</v>
      </c>
      <c r="B132" s="177">
        <v>118758</v>
      </c>
      <c r="C132" s="178" t="s">
        <v>146</v>
      </c>
      <c r="D132" s="203" t="s">
        <v>25</v>
      </c>
      <c r="E132" s="141">
        <v>30.5</v>
      </c>
      <c r="F132" s="141">
        <v>-22</v>
      </c>
      <c r="G132" s="141">
        <v>33.4</v>
      </c>
      <c r="H132" s="141">
        <v>-38.4</v>
      </c>
      <c r="I132" s="141">
        <v>13</v>
      </c>
      <c r="J132" s="141">
        <v>-36.4</v>
      </c>
      <c r="K132" s="116">
        <f t="shared" si="6"/>
        <v>76.9</v>
      </c>
      <c r="L132" s="116">
        <f t="shared" si="7"/>
        <v>-96.8</v>
      </c>
    </row>
    <row r="133" hidden="1" spans="1:12">
      <c r="A133" s="94">
        <v>131</v>
      </c>
      <c r="B133" s="177">
        <v>118951</v>
      </c>
      <c r="C133" s="178" t="s">
        <v>147</v>
      </c>
      <c r="D133" s="203" t="s">
        <v>15</v>
      </c>
      <c r="E133" s="141">
        <v>109.5</v>
      </c>
      <c r="F133" s="141">
        <v>-2</v>
      </c>
      <c r="G133" s="141">
        <v>97.6</v>
      </c>
      <c r="H133" s="141">
        <v>-16.6</v>
      </c>
      <c r="I133" s="141">
        <v>50</v>
      </c>
      <c r="J133" s="141">
        <v>-14.7</v>
      </c>
      <c r="K133" s="116">
        <f t="shared" si="6"/>
        <v>257.1</v>
      </c>
      <c r="L133" s="116">
        <f t="shared" si="7"/>
        <v>-33.3</v>
      </c>
    </row>
    <row r="134" hidden="1" spans="1:12">
      <c r="A134" s="94">
        <v>132</v>
      </c>
      <c r="B134" s="177">
        <v>119262</v>
      </c>
      <c r="C134" s="178" t="s">
        <v>148</v>
      </c>
      <c r="D134" s="203" t="s">
        <v>11</v>
      </c>
      <c r="E134" s="141">
        <v>27</v>
      </c>
      <c r="F134" s="141">
        <v>-23</v>
      </c>
      <c r="G134" s="141">
        <v>29.8</v>
      </c>
      <c r="H134" s="141">
        <v>-39.2</v>
      </c>
      <c r="I134" s="141">
        <v>18</v>
      </c>
      <c r="J134" s="141">
        <v>-34.3</v>
      </c>
      <c r="K134" s="116">
        <f t="shared" si="6"/>
        <v>74.8</v>
      </c>
      <c r="L134" s="116">
        <f t="shared" si="7"/>
        <v>-96.5</v>
      </c>
    </row>
    <row r="135" hidden="1" spans="1:12">
      <c r="A135" s="94">
        <v>133</v>
      </c>
      <c r="B135" s="177">
        <v>119263</v>
      </c>
      <c r="C135" s="178" t="s">
        <v>149</v>
      </c>
      <c r="D135" s="203" t="s">
        <v>15</v>
      </c>
      <c r="E135" s="141">
        <v>21.5</v>
      </c>
      <c r="F135" s="141">
        <v>-25</v>
      </c>
      <c r="G135" s="141">
        <v>58.9</v>
      </c>
      <c r="H135" s="141">
        <v>-33.4</v>
      </c>
      <c r="I135" s="141">
        <v>41.5</v>
      </c>
      <c r="J135" s="141">
        <v>-23.2</v>
      </c>
      <c r="K135" s="116">
        <f t="shared" si="6"/>
        <v>121.9</v>
      </c>
      <c r="L135" s="116">
        <f t="shared" si="7"/>
        <v>-81.6</v>
      </c>
    </row>
    <row r="136" hidden="1" spans="1:12">
      <c r="A136" s="94">
        <v>135</v>
      </c>
      <c r="B136" s="177">
        <v>122176</v>
      </c>
      <c r="C136" s="178" t="s">
        <v>150</v>
      </c>
      <c r="D136" s="203" t="s">
        <v>32</v>
      </c>
      <c r="E136" s="141">
        <v>31.5</v>
      </c>
      <c r="F136" s="141">
        <v>-18</v>
      </c>
      <c r="G136" s="141">
        <v>26</v>
      </c>
      <c r="H136" s="141">
        <v>-42.5</v>
      </c>
      <c r="I136" s="141">
        <v>34</v>
      </c>
      <c r="J136" s="141">
        <v>-34.2</v>
      </c>
      <c r="K136" s="116">
        <f t="shared" si="6"/>
        <v>91.5</v>
      </c>
      <c r="L136" s="116">
        <f t="shared" si="7"/>
        <v>-94.7</v>
      </c>
    </row>
    <row r="137" hidden="1" spans="1:12">
      <c r="A137" s="94">
        <v>136</v>
      </c>
      <c r="B137" s="177">
        <v>122686</v>
      </c>
      <c r="C137" s="178" t="s">
        <v>151</v>
      </c>
      <c r="D137" s="203" t="s">
        <v>20</v>
      </c>
      <c r="E137" s="141">
        <v>19</v>
      </c>
      <c r="F137" s="141">
        <v>-27</v>
      </c>
      <c r="G137" s="141">
        <v>21.9</v>
      </c>
      <c r="H137" s="141">
        <v>-50.7</v>
      </c>
      <c r="I137" s="141">
        <v>15.5</v>
      </c>
      <c r="J137" s="141">
        <v>-33.9</v>
      </c>
      <c r="K137" s="116">
        <f t="shared" si="6"/>
        <v>56.4</v>
      </c>
      <c r="L137" s="116">
        <f t="shared" si="7"/>
        <v>-111.6</v>
      </c>
    </row>
    <row r="138" hidden="1" spans="1:12">
      <c r="A138" s="94">
        <v>137</v>
      </c>
      <c r="B138" s="177">
        <v>122718</v>
      </c>
      <c r="C138" s="178" t="s">
        <v>152</v>
      </c>
      <c r="D138" s="203" t="s">
        <v>20</v>
      </c>
      <c r="E138" s="141">
        <v>14</v>
      </c>
      <c r="F138" s="141">
        <v>-28</v>
      </c>
      <c r="G138" s="141">
        <v>13.8</v>
      </c>
      <c r="H138" s="141">
        <v>-57</v>
      </c>
      <c r="I138" s="141">
        <v>11</v>
      </c>
      <c r="J138" s="141">
        <v>-39.5</v>
      </c>
      <c r="K138" s="116">
        <f t="shared" si="6"/>
        <v>38.8</v>
      </c>
      <c r="L138" s="116">
        <f t="shared" si="7"/>
        <v>-124.5</v>
      </c>
    </row>
    <row r="139" hidden="1" spans="1:12">
      <c r="A139" s="94">
        <v>138</v>
      </c>
      <c r="B139" s="177">
        <v>122906</v>
      </c>
      <c r="C139" s="178" t="s">
        <v>153</v>
      </c>
      <c r="D139" s="203" t="s">
        <v>20</v>
      </c>
      <c r="E139" s="141">
        <v>63.5</v>
      </c>
      <c r="F139" s="141">
        <v>-10</v>
      </c>
      <c r="G139" s="141">
        <v>62.9</v>
      </c>
      <c r="H139" s="141">
        <v>-35.5</v>
      </c>
      <c r="I139" s="141">
        <v>52.5</v>
      </c>
      <c r="J139" s="141">
        <v>-18.1</v>
      </c>
      <c r="K139" s="116">
        <f t="shared" si="6"/>
        <v>178.9</v>
      </c>
      <c r="L139" s="116">
        <f t="shared" si="7"/>
        <v>-63.6</v>
      </c>
    </row>
    <row r="140" hidden="1" spans="1:12">
      <c r="A140" s="94">
        <v>139</v>
      </c>
      <c r="B140" s="177">
        <v>123007</v>
      </c>
      <c r="C140" s="178" t="s">
        <v>154</v>
      </c>
      <c r="D140" s="203" t="s">
        <v>20</v>
      </c>
      <c r="E140" s="141">
        <v>35.5</v>
      </c>
      <c r="F140" s="141">
        <v>-21</v>
      </c>
      <c r="G140" s="141">
        <v>23.1</v>
      </c>
      <c r="H140" s="141">
        <v>-53.6</v>
      </c>
      <c r="I140" s="141">
        <v>12.5</v>
      </c>
      <c r="J140" s="141">
        <v>-36.9</v>
      </c>
      <c r="K140" s="116">
        <f t="shared" si="6"/>
        <v>71.1</v>
      </c>
      <c r="L140" s="116">
        <f t="shared" si="7"/>
        <v>-111.5</v>
      </c>
    </row>
    <row r="141" hidden="1" spans="1:12">
      <c r="A141" s="94">
        <v>140</v>
      </c>
      <c r="B141" s="177">
        <v>307</v>
      </c>
      <c r="C141" s="178" t="s">
        <v>155</v>
      </c>
      <c r="D141" s="203" t="s">
        <v>17</v>
      </c>
      <c r="E141" s="141">
        <v>392</v>
      </c>
      <c r="F141" s="141">
        <v>-20</v>
      </c>
      <c r="G141" s="141">
        <v>631.6</v>
      </c>
      <c r="H141" s="141">
        <v>-112.6</v>
      </c>
      <c r="I141" s="141">
        <v>412.5</v>
      </c>
      <c r="J141" s="141">
        <v>-30.2</v>
      </c>
      <c r="K141" s="116">
        <f t="shared" si="6"/>
        <v>1436.1</v>
      </c>
      <c r="L141" s="116">
        <f t="shared" si="7"/>
        <v>-162.8</v>
      </c>
    </row>
    <row r="142" hidden="1" spans="1:12">
      <c r="A142" s="94">
        <v>142</v>
      </c>
      <c r="B142" s="95">
        <v>311</v>
      </c>
      <c r="C142" s="96" t="s">
        <v>156</v>
      </c>
      <c r="D142" s="206" t="s">
        <v>15</v>
      </c>
      <c r="E142" s="141">
        <v>33</v>
      </c>
      <c r="F142" s="141">
        <v>-20</v>
      </c>
      <c r="G142" s="141">
        <v>62.5</v>
      </c>
      <c r="H142" s="141">
        <v>-38.5</v>
      </c>
      <c r="I142" s="141">
        <v>52</v>
      </c>
      <c r="J142" s="141">
        <v>-22.3</v>
      </c>
      <c r="K142" s="116">
        <f>E142+G142+I142</f>
        <v>147.5</v>
      </c>
      <c r="L142" s="116">
        <f>F142+H142+J142</f>
        <v>-80.8</v>
      </c>
    </row>
    <row r="143" hidden="1" spans="1:12">
      <c r="A143" s="8" t="s">
        <v>157</v>
      </c>
      <c r="B143" s="9"/>
      <c r="C143" s="9"/>
      <c r="D143" s="9"/>
      <c r="E143" s="141">
        <v>18251.5</v>
      </c>
      <c r="F143" s="141">
        <v>-1858</v>
      </c>
      <c r="G143" s="141">
        <f>SUM(G3:G142)</f>
        <v>14198.4</v>
      </c>
      <c r="H143" s="141">
        <f>SUM(H3:H142)</f>
        <v>-5099.4</v>
      </c>
      <c r="I143" s="141">
        <f>SUM(I3:I142)</f>
        <v>10632</v>
      </c>
      <c r="J143" s="141">
        <f>SUM(J3:J142)</f>
        <v>-3716</v>
      </c>
      <c r="K143" s="116">
        <f>SUM(K3:K142)</f>
        <v>43081.9</v>
      </c>
      <c r="L143" s="116">
        <f>F143+H143+J143</f>
        <v>-10673.4</v>
      </c>
    </row>
  </sheetData>
  <autoFilter ref="A2:L143">
    <filterColumn colId="2">
      <filters>
        <filter val="四川太极郫县郫筒镇东大街药店"/>
        <filter val="四川太极郫县郫筒镇一环路东南段药店"/>
      </filters>
    </filterColumn>
    <extLst/>
  </autoFilter>
  <mergeCells count="7">
    <mergeCell ref="A1:D1"/>
    <mergeCell ref="E1:F1"/>
    <mergeCell ref="G1:H1"/>
    <mergeCell ref="I1:J1"/>
    <mergeCell ref="A143:D143"/>
    <mergeCell ref="K1:K2"/>
    <mergeCell ref="L1:L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0"/>
  <sheetViews>
    <sheetView tabSelected="1" workbookViewId="0">
      <selection activeCell="B11" sqref="B11"/>
    </sheetView>
  </sheetViews>
  <sheetFormatPr defaultColWidth="9" defaultRowHeight="18" customHeight="1" outlineLevelCol="7"/>
  <cols>
    <col min="1" max="2" width="7.5" style="1" customWidth="1"/>
    <col min="3" max="3" width="10.125" style="1" customWidth="1"/>
    <col min="4" max="6" width="9" style="1"/>
    <col min="7" max="7" width="10" style="151" customWidth="1"/>
    <col min="8" max="8" width="10.25" style="151" customWidth="1"/>
    <col min="9" max="16384" width="9" style="82"/>
  </cols>
  <sheetData>
    <row r="1" ht="19" customHeight="1" spans="1:8">
      <c r="A1" s="142" t="s">
        <v>158</v>
      </c>
      <c r="B1" s="142"/>
      <c r="C1" s="142"/>
      <c r="D1" s="142"/>
      <c r="E1" s="142"/>
      <c r="F1" s="142"/>
      <c r="G1" s="191"/>
      <c r="H1" s="191"/>
    </row>
    <row r="2" ht="19" customHeight="1" spans="1:8">
      <c r="A2" s="142" t="s">
        <v>6</v>
      </c>
      <c r="B2" s="142" t="s">
        <v>9</v>
      </c>
      <c r="C2" s="142" t="s">
        <v>7</v>
      </c>
      <c r="D2" s="142" t="s">
        <v>8</v>
      </c>
      <c r="E2" s="142" t="s">
        <v>159</v>
      </c>
      <c r="F2" s="142" t="s">
        <v>160</v>
      </c>
      <c r="G2" s="191" t="s">
        <v>161</v>
      </c>
      <c r="H2" s="191" t="s">
        <v>162</v>
      </c>
    </row>
    <row r="3" ht="19" customHeight="1" spans="1:8">
      <c r="A3" s="141">
        <v>1</v>
      </c>
      <c r="B3" s="141" t="s">
        <v>163</v>
      </c>
      <c r="C3" s="141">
        <v>572</v>
      </c>
      <c r="D3" s="141" t="s">
        <v>164</v>
      </c>
      <c r="E3" s="141">
        <v>5457</v>
      </c>
      <c r="F3" s="141" t="s">
        <v>165</v>
      </c>
      <c r="G3" s="116">
        <v>97.3</v>
      </c>
      <c r="H3" s="116">
        <v>48.5</v>
      </c>
    </row>
    <row r="4" ht="19" customHeight="1" spans="1:8">
      <c r="A4" s="141">
        <v>2</v>
      </c>
      <c r="B4" s="141" t="s">
        <v>163</v>
      </c>
      <c r="C4" s="141">
        <v>572</v>
      </c>
      <c r="D4" s="141" t="s">
        <v>164</v>
      </c>
      <c r="E4" s="141">
        <v>10186</v>
      </c>
      <c r="F4" s="141" t="s">
        <v>166</v>
      </c>
      <c r="G4" s="116">
        <v>185.5</v>
      </c>
      <c r="H4" s="116">
        <v>32.5</v>
      </c>
    </row>
    <row r="5" ht="19" customHeight="1" spans="1:8">
      <c r="A5" s="141"/>
      <c r="B5" s="141"/>
      <c r="C5" s="141"/>
      <c r="D5" s="141"/>
      <c r="E5" s="141"/>
      <c r="F5" s="141"/>
      <c r="G5" s="116"/>
      <c r="H5" s="116"/>
    </row>
    <row r="6" ht="19" customHeight="1" spans="1:8">
      <c r="A6" s="141"/>
      <c r="B6" s="141"/>
      <c r="C6" s="141"/>
      <c r="D6" s="141"/>
      <c r="E6" s="141"/>
      <c r="F6" s="141"/>
      <c r="G6" s="116"/>
      <c r="H6" s="116"/>
    </row>
    <row r="7" ht="19" customHeight="1" spans="1:8">
      <c r="A7" s="141"/>
      <c r="B7" s="141"/>
      <c r="C7" s="141"/>
      <c r="D7" s="141"/>
      <c r="E7" s="141"/>
      <c r="F7" s="141"/>
      <c r="G7" s="116"/>
      <c r="H7" s="116"/>
    </row>
    <row r="8" ht="19" customHeight="1" spans="1:8">
      <c r="A8" s="141"/>
      <c r="B8" s="141"/>
      <c r="C8" s="141"/>
      <c r="D8" s="141"/>
      <c r="E8" s="141"/>
      <c r="F8" s="141"/>
      <c r="G8" s="116"/>
      <c r="H8" s="116"/>
    </row>
    <row r="9" ht="19" customHeight="1" spans="1:8">
      <c r="A9" s="141"/>
      <c r="B9" s="141"/>
      <c r="C9" s="141"/>
      <c r="D9" s="141"/>
      <c r="E9" s="141"/>
      <c r="F9" s="141"/>
      <c r="G9" s="116"/>
      <c r="H9" s="116"/>
    </row>
    <row r="10" ht="19" customHeight="1" spans="1:8">
      <c r="A10" s="141"/>
      <c r="B10" s="141"/>
      <c r="C10" s="141"/>
      <c r="D10" s="141"/>
      <c r="E10" s="141"/>
      <c r="F10" s="141"/>
      <c r="G10" s="116"/>
      <c r="H10" s="116"/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"/>
  <sheetViews>
    <sheetView topLeftCell="C1" workbookViewId="0">
      <selection activeCell="A4" sqref="$A4:$XFD4"/>
    </sheetView>
  </sheetViews>
  <sheetFormatPr defaultColWidth="9" defaultRowHeight="12.75" outlineLevelRow="5"/>
  <cols>
    <col min="1" max="1" width="4.375" style="73" customWidth="1"/>
    <col min="2" max="2" width="8" style="74"/>
    <col min="3" max="3" width="21.5" style="75" customWidth="1"/>
    <col min="4" max="4" width="9" style="76"/>
    <col min="5" max="5" width="5.625" style="77" customWidth="1"/>
    <col min="6" max="6" width="6.125" style="145" customWidth="1"/>
    <col min="7" max="7" width="6.5" style="146" customWidth="1"/>
    <col min="8" max="8" width="10.25" style="147" customWidth="1"/>
    <col min="9" max="9" width="11.375" style="146" customWidth="1"/>
    <col min="10" max="10" width="10" style="172" customWidth="1"/>
    <col min="11" max="11" width="8" style="148" customWidth="1"/>
    <col min="12" max="12" width="7.5" style="173" customWidth="1"/>
    <col min="13" max="13" width="10.125" style="174" customWidth="1"/>
    <col min="14" max="14" width="10.625" style="151" customWidth="1"/>
    <col min="15" max="15" width="10.5" style="150" customWidth="1"/>
    <col min="16" max="16" width="7.375" style="175" customWidth="1"/>
    <col min="17" max="17" width="11.625" style="151" customWidth="1"/>
    <col min="18" max="19" width="9" style="176"/>
    <col min="20" max="16384" width="9" style="175"/>
  </cols>
  <sheetData>
    <row r="1" ht="28" customHeight="1" spans="1:19">
      <c r="A1" s="58" t="s">
        <v>0</v>
      </c>
      <c r="B1" s="58"/>
      <c r="C1" s="58"/>
      <c r="D1" s="58"/>
      <c r="E1" s="57"/>
      <c r="F1" s="134" t="s">
        <v>167</v>
      </c>
      <c r="G1" s="134"/>
      <c r="H1" s="134"/>
      <c r="I1" s="134"/>
      <c r="J1" s="189"/>
      <c r="K1" s="190" t="s">
        <v>168</v>
      </c>
      <c r="L1" s="191"/>
      <c r="M1" s="142"/>
      <c r="N1" s="191"/>
      <c r="O1" s="192"/>
      <c r="P1" s="91" t="s">
        <v>169</v>
      </c>
      <c r="Q1" s="166"/>
      <c r="R1" s="138" t="s">
        <v>4</v>
      </c>
      <c r="S1" s="138" t="s">
        <v>5</v>
      </c>
    </row>
    <row r="2" ht="44" customHeight="1" spans="1:19">
      <c r="A2" s="58" t="s">
        <v>6</v>
      </c>
      <c r="B2" s="89" t="s">
        <v>7</v>
      </c>
      <c r="C2" s="89" t="s">
        <v>8</v>
      </c>
      <c r="D2" s="90" t="s">
        <v>9</v>
      </c>
      <c r="E2" s="91" t="s">
        <v>170</v>
      </c>
      <c r="F2" s="92" t="s">
        <v>171</v>
      </c>
      <c r="G2" s="12" t="s">
        <v>172</v>
      </c>
      <c r="H2" s="93" t="s">
        <v>173</v>
      </c>
      <c r="I2" s="12" t="s">
        <v>174</v>
      </c>
      <c r="J2" s="108" t="s">
        <v>175</v>
      </c>
      <c r="K2" s="92" t="s">
        <v>176</v>
      </c>
      <c r="L2" s="12" t="s">
        <v>177</v>
      </c>
      <c r="M2" s="93" t="s">
        <v>173</v>
      </c>
      <c r="N2" s="12" t="s">
        <v>178</v>
      </c>
      <c r="O2" s="108" t="s">
        <v>175</v>
      </c>
      <c r="P2" s="12" t="s">
        <v>177</v>
      </c>
      <c r="Q2" s="12" t="s">
        <v>179</v>
      </c>
      <c r="R2" s="138"/>
      <c r="S2" s="138"/>
    </row>
    <row r="3" spans="1:19">
      <c r="A3" s="94">
        <v>1</v>
      </c>
      <c r="B3" s="177">
        <v>337</v>
      </c>
      <c r="C3" s="178" t="s">
        <v>10</v>
      </c>
      <c r="D3" s="179" t="s">
        <v>11</v>
      </c>
      <c r="E3" s="97" t="s">
        <v>180</v>
      </c>
      <c r="F3" s="98">
        <v>30</v>
      </c>
      <c r="G3" s="115">
        <v>23</v>
      </c>
      <c r="H3" s="180">
        <f>G3/F3</f>
        <v>0.766666666666667</v>
      </c>
      <c r="I3" s="115">
        <f>G3*2</f>
        <v>46</v>
      </c>
      <c r="J3" s="110">
        <f>(F3-G3)*-1</f>
        <v>-7</v>
      </c>
      <c r="K3" s="111">
        <v>30</v>
      </c>
      <c r="L3" s="116">
        <v>18</v>
      </c>
      <c r="M3" s="193">
        <f>L3/K3</f>
        <v>0.6</v>
      </c>
      <c r="N3" s="116">
        <f>L3*2</f>
        <v>36</v>
      </c>
      <c r="O3" s="114">
        <f>(K3-L3)*-1</f>
        <v>-12</v>
      </c>
      <c r="P3" s="141">
        <v>13</v>
      </c>
      <c r="Q3" s="116">
        <f>P3*1.5</f>
        <v>19.5</v>
      </c>
      <c r="R3" s="33">
        <f>I3+N3+Q3</f>
        <v>101.5</v>
      </c>
      <c r="S3" s="33">
        <f>J3+O3</f>
        <v>-19</v>
      </c>
    </row>
    <row r="4" s="170" customFormat="1" ht="12" spans="1:19">
      <c r="A4" s="33">
        <v>141</v>
      </c>
      <c r="B4" s="181">
        <v>572</v>
      </c>
      <c r="C4" s="182" t="s">
        <v>12</v>
      </c>
      <c r="D4" s="181" t="s">
        <v>11</v>
      </c>
      <c r="E4" s="183" t="s">
        <v>181</v>
      </c>
      <c r="F4" s="184">
        <v>25</v>
      </c>
      <c r="G4" s="185">
        <v>21</v>
      </c>
      <c r="H4" s="186">
        <f>G4/F4</f>
        <v>0.84</v>
      </c>
      <c r="I4" s="185">
        <f>G4*2</f>
        <v>42</v>
      </c>
      <c r="J4" s="194">
        <f>(F4-G4)*-1</f>
        <v>-4</v>
      </c>
      <c r="K4" s="195">
        <v>25</v>
      </c>
      <c r="L4" s="196">
        <v>14</v>
      </c>
      <c r="M4" s="197">
        <f>L4/K4</f>
        <v>0.56</v>
      </c>
      <c r="N4" s="196">
        <f>L4*2</f>
        <v>28</v>
      </c>
      <c r="O4" s="198">
        <f>(K4-L4)*-1</f>
        <v>-11</v>
      </c>
      <c r="P4" s="33">
        <v>7</v>
      </c>
      <c r="Q4" s="196">
        <f>P4*1.5</f>
        <v>10.5</v>
      </c>
      <c r="R4" s="33">
        <f>I4+N4+Q4</f>
        <v>80.5</v>
      </c>
      <c r="S4" s="33">
        <f>J4+O4</f>
        <v>-15</v>
      </c>
    </row>
    <row r="5" spans="1:19">
      <c r="A5" s="94">
        <v>142</v>
      </c>
      <c r="B5" s="95">
        <v>311</v>
      </c>
      <c r="C5" s="96" t="s">
        <v>156</v>
      </c>
      <c r="D5" s="95" t="s">
        <v>15</v>
      </c>
      <c r="E5" s="187" t="s">
        <v>182</v>
      </c>
      <c r="F5" s="98">
        <v>20</v>
      </c>
      <c r="G5" s="115">
        <v>9</v>
      </c>
      <c r="H5" s="180">
        <f>G5/F5</f>
        <v>0.45</v>
      </c>
      <c r="I5" s="115">
        <f>G5*2</f>
        <v>18</v>
      </c>
      <c r="J5" s="110">
        <f>(F5-G5)*-1</f>
        <v>-11</v>
      </c>
      <c r="K5" s="111">
        <v>15</v>
      </c>
      <c r="L5" s="116">
        <v>6</v>
      </c>
      <c r="M5" s="193">
        <f>L5/K5</f>
        <v>0.4</v>
      </c>
      <c r="N5" s="116">
        <f>L5*2</f>
        <v>12</v>
      </c>
      <c r="O5" s="114">
        <f>(K5-L5)*-1</f>
        <v>-9</v>
      </c>
      <c r="P5" s="141">
        <v>2</v>
      </c>
      <c r="Q5" s="116">
        <f>P5*1.5</f>
        <v>3</v>
      </c>
      <c r="R5" s="33">
        <f>I5+N5+Q5</f>
        <v>33</v>
      </c>
      <c r="S5" s="33">
        <f>J5+O5</f>
        <v>-20</v>
      </c>
    </row>
    <row r="6" s="171" customFormat="1" ht="12" spans="1:19">
      <c r="A6" s="8" t="s">
        <v>157</v>
      </c>
      <c r="B6" s="9"/>
      <c r="C6" s="9"/>
      <c r="D6" s="9"/>
      <c r="E6" s="188"/>
      <c r="F6" s="134">
        <f>SUM(F3:F5)</f>
        <v>75</v>
      </c>
      <c r="G6" s="115">
        <f>SUM(G3:G5)</f>
        <v>53</v>
      </c>
      <c r="H6" s="140">
        <f>G6/F6</f>
        <v>0.706666666666667</v>
      </c>
      <c r="I6" s="166">
        <f>SUM(I3:I5)</f>
        <v>106</v>
      </c>
      <c r="J6" s="189"/>
      <c r="K6" s="190">
        <f>SUM(K3:K5)</f>
        <v>70</v>
      </c>
      <c r="L6" s="116">
        <f>SUM(L3:L5)</f>
        <v>38</v>
      </c>
      <c r="M6" s="199">
        <f>L6/K6</f>
        <v>0.542857142857143</v>
      </c>
      <c r="N6" s="191">
        <f>SUM(N3:N5)</f>
        <v>76</v>
      </c>
      <c r="O6" s="200"/>
      <c r="P6" s="142">
        <f>SUM(P3:P5)</f>
        <v>22</v>
      </c>
      <c r="Q6" s="116">
        <f>SUM(Q3:Q5)</f>
        <v>33</v>
      </c>
      <c r="R6" s="33">
        <f>I6+N6+Q6</f>
        <v>215</v>
      </c>
      <c r="S6" s="33">
        <f>SUM(S3:S5)</f>
        <v>-54</v>
      </c>
    </row>
  </sheetData>
  <sortState ref="A2:K141">
    <sortCondition ref="E2"/>
  </sortState>
  <mergeCells count="7">
    <mergeCell ref="A1:E1"/>
    <mergeCell ref="F1:J1"/>
    <mergeCell ref="K1:O1"/>
    <mergeCell ref="P1:Q1"/>
    <mergeCell ref="A6:E6"/>
    <mergeCell ref="R1:R2"/>
    <mergeCell ref="S1:S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5"/>
  <sheetViews>
    <sheetView workbookViewId="0">
      <pane xSplit="5" topLeftCell="AM1" activePane="topRight" state="frozen"/>
      <selection/>
      <selection pane="topRight" activeCell="AW3" sqref="AW3"/>
    </sheetView>
  </sheetViews>
  <sheetFormatPr defaultColWidth="9" defaultRowHeight="13.5" outlineLevelRow="4"/>
  <cols>
    <col min="1" max="1" width="4.625" style="73" customWidth="1"/>
    <col min="2" max="2" width="7.75" style="74" customWidth="1"/>
    <col min="3" max="3" width="16.25" style="75" customWidth="1"/>
    <col min="4" max="4" width="7.375" style="76" customWidth="1"/>
    <col min="5" max="5" width="6" style="77" customWidth="1"/>
    <col min="6" max="6" width="6.375" style="145" customWidth="1"/>
    <col min="7" max="7" width="8" style="146" customWidth="1"/>
    <col min="8" max="8" width="9.5" style="147" customWidth="1"/>
    <col min="9" max="9" width="10.125" style="146" customWidth="1"/>
    <col min="10" max="10" width="11.625" style="146" customWidth="1"/>
    <col min="11" max="11" width="6.625" style="145" customWidth="1"/>
    <col min="12" max="12" width="6.625" style="146" customWidth="1"/>
    <col min="13" max="13" width="9.25" style="147" customWidth="1"/>
    <col min="14" max="14" width="13" style="146" customWidth="1"/>
    <col min="15" max="15" width="11.75" style="146" customWidth="1"/>
    <col min="16" max="16" width="6.625" style="146" customWidth="1"/>
    <col min="17" max="17" width="6.875" style="146" customWidth="1"/>
    <col min="18" max="18" width="9.375" style="147" customWidth="1"/>
    <col min="19" max="19" width="11.125" style="146" customWidth="1"/>
    <col min="20" max="20" width="10.25" style="146" customWidth="1"/>
    <col min="21" max="21" width="6.25" style="148" customWidth="1"/>
    <col min="22" max="22" width="6" style="1" customWidth="1"/>
    <col min="23" max="23" width="10" style="149" customWidth="1"/>
    <col min="24" max="24" width="10.5" style="1" customWidth="1"/>
    <col min="25" max="25" width="12" style="150" customWidth="1"/>
    <col min="26" max="26" width="6.5" style="148" customWidth="1"/>
    <col min="27" max="27" width="5.5" style="151" customWidth="1"/>
    <col min="28" max="28" width="9.625" style="152" customWidth="1"/>
    <col min="29" max="30" width="9.625" style="151" customWidth="1"/>
    <col min="31" max="31" width="6.75" style="148" customWidth="1"/>
    <col min="32" max="32" width="6.25" style="151" customWidth="1"/>
    <col min="33" max="33" width="9.625" style="152" customWidth="1"/>
    <col min="34" max="35" width="9.625" style="151" customWidth="1"/>
    <col min="36" max="36" width="6" style="148" customWidth="1"/>
    <col min="37" max="37" width="6.625" style="1" customWidth="1"/>
    <col min="38" max="38" width="9.875" style="149" customWidth="1"/>
    <col min="39" max="39" width="11.875" style="1" customWidth="1"/>
    <col min="40" max="40" width="9" style="150" customWidth="1"/>
    <col min="41" max="41" width="6.875" style="145" customWidth="1"/>
    <col min="42" max="42" width="5.75" style="146" customWidth="1"/>
    <col min="43" max="43" width="9.625" style="147" customWidth="1"/>
    <col min="44" max="44" width="9.625" style="146" customWidth="1"/>
    <col min="45" max="45" width="11.625" style="146" customWidth="1"/>
    <col min="46" max="46" width="6.625" style="145" customWidth="1"/>
    <col min="47" max="47" width="6.25" style="153" customWidth="1"/>
    <col min="48" max="48" width="9" style="152" customWidth="1"/>
    <col min="49" max="49" width="9" style="5"/>
    <col min="50" max="50" width="12" style="154" customWidth="1"/>
    <col min="51" max="52" width="9" style="1"/>
  </cols>
  <sheetData>
    <row r="1" s="72" customFormat="1" ht="22" customHeight="1" spans="1:52">
      <c r="A1" s="58" t="s">
        <v>183</v>
      </c>
      <c r="B1" s="58"/>
      <c r="C1" s="58"/>
      <c r="D1" s="58"/>
      <c r="E1" s="58"/>
      <c r="F1" s="104" t="s">
        <v>184</v>
      </c>
      <c r="G1" s="155"/>
      <c r="H1" s="155"/>
      <c r="I1" s="155"/>
      <c r="J1" s="159"/>
      <c r="K1" s="104" t="s">
        <v>185</v>
      </c>
      <c r="L1" s="155"/>
      <c r="M1" s="155"/>
      <c r="N1" s="155"/>
      <c r="O1" s="159"/>
      <c r="P1" s="83" t="s">
        <v>186</v>
      </c>
      <c r="Q1" s="84"/>
      <c r="R1" s="84"/>
      <c r="S1" s="84"/>
      <c r="T1" s="102"/>
      <c r="U1" s="119" t="s">
        <v>187</v>
      </c>
      <c r="V1" s="120"/>
      <c r="W1" s="120"/>
      <c r="X1" s="120"/>
      <c r="Y1" s="163"/>
      <c r="Z1" s="119" t="s">
        <v>188</v>
      </c>
      <c r="AA1" s="120"/>
      <c r="AB1" s="120"/>
      <c r="AC1" s="120"/>
      <c r="AD1" s="163"/>
      <c r="AE1" s="104" t="s">
        <v>189</v>
      </c>
      <c r="AF1" s="155"/>
      <c r="AG1" s="155"/>
      <c r="AH1" s="155"/>
      <c r="AI1" s="159"/>
      <c r="AJ1" s="119" t="s">
        <v>190</v>
      </c>
      <c r="AK1" s="122"/>
      <c r="AL1" s="122"/>
      <c r="AM1" s="122"/>
      <c r="AN1" s="130"/>
      <c r="AO1" s="104" t="s">
        <v>191</v>
      </c>
      <c r="AP1" s="155"/>
      <c r="AQ1" s="155"/>
      <c r="AR1" s="155"/>
      <c r="AS1" s="159"/>
      <c r="AT1" s="131" t="s">
        <v>192</v>
      </c>
      <c r="AU1" s="165"/>
      <c r="AV1" s="165"/>
      <c r="AW1" s="165"/>
      <c r="AX1" s="83"/>
      <c r="AY1" s="138" t="s">
        <v>4</v>
      </c>
      <c r="AZ1" s="138" t="s">
        <v>5</v>
      </c>
    </row>
    <row r="2" ht="26" customHeight="1" spans="1:52">
      <c r="A2" s="58"/>
      <c r="B2" s="58"/>
      <c r="C2" s="58"/>
      <c r="D2" s="58"/>
      <c r="E2" s="58"/>
      <c r="F2" s="107" t="s">
        <v>193</v>
      </c>
      <c r="G2" s="125"/>
      <c r="H2" s="125"/>
      <c r="I2" s="125"/>
      <c r="J2" s="160"/>
      <c r="K2" s="107" t="s">
        <v>194</v>
      </c>
      <c r="L2" s="125"/>
      <c r="M2" s="125"/>
      <c r="N2" s="125"/>
      <c r="O2" s="160"/>
      <c r="P2" s="86" t="s">
        <v>195</v>
      </c>
      <c r="Q2" s="87"/>
      <c r="R2" s="87"/>
      <c r="S2" s="87"/>
      <c r="T2" s="105"/>
      <c r="U2" s="161" t="s">
        <v>196</v>
      </c>
      <c r="V2" s="162"/>
      <c r="W2" s="162"/>
      <c r="X2" s="162"/>
      <c r="Y2" s="164"/>
      <c r="Z2" s="107" t="s">
        <v>197</v>
      </c>
      <c r="AA2" s="125"/>
      <c r="AB2" s="125"/>
      <c r="AC2" s="125"/>
      <c r="AD2" s="160"/>
      <c r="AE2" s="107" t="s">
        <v>198</v>
      </c>
      <c r="AF2" s="125"/>
      <c r="AG2" s="125"/>
      <c r="AH2" s="125"/>
      <c r="AI2" s="160"/>
      <c r="AJ2" s="107" t="s">
        <v>199</v>
      </c>
      <c r="AK2" s="123"/>
      <c r="AL2" s="123"/>
      <c r="AM2" s="123"/>
      <c r="AN2" s="133"/>
      <c r="AO2" s="107" t="s">
        <v>200</v>
      </c>
      <c r="AP2" s="125"/>
      <c r="AQ2" s="125"/>
      <c r="AR2" s="125"/>
      <c r="AS2" s="160"/>
      <c r="AT2" s="134" t="s">
        <v>201</v>
      </c>
      <c r="AU2" s="166"/>
      <c r="AV2" s="166"/>
      <c r="AW2" s="166"/>
      <c r="AX2" s="86"/>
      <c r="AY2" s="138"/>
      <c r="AZ2" s="138"/>
    </row>
    <row r="3" ht="36" customHeight="1" spans="1:52">
      <c r="A3" s="58" t="s">
        <v>6</v>
      </c>
      <c r="B3" s="89" t="s">
        <v>7</v>
      </c>
      <c r="C3" s="89" t="s">
        <v>8</v>
      </c>
      <c r="D3" s="90" t="s">
        <v>9</v>
      </c>
      <c r="E3" s="91" t="s">
        <v>202</v>
      </c>
      <c r="F3" s="92" t="s">
        <v>203</v>
      </c>
      <c r="G3" s="12" t="s">
        <v>177</v>
      </c>
      <c r="H3" s="93" t="s">
        <v>173</v>
      </c>
      <c r="I3" s="12" t="s">
        <v>204</v>
      </c>
      <c r="J3" s="108" t="s">
        <v>205</v>
      </c>
      <c r="K3" s="92" t="s">
        <v>206</v>
      </c>
      <c r="L3" s="12" t="s">
        <v>172</v>
      </c>
      <c r="M3" s="93" t="s">
        <v>173</v>
      </c>
      <c r="N3" s="12" t="s">
        <v>204</v>
      </c>
      <c r="O3" s="108" t="s">
        <v>205</v>
      </c>
      <c r="P3" s="12" t="s">
        <v>207</v>
      </c>
      <c r="Q3" s="12" t="s">
        <v>177</v>
      </c>
      <c r="R3" s="93" t="s">
        <v>173</v>
      </c>
      <c r="S3" s="12" t="s">
        <v>208</v>
      </c>
      <c r="T3" s="108" t="s">
        <v>175</v>
      </c>
      <c r="U3" s="92" t="s">
        <v>203</v>
      </c>
      <c r="V3" s="12" t="s">
        <v>209</v>
      </c>
      <c r="W3" s="93" t="s">
        <v>173</v>
      </c>
      <c r="X3" s="12" t="s">
        <v>210</v>
      </c>
      <c r="Y3" s="108" t="s">
        <v>205</v>
      </c>
      <c r="Z3" s="92" t="s">
        <v>206</v>
      </c>
      <c r="AA3" s="12" t="s">
        <v>209</v>
      </c>
      <c r="AB3" s="93" t="s">
        <v>173</v>
      </c>
      <c r="AC3" s="12" t="s">
        <v>210</v>
      </c>
      <c r="AD3" s="108" t="s">
        <v>205</v>
      </c>
      <c r="AE3" s="92" t="s">
        <v>203</v>
      </c>
      <c r="AF3" s="12" t="s">
        <v>211</v>
      </c>
      <c r="AG3" s="93" t="s">
        <v>173</v>
      </c>
      <c r="AH3" s="12" t="s">
        <v>212</v>
      </c>
      <c r="AI3" s="108" t="s">
        <v>175</v>
      </c>
      <c r="AJ3" s="92" t="s">
        <v>203</v>
      </c>
      <c r="AK3" s="12" t="s">
        <v>172</v>
      </c>
      <c r="AL3" s="93" t="s">
        <v>173</v>
      </c>
      <c r="AM3" s="12" t="s">
        <v>210</v>
      </c>
      <c r="AN3" s="108" t="s">
        <v>205</v>
      </c>
      <c r="AO3" s="92" t="s">
        <v>207</v>
      </c>
      <c r="AP3" s="12" t="s">
        <v>209</v>
      </c>
      <c r="AQ3" s="93" t="s">
        <v>173</v>
      </c>
      <c r="AR3" s="12" t="s">
        <v>213</v>
      </c>
      <c r="AS3" s="108" t="s">
        <v>214</v>
      </c>
      <c r="AT3" s="92" t="s">
        <v>206</v>
      </c>
      <c r="AU3" s="12" t="s">
        <v>172</v>
      </c>
      <c r="AV3" s="93" t="s">
        <v>215</v>
      </c>
      <c r="AW3" s="12" t="s">
        <v>216</v>
      </c>
      <c r="AX3" s="167" t="s">
        <v>217</v>
      </c>
      <c r="AY3" s="138"/>
      <c r="AZ3" s="138"/>
    </row>
    <row r="4" ht="30" customHeight="1" spans="1:52">
      <c r="A4" s="94">
        <v>141</v>
      </c>
      <c r="B4" s="95">
        <v>572</v>
      </c>
      <c r="C4" s="96" t="s">
        <v>12</v>
      </c>
      <c r="D4" s="95" t="s">
        <v>11</v>
      </c>
      <c r="E4" s="97" t="s">
        <v>181</v>
      </c>
      <c r="F4" s="98">
        <v>30</v>
      </c>
      <c r="G4" s="115">
        <v>19</v>
      </c>
      <c r="H4" s="140">
        <f>G4/F4</f>
        <v>0.633333333333333</v>
      </c>
      <c r="I4" s="115">
        <f>G4*0.8</f>
        <v>15.2</v>
      </c>
      <c r="J4" s="110">
        <f>(F4-G4)*-0.5</f>
        <v>-5.5</v>
      </c>
      <c r="K4" s="98">
        <v>15</v>
      </c>
      <c r="L4" s="115">
        <v>6</v>
      </c>
      <c r="M4" s="140">
        <f>L4/K4</f>
        <v>0.4</v>
      </c>
      <c r="N4" s="115">
        <f>L4*0.8</f>
        <v>4.8</v>
      </c>
      <c r="O4" s="110">
        <f>(K4-L4)*-0.5</f>
        <v>-4.5</v>
      </c>
      <c r="P4" s="115">
        <v>30</v>
      </c>
      <c r="Q4" s="115">
        <v>31</v>
      </c>
      <c r="R4" s="140">
        <f>Q4/P4</f>
        <v>1.03333333333333</v>
      </c>
      <c r="S4" s="115">
        <f>Q4*2</f>
        <v>62</v>
      </c>
      <c r="T4" s="115"/>
      <c r="U4" s="111">
        <v>15</v>
      </c>
      <c r="V4" s="116">
        <v>10</v>
      </c>
      <c r="W4" s="135">
        <f>V4/U4</f>
        <v>0.666666666666667</v>
      </c>
      <c r="X4" s="116">
        <f>V4*0.8</f>
        <v>8</v>
      </c>
      <c r="Y4" s="114">
        <f>(U4-V4)*-0.5</f>
        <v>-2.5</v>
      </c>
      <c r="Z4" s="111">
        <v>12</v>
      </c>
      <c r="AA4" s="116">
        <v>1</v>
      </c>
      <c r="AB4" s="135">
        <f>AA4/Z4</f>
        <v>0.0833333333333333</v>
      </c>
      <c r="AC4" s="116">
        <f>AA4*0.8</f>
        <v>0.8</v>
      </c>
      <c r="AD4" s="114">
        <f>(Z4-AA4)*-0.5</f>
        <v>-5.5</v>
      </c>
      <c r="AE4" s="111">
        <v>10</v>
      </c>
      <c r="AF4" s="116">
        <v>19</v>
      </c>
      <c r="AG4" s="135">
        <f>AF4/AE4</f>
        <v>1.9</v>
      </c>
      <c r="AH4" s="116">
        <f>AF4*3.5</f>
        <v>66.5</v>
      </c>
      <c r="AI4" s="116"/>
      <c r="AJ4" s="111">
        <v>12</v>
      </c>
      <c r="AK4" s="116">
        <v>9</v>
      </c>
      <c r="AL4" s="135">
        <f>AK4/AJ4</f>
        <v>0.75</v>
      </c>
      <c r="AM4" s="116">
        <f>AK4*0.8</f>
        <v>7.2</v>
      </c>
      <c r="AN4" s="114">
        <f>(AJ4-AK4)*-0.5</f>
        <v>-1.5</v>
      </c>
      <c r="AO4" s="98">
        <v>10</v>
      </c>
      <c r="AP4" s="115">
        <v>1</v>
      </c>
      <c r="AQ4" s="140">
        <f>AP4/AO4</f>
        <v>0.1</v>
      </c>
      <c r="AR4" s="115">
        <f>AP4*0.5</f>
        <v>0.5</v>
      </c>
      <c r="AS4" s="110">
        <f>(AO4-AP4)*-0.3</f>
        <v>-2.7</v>
      </c>
      <c r="AT4" s="111">
        <v>15</v>
      </c>
      <c r="AU4" s="116">
        <v>1</v>
      </c>
      <c r="AV4" s="135">
        <f>AU4/AT4</f>
        <v>0.0666666666666667</v>
      </c>
      <c r="AW4" s="116">
        <f>AU4*0.3</f>
        <v>0.3</v>
      </c>
      <c r="AX4" s="114">
        <f>(AT4-AU4)*-0.2</f>
        <v>-2.8</v>
      </c>
      <c r="AY4" s="33">
        <f>I4+N4+S4+X4+AC4+AH4+AM4+AR4+AW4</f>
        <v>165.3</v>
      </c>
      <c r="AZ4" s="33">
        <f>J4+O4+T4+Y4+AD4+AI4+AN4+AS4+AX4</f>
        <v>-25</v>
      </c>
    </row>
    <row r="5" s="144" customFormat="1" spans="1:52">
      <c r="A5" s="156"/>
      <c r="B5" s="157"/>
      <c r="C5" s="157"/>
      <c r="D5" s="157"/>
      <c r="E5" s="158"/>
      <c r="F5" s="98">
        <f>SUM(F4:F4)</f>
        <v>30</v>
      </c>
      <c r="G5" s="115">
        <f>SUM(G4:G4)</f>
        <v>19</v>
      </c>
      <c r="H5" s="140">
        <f>G5/F5</f>
        <v>0.633333333333333</v>
      </c>
      <c r="I5" s="98">
        <f>SUM(I4:I4)</f>
        <v>15.2</v>
      </c>
      <c r="J5" s="98"/>
      <c r="K5" s="98">
        <f>SUM(K4:K4)</f>
        <v>15</v>
      </c>
      <c r="L5" s="115">
        <f>SUM(L4:L4)</f>
        <v>6</v>
      </c>
      <c r="M5" s="140">
        <f>L5/K5</f>
        <v>0.4</v>
      </c>
      <c r="N5" s="98">
        <f>SUM(N4:N4)</f>
        <v>4.8</v>
      </c>
      <c r="O5" s="98"/>
      <c r="P5" s="115">
        <f>SUM(P4:P4)</f>
        <v>30</v>
      </c>
      <c r="Q5" s="115">
        <f>SUM(Q4:Q4)</f>
        <v>31</v>
      </c>
      <c r="R5" s="140">
        <f>Q5/P5</f>
        <v>1.03333333333333</v>
      </c>
      <c r="S5" s="115">
        <f>SUM(S4:S4)</f>
        <v>62</v>
      </c>
      <c r="T5" s="115"/>
      <c r="U5" s="111">
        <f>SUM(U4:U4)</f>
        <v>15</v>
      </c>
      <c r="V5" s="116">
        <f>SUM(V4:V4)</f>
        <v>10</v>
      </c>
      <c r="W5" s="135">
        <f>V5/U5</f>
        <v>0.666666666666667</v>
      </c>
      <c r="X5" s="111">
        <f>SUM(X4:X4)</f>
        <v>8</v>
      </c>
      <c r="Y5" s="114"/>
      <c r="Z5" s="111">
        <f>SUM(Z4:Z4)</f>
        <v>12</v>
      </c>
      <c r="AA5" s="116">
        <f>SUM(AA4:AA4)</f>
        <v>1</v>
      </c>
      <c r="AB5" s="135">
        <f>AA5/Z5</f>
        <v>0.0833333333333333</v>
      </c>
      <c r="AC5" s="116">
        <f>SUM(AC4:AC4)</f>
        <v>0.8</v>
      </c>
      <c r="AD5" s="114">
        <f>(Z5-AA5)*-0.5</f>
        <v>-5.5</v>
      </c>
      <c r="AE5" s="111">
        <f>SUM(AE4:AE4)</f>
        <v>10</v>
      </c>
      <c r="AF5" s="116">
        <f>SUM(AF4:AF4)</f>
        <v>19</v>
      </c>
      <c r="AG5" s="135">
        <f>AF5/AE5</f>
        <v>1.9</v>
      </c>
      <c r="AH5" s="111">
        <f>SUM(AH4:AH4)</f>
        <v>66.5</v>
      </c>
      <c r="AI5" s="111"/>
      <c r="AJ5" s="111">
        <f>SUM(AJ4:AJ4)</f>
        <v>12</v>
      </c>
      <c r="AK5" s="116">
        <f>SUM(AK4:AK4)</f>
        <v>9</v>
      </c>
      <c r="AL5" s="135">
        <f>AK5/AJ5</f>
        <v>0.75</v>
      </c>
      <c r="AM5" s="111">
        <f>SUM(AM4:AM4)</f>
        <v>7.2</v>
      </c>
      <c r="AN5" s="114"/>
      <c r="AO5" s="98">
        <f>SUM(AO4:AO4)</f>
        <v>10</v>
      </c>
      <c r="AP5" s="115">
        <f>SUM(AP4:AP4)</f>
        <v>1</v>
      </c>
      <c r="AQ5" s="140">
        <f>AP5/AO5</f>
        <v>0.1</v>
      </c>
      <c r="AR5" s="98">
        <f>SUM(AR4:AR4)</f>
        <v>0.5</v>
      </c>
      <c r="AS5" s="98"/>
      <c r="AT5" s="98">
        <f>SUM(AT4:AT4)</f>
        <v>15</v>
      </c>
      <c r="AU5" s="116">
        <f>SUM(AU4:AU4)</f>
        <v>1</v>
      </c>
      <c r="AV5" s="135">
        <f>AU5/AT5</f>
        <v>0.0666666666666667</v>
      </c>
      <c r="AW5" s="168">
        <f>SUM(AW4:AW4)</f>
        <v>0.3</v>
      </c>
      <c r="AX5" s="169"/>
      <c r="AY5" s="33">
        <f>SUM(AY4:AY4)</f>
        <v>165.3</v>
      </c>
      <c r="AZ5" s="33">
        <f>SUM(AZ4:AZ4)</f>
        <v>-25</v>
      </c>
    </row>
  </sheetData>
  <mergeCells count="22">
    <mergeCell ref="F1:J1"/>
    <mergeCell ref="K1:O1"/>
    <mergeCell ref="P1:T1"/>
    <mergeCell ref="U1:Y1"/>
    <mergeCell ref="Z1:AD1"/>
    <mergeCell ref="AE1:AI1"/>
    <mergeCell ref="AJ1:AN1"/>
    <mergeCell ref="AO1:AS1"/>
    <mergeCell ref="AT1:AX1"/>
    <mergeCell ref="F2:J2"/>
    <mergeCell ref="K2:O2"/>
    <mergeCell ref="P2:T2"/>
    <mergeCell ref="U2:Y2"/>
    <mergeCell ref="Z2:AD2"/>
    <mergeCell ref="AE2:AI2"/>
    <mergeCell ref="AJ2:AN2"/>
    <mergeCell ref="AO2:AS2"/>
    <mergeCell ref="AT2:AX2"/>
    <mergeCell ref="A5:E5"/>
    <mergeCell ref="AY1:AY3"/>
    <mergeCell ref="AZ1:AZ3"/>
    <mergeCell ref="A1:E2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5"/>
  <sheetViews>
    <sheetView workbookViewId="0">
      <pane xSplit="5" topLeftCell="W1" activePane="topRight" state="frozen"/>
      <selection/>
      <selection pane="topRight" activeCell="X3" sqref="X3"/>
    </sheetView>
  </sheetViews>
  <sheetFormatPr defaultColWidth="9" defaultRowHeight="13.5" outlineLevelRow="4"/>
  <cols>
    <col min="1" max="1" width="4.625" style="73" customWidth="1"/>
    <col min="2" max="2" width="7.75" style="74" customWidth="1"/>
    <col min="3" max="3" width="16.375" style="75" customWidth="1"/>
    <col min="4" max="4" width="7.375" style="76" customWidth="1"/>
    <col min="5" max="5" width="6" style="77" hidden="1" customWidth="1"/>
    <col min="6" max="6" width="6.875" style="78" customWidth="1"/>
    <col min="7" max="7" width="5.5" style="78" customWidth="1"/>
    <col min="8" max="8" width="9.75" style="79" customWidth="1"/>
    <col min="9" max="9" width="9.875" style="7" customWidth="1"/>
    <col min="10" max="10" width="9.75" style="7" customWidth="1"/>
    <col min="11" max="11" width="6.75" style="78" customWidth="1"/>
    <col min="12" max="12" width="7" style="78" customWidth="1"/>
    <col min="13" max="13" width="9.625" style="79" customWidth="1"/>
    <col min="14" max="14" width="11.375" style="5" customWidth="1"/>
    <col min="15" max="15" width="9.625" style="80" customWidth="1"/>
    <col min="16" max="16" width="7" style="78" customWidth="1"/>
    <col min="17" max="17" width="6.625" style="7" customWidth="1"/>
    <col min="18" max="18" width="8.75" style="81" customWidth="1"/>
    <col min="19" max="19" width="10.125" style="7" customWidth="1"/>
    <col min="20" max="20" width="8.125" style="7" customWidth="1"/>
    <col min="21" max="21" width="7.375" style="78" customWidth="1"/>
    <col min="22" max="22" width="7" style="78" customWidth="1"/>
    <col min="23" max="23" width="9.5" style="79" customWidth="1"/>
    <col min="24" max="24" width="10" style="7" customWidth="1"/>
    <col min="25" max="25" width="9.75" style="80" customWidth="1"/>
    <col min="26" max="26" width="6.375" style="78" customWidth="1"/>
    <col min="27" max="27" width="7.75" style="7" customWidth="1"/>
    <col min="28" max="28" width="9.625" style="81" customWidth="1"/>
    <col min="29" max="29" width="12.375" style="7" customWidth="1"/>
    <col min="30" max="30" width="11.625" style="7" customWidth="1"/>
    <col min="31" max="31" width="6.375" style="78" customWidth="1"/>
    <col min="32" max="32" width="7.25" style="7" customWidth="1"/>
    <col min="33" max="33" width="9.625" style="81" customWidth="1"/>
    <col min="34" max="34" width="9.875" style="1" customWidth="1"/>
    <col min="35" max="35" width="9" style="82"/>
  </cols>
  <sheetData>
    <row r="1" ht="28" customHeight="1" spans="1:37">
      <c r="A1" s="58" t="s">
        <v>183</v>
      </c>
      <c r="B1" s="58"/>
      <c r="C1" s="58"/>
      <c r="D1" s="58"/>
      <c r="E1" s="58"/>
      <c r="F1" s="83" t="s">
        <v>184</v>
      </c>
      <c r="G1" s="84"/>
      <c r="H1" s="85"/>
      <c r="I1" s="84"/>
      <c r="J1" s="102"/>
      <c r="K1" s="83" t="s">
        <v>185</v>
      </c>
      <c r="L1" s="84"/>
      <c r="M1" s="85"/>
      <c r="N1" s="84"/>
      <c r="O1" s="103"/>
      <c r="P1" s="104" t="s">
        <v>186</v>
      </c>
      <c r="Q1" s="117"/>
      <c r="R1" s="118"/>
      <c r="S1" s="117"/>
      <c r="T1" s="117"/>
      <c r="U1" s="119" t="s">
        <v>218</v>
      </c>
      <c r="V1" s="120"/>
      <c r="W1" s="121"/>
      <c r="X1" s="122"/>
      <c r="Y1" s="128"/>
      <c r="Z1" s="119" t="s">
        <v>188</v>
      </c>
      <c r="AA1" s="122"/>
      <c r="AB1" s="129"/>
      <c r="AC1" s="122"/>
      <c r="AD1" s="130"/>
      <c r="AE1" s="131" t="s">
        <v>189</v>
      </c>
      <c r="AF1" s="132"/>
      <c r="AG1" s="137"/>
      <c r="AH1" s="91"/>
      <c r="AI1" s="91"/>
      <c r="AJ1" s="138" t="s">
        <v>4</v>
      </c>
      <c r="AK1" s="138" t="s">
        <v>5</v>
      </c>
    </row>
    <row r="2" ht="30" customHeight="1" spans="1:37">
      <c r="A2" s="58"/>
      <c r="B2" s="58"/>
      <c r="C2" s="58"/>
      <c r="D2" s="58"/>
      <c r="E2" s="58"/>
      <c r="F2" s="86" t="s">
        <v>219</v>
      </c>
      <c r="G2" s="87"/>
      <c r="H2" s="88"/>
      <c r="I2" s="87"/>
      <c r="J2" s="105"/>
      <c r="K2" s="86" t="s">
        <v>220</v>
      </c>
      <c r="L2" s="87"/>
      <c r="M2" s="88"/>
      <c r="N2" s="87"/>
      <c r="O2" s="106"/>
      <c r="P2" s="107" t="s">
        <v>221</v>
      </c>
      <c r="Q2" s="123"/>
      <c r="R2" s="124"/>
      <c r="S2" s="123"/>
      <c r="T2" s="123"/>
      <c r="U2" s="107" t="s">
        <v>222</v>
      </c>
      <c r="V2" s="125"/>
      <c r="W2" s="126"/>
      <c r="X2" s="123"/>
      <c r="Y2" s="106"/>
      <c r="Z2" s="107" t="s">
        <v>223</v>
      </c>
      <c r="AA2" s="123"/>
      <c r="AB2" s="124"/>
      <c r="AC2" s="123"/>
      <c r="AD2" s="133"/>
      <c r="AE2" s="134" t="s">
        <v>224</v>
      </c>
      <c r="AF2" s="91"/>
      <c r="AG2" s="139"/>
      <c r="AH2" s="91"/>
      <c r="AI2" s="91"/>
      <c r="AJ2" s="138"/>
      <c r="AK2" s="138"/>
    </row>
    <row r="3" ht="35" customHeight="1" spans="1:37">
      <c r="A3" s="58" t="s">
        <v>6</v>
      </c>
      <c r="B3" s="89" t="s">
        <v>7</v>
      </c>
      <c r="C3" s="89" t="s">
        <v>8</v>
      </c>
      <c r="D3" s="90" t="s">
        <v>9</v>
      </c>
      <c r="E3" s="91" t="s">
        <v>202</v>
      </c>
      <c r="F3" s="92" t="s">
        <v>207</v>
      </c>
      <c r="G3" s="12" t="s">
        <v>209</v>
      </c>
      <c r="H3" s="93" t="s">
        <v>173</v>
      </c>
      <c r="I3" s="12" t="s">
        <v>225</v>
      </c>
      <c r="J3" s="108" t="s">
        <v>175</v>
      </c>
      <c r="K3" s="92" t="s">
        <v>203</v>
      </c>
      <c r="L3" s="12" t="s">
        <v>177</v>
      </c>
      <c r="M3" s="93" t="s">
        <v>173</v>
      </c>
      <c r="N3" s="12" t="s">
        <v>226</v>
      </c>
      <c r="O3" s="108" t="s">
        <v>175</v>
      </c>
      <c r="P3" s="92" t="s">
        <v>207</v>
      </c>
      <c r="Q3" s="12" t="s">
        <v>172</v>
      </c>
      <c r="R3" s="93" t="s">
        <v>227</v>
      </c>
      <c r="S3" s="12" t="s">
        <v>208</v>
      </c>
      <c r="T3" s="108" t="s">
        <v>205</v>
      </c>
      <c r="U3" s="92" t="s">
        <v>207</v>
      </c>
      <c r="V3" s="12" t="s">
        <v>177</v>
      </c>
      <c r="W3" s="93" t="s">
        <v>228</v>
      </c>
      <c r="X3" s="12" t="s">
        <v>229</v>
      </c>
      <c r="Y3" s="108" t="s">
        <v>175</v>
      </c>
      <c r="Z3" s="92" t="s">
        <v>203</v>
      </c>
      <c r="AA3" s="12" t="s">
        <v>177</v>
      </c>
      <c r="AB3" s="93" t="s">
        <v>228</v>
      </c>
      <c r="AC3" s="12" t="s">
        <v>230</v>
      </c>
      <c r="AD3" s="108" t="s">
        <v>214</v>
      </c>
      <c r="AE3" s="92" t="s">
        <v>203</v>
      </c>
      <c r="AF3" s="12" t="s">
        <v>177</v>
      </c>
      <c r="AG3" s="93" t="s">
        <v>228</v>
      </c>
      <c r="AH3" s="12" t="s">
        <v>208</v>
      </c>
      <c r="AI3" s="108" t="s">
        <v>214</v>
      </c>
      <c r="AJ3" s="138"/>
      <c r="AK3" s="138"/>
    </row>
    <row r="4" spans="1:37">
      <c r="A4" s="94">
        <v>141</v>
      </c>
      <c r="B4" s="95">
        <v>572</v>
      </c>
      <c r="C4" s="96" t="s">
        <v>12</v>
      </c>
      <c r="D4" s="95" t="s">
        <v>11</v>
      </c>
      <c r="E4" s="97" t="s">
        <v>181</v>
      </c>
      <c r="F4" s="98">
        <v>10</v>
      </c>
      <c r="G4" s="98">
        <v>3</v>
      </c>
      <c r="H4" s="99">
        <f>G4/F4</f>
        <v>0.3</v>
      </c>
      <c r="I4" s="109">
        <f>G4*1.5</f>
        <v>4.5</v>
      </c>
      <c r="J4" s="110">
        <f>(F4-G4)*-1</f>
        <v>-7</v>
      </c>
      <c r="K4" s="111">
        <v>25</v>
      </c>
      <c r="L4" s="111">
        <v>12</v>
      </c>
      <c r="M4" s="112">
        <f>L4/K4</f>
        <v>0.48</v>
      </c>
      <c r="N4" s="113">
        <f>L4*1</f>
        <v>12</v>
      </c>
      <c r="O4" s="114">
        <f>(K4-L4)*-1</f>
        <v>-13</v>
      </c>
      <c r="P4" s="111">
        <v>15</v>
      </c>
      <c r="Q4" s="113">
        <v>6</v>
      </c>
      <c r="R4" s="127">
        <f>Q4/P4</f>
        <v>0.4</v>
      </c>
      <c r="S4" s="113">
        <f>Q4*1</f>
        <v>6</v>
      </c>
      <c r="T4" s="114">
        <f>(P4-Q4)*-0.5</f>
        <v>-4.5</v>
      </c>
      <c r="U4" s="111">
        <v>15</v>
      </c>
      <c r="V4" s="111">
        <v>6</v>
      </c>
      <c r="W4" s="112">
        <f>V4/U4</f>
        <v>0.4</v>
      </c>
      <c r="X4" s="113">
        <f>V4*1.5</f>
        <v>9</v>
      </c>
      <c r="Y4" s="114">
        <f>(U4-V4)*-1</f>
        <v>-9</v>
      </c>
      <c r="Z4" s="111">
        <v>25</v>
      </c>
      <c r="AA4" s="116">
        <v>9</v>
      </c>
      <c r="AB4" s="135">
        <f>AA4/Z4</f>
        <v>0.36</v>
      </c>
      <c r="AC4" s="116">
        <f>AA4*0.5</f>
        <v>4.5</v>
      </c>
      <c r="AD4" s="114">
        <f>(Z4-AA4)*-0.3</f>
        <v>-4.8</v>
      </c>
      <c r="AE4" s="98">
        <v>10</v>
      </c>
      <c r="AF4" s="115">
        <v>1</v>
      </c>
      <c r="AG4" s="140">
        <f>AF4/AE4</f>
        <v>0.1</v>
      </c>
      <c r="AH4" s="141">
        <f>AF4*1</f>
        <v>1</v>
      </c>
      <c r="AI4" s="114">
        <f>(AE4-AF4)*-0.3</f>
        <v>-2.7</v>
      </c>
      <c r="AJ4" s="33">
        <f>I4+N4+S4+X4+AC4+AH4</f>
        <v>37</v>
      </c>
      <c r="AK4" s="33">
        <f>J4+O4+T4+Y4+AD4+AI4</f>
        <v>-41</v>
      </c>
    </row>
    <row r="5" s="72" customFormat="1" spans="1:37">
      <c r="A5" s="100" t="s">
        <v>157</v>
      </c>
      <c r="B5" s="100"/>
      <c r="C5" s="100"/>
      <c r="D5" s="100"/>
      <c r="E5" s="100"/>
      <c r="F5" s="101">
        <f>SUM(F4:F4)</f>
        <v>10</v>
      </c>
      <c r="G5" s="98">
        <f>SUM(G4:G4)</f>
        <v>3</v>
      </c>
      <c r="H5" s="99">
        <f>G5/F5</f>
        <v>0.3</v>
      </c>
      <c r="I5" s="115">
        <f>SUM(I4:I4)</f>
        <v>4.5</v>
      </c>
      <c r="J5" s="115"/>
      <c r="K5" s="101">
        <f>SUM(K4:K4)</f>
        <v>25</v>
      </c>
      <c r="L5" s="111">
        <f>SUM(L4:L4)</f>
        <v>12</v>
      </c>
      <c r="M5" s="112">
        <f>L5/K5</f>
        <v>0.48</v>
      </c>
      <c r="N5" s="116">
        <f>SUM(N4:N4)</f>
        <v>12</v>
      </c>
      <c r="O5" s="114"/>
      <c r="P5" s="101">
        <f>SUM(P4:P4)</f>
        <v>15</v>
      </c>
      <c r="Q5" s="116">
        <f>SUM(Q4:Q4)</f>
        <v>6</v>
      </c>
      <c r="R5" s="127">
        <f>Q5/P5</f>
        <v>0.4</v>
      </c>
      <c r="S5" s="116">
        <f>SUM(S4:S4)</f>
        <v>6</v>
      </c>
      <c r="T5" s="116"/>
      <c r="U5" s="101">
        <f>SUM(U4:U4)</f>
        <v>15</v>
      </c>
      <c r="V5" s="111">
        <f>SUM(V4:V4)</f>
        <v>6</v>
      </c>
      <c r="W5" s="112">
        <f>V5/U5</f>
        <v>0.4</v>
      </c>
      <c r="X5" s="116">
        <f>SUM(X4:X4)</f>
        <v>9</v>
      </c>
      <c r="Y5" s="114"/>
      <c r="Z5" s="101">
        <f>SUM(Z4:Z4)</f>
        <v>25</v>
      </c>
      <c r="AA5" s="136">
        <f>SUM(AA4:AA4)</f>
        <v>9</v>
      </c>
      <c r="AB5" s="135">
        <f>AA5/Z5</f>
        <v>0.36</v>
      </c>
      <c r="AC5" s="136"/>
      <c r="AD5" s="136"/>
      <c r="AE5" s="101">
        <f>SUM(AE4:AE4)</f>
        <v>10</v>
      </c>
      <c r="AF5" s="115">
        <f>SUM(AF4:AF4)</f>
        <v>1</v>
      </c>
      <c r="AG5" s="140">
        <f>AF5/AE5</f>
        <v>0.1</v>
      </c>
      <c r="AH5" s="142"/>
      <c r="AI5" s="143"/>
      <c r="AJ5" s="33">
        <f>SUM(AJ4:AJ4)</f>
        <v>37</v>
      </c>
      <c r="AK5" s="33">
        <f>SUM(AK4:AK4)</f>
        <v>-41</v>
      </c>
    </row>
  </sheetData>
  <mergeCells count="16">
    <mergeCell ref="F1:J1"/>
    <mergeCell ref="K1:O1"/>
    <mergeCell ref="P1:T1"/>
    <mergeCell ref="U1:Y1"/>
    <mergeCell ref="Z1:AD1"/>
    <mergeCell ref="AE1:AI1"/>
    <mergeCell ref="F2:J2"/>
    <mergeCell ref="K2:O2"/>
    <mergeCell ref="P2:T2"/>
    <mergeCell ref="U2:Y2"/>
    <mergeCell ref="Z2:AD2"/>
    <mergeCell ref="AE2:AI2"/>
    <mergeCell ref="A5:E5"/>
    <mergeCell ref="AJ1:AJ3"/>
    <mergeCell ref="AK1:AK3"/>
    <mergeCell ref="A1:E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opLeftCell="A19" workbookViewId="0">
      <selection activeCell="A4" sqref="$A4:$XFD4"/>
    </sheetView>
  </sheetViews>
  <sheetFormatPr defaultColWidth="9" defaultRowHeight="23" customHeight="1"/>
  <cols>
    <col min="1" max="1" width="9.25" style="1" customWidth="1"/>
    <col min="2" max="2" width="6.75" customWidth="1"/>
    <col min="3" max="3" width="18.625" style="2" customWidth="1"/>
    <col min="4" max="4" width="18.625" style="3" customWidth="1"/>
    <col min="5" max="5" width="6.125" customWidth="1"/>
    <col min="6" max="6" width="19" style="4" customWidth="1"/>
    <col min="7" max="7" width="11.375" style="5" customWidth="1"/>
    <col min="8" max="8" width="12" style="4" customWidth="1"/>
    <col min="9" max="9" width="11.875" style="4" customWidth="1"/>
    <col min="10" max="10" width="10.5" style="6" customWidth="1"/>
    <col min="11" max="11" width="10.5" style="1" customWidth="1"/>
    <col min="12" max="12" width="9" style="7"/>
  </cols>
  <sheetData>
    <row r="1" customHeight="1" spans="1:11">
      <c r="A1" s="8" t="s">
        <v>231</v>
      </c>
      <c r="B1" s="9"/>
      <c r="C1" s="9"/>
      <c r="D1" s="9"/>
      <c r="E1" s="9"/>
      <c r="F1" s="9"/>
      <c r="G1" s="10" t="s">
        <v>232</v>
      </c>
      <c r="H1" s="10"/>
      <c r="I1" s="56"/>
      <c r="J1" s="57" t="s">
        <v>233</v>
      </c>
      <c r="K1" s="58" t="s">
        <v>234</v>
      </c>
    </row>
    <row r="2" ht="28" customHeight="1" spans="1:11">
      <c r="A2" s="11" t="s">
        <v>235</v>
      </c>
      <c r="B2" s="12" t="s">
        <v>236</v>
      </c>
      <c r="C2" s="13" t="s">
        <v>237</v>
      </c>
      <c r="D2" s="13" t="s">
        <v>238</v>
      </c>
      <c r="E2" s="12" t="s">
        <v>239</v>
      </c>
      <c r="F2" s="12" t="s">
        <v>240</v>
      </c>
      <c r="G2" s="12" t="s">
        <v>241</v>
      </c>
      <c r="H2" s="12" t="s">
        <v>242</v>
      </c>
      <c r="I2" s="59" t="s">
        <v>243</v>
      </c>
      <c r="J2" s="57"/>
      <c r="K2" s="58"/>
    </row>
    <row r="3" customHeight="1" spans="1:11">
      <c r="A3" s="14" t="s">
        <v>244</v>
      </c>
      <c r="B3" s="15">
        <v>155108</v>
      </c>
      <c r="C3" s="16" t="s">
        <v>245</v>
      </c>
      <c r="D3" s="17" t="s">
        <v>246</v>
      </c>
      <c r="E3" s="15">
        <v>45</v>
      </c>
      <c r="F3" s="18" t="s">
        <v>247</v>
      </c>
      <c r="G3" s="19" t="s">
        <v>248</v>
      </c>
      <c r="H3" s="19" t="s">
        <v>249</v>
      </c>
      <c r="I3" s="60" t="s">
        <v>250</v>
      </c>
      <c r="J3" s="61">
        <v>3200</v>
      </c>
      <c r="K3" s="14" t="s">
        <v>251</v>
      </c>
    </row>
    <row r="4" customHeight="1" spans="1:11">
      <c r="A4" s="14" t="s">
        <v>244</v>
      </c>
      <c r="B4" s="15">
        <v>171499</v>
      </c>
      <c r="C4" s="16" t="s">
        <v>252</v>
      </c>
      <c r="D4" s="17" t="s">
        <v>253</v>
      </c>
      <c r="E4" s="15">
        <v>45</v>
      </c>
      <c r="F4" s="18" t="s">
        <v>247</v>
      </c>
      <c r="G4" s="19" t="s">
        <v>248</v>
      </c>
      <c r="H4" s="20" t="s">
        <v>254</v>
      </c>
      <c r="I4" s="60" t="s">
        <v>250</v>
      </c>
      <c r="J4" s="61">
        <v>2800</v>
      </c>
      <c r="K4" s="14" t="s">
        <v>251</v>
      </c>
    </row>
    <row r="5" customHeight="1" spans="1:11">
      <c r="A5" s="21" t="s">
        <v>244</v>
      </c>
      <c r="B5" s="22">
        <v>110737</v>
      </c>
      <c r="C5" s="23" t="s">
        <v>255</v>
      </c>
      <c r="D5" s="24" t="s">
        <v>256</v>
      </c>
      <c r="E5" s="22">
        <v>33</v>
      </c>
      <c r="F5" s="25"/>
      <c r="G5" s="26"/>
      <c r="H5" s="27"/>
      <c r="I5" s="62"/>
      <c r="J5" s="61"/>
      <c r="K5" s="21" t="s">
        <v>257</v>
      </c>
    </row>
    <row r="6" ht="24" customHeight="1" spans="1:11">
      <c r="A6" s="14" t="s">
        <v>244</v>
      </c>
      <c r="B6" s="15">
        <v>170191</v>
      </c>
      <c r="C6" s="16" t="s">
        <v>258</v>
      </c>
      <c r="D6" s="17" t="s">
        <v>259</v>
      </c>
      <c r="E6" s="15">
        <v>49.8</v>
      </c>
      <c r="F6" s="18" t="s">
        <v>247</v>
      </c>
      <c r="G6" s="19" t="s">
        <v>260</v>
      </c>
      <c r="H6" s="20" t="s">
        <v>248</v>
      </c>
      <c r="I6" s="60" t="s">
        <v>250</v>
      </c>
      <c r="J6" s="61"/>
      <c r="K6" s="14" t="s">
        <v>251</v>
      </c>
    </row>
    <row r="7" customHeight="1" spans="1:11">
      <c r="A7" s="21" t="s">
        <v>244</v>
      </c>
      <c r="B7" s="22">
        <v>183042</v>
      </c>
      <c r="C7" s="23" t="s">
        <v>261</v>
      </c>
      <c r="D7" s="28" t="s">
        <v>262</v>
      </c>
      <c r="E7" s="29">
        <v>38.8</v>
      </c>
      <c r="F7" s="25"/>
      <c r="G7" s="30"/>
      <c r="H7" s="31"/>
      <c r="I7" s="63"/>
      <c r="J7" s="61"/>
      <c r="K7" s="21" t="s">
        <v>257</v>
      </c>
    </row>
    <row r="8" customHeight="1" spans="1:11">
      <c r="A8" s="21" t="s">
        <v>244</v>
      </c>
      <c r="B8" s="22">
        <v>201282</v>
      </c>
      <c r="C8" s="23" t="s">
        <v>263</v>
      </c>
      <c r="D8" s="28" t="s">
        <v>264</v>
      </c>
      <c r="E8" s="29">
        <v>34.9</v>
      </c>
      <c r="F8" s="25"/>
      <c r="G8" s="30"/>
      <c r="H8" s="31"/>
      <c r="I8" s="63"/>
      <c r="J8" s="61"/>
      <c r="K8" s="21" t="s">
        <v>257</v>
      </c>
    </row>
    <row r="9" customHeight="1" spans="1:11">
      <c r="A9" s="21" t="s">
        <v>244</v>
      </c>
      <c r="B9" s="22">
        <v>118600</v>
      </c>
      <c r="C9" s="32" t="s">
        <v>265</v>
      </c>
      <c r="D9" s="24" t="s">
        <v>266</v>
      </c>
      <c r="E9" s="22">
        <v>37.5</v>
      </c>
      <c r="F9" s="25"/>
      <c r="G9" s="30"/>
      <c r="H9" s="31"/>
      <c r="I9" s="63"/>
      <c r="J9" s="61"/>
      <c r="K9" s="21" t="s">
        <v>257</v>
      </c>
    </row>
    <row r="10" customHeight="1" spans="1:11">
      <c r="A10" s="33" t="s">
        <v>244</v>
      </c>
      <c r="B10" s="34">
        <v>37565</v>
      </c>
      <c r="C10" s="35" t="s">
        <v>267</v>
      </c>
      <c r="D10" s="36" t="s">
        <v>268</v>
      </c>
      <c r="E10" s="34">
        <v>38.8</v>
      </c>
      <c r="F10" s="37"/>
      <c r="G10" s="38"/>
      <c r="H10" s="39"/>
      <c r="I10" s="64"/>
      <c r="J10" s="65"/>
      <c r="K10" s="33" t="s">
        <v>257</v>
      </c>
    </row>
    <row r="11" customHeight="1" spans="1:11">
      <c r="A11" s="21" t="s">
        <v>244</v>
      </c>
      <c r="B11" s="22">
        <v>203841</v>
      </c>
      <c r="C11" s="32" t="s">
        <v>269</v>
      </c>
      <c r="D11" s="24" t="s">
        <v>270</v>
      </c>
      <c r="E11" s="22">
        <v>15</v>
      </c>
      <c r="F11" s="25"/>
      <c r="G11" s="21"/>
      <c r="H11" s="31"/>
      <c r="I11" s="63"/>
      <c r="J11" s="61"/>
      <c r="K11" s="21" t="s">
        <v>257</v>
      </c>
    </row>
    <row r="12" customHeight="1" spans="1:11">
      <c r="A12" s="21" t="s">
        <v>244</v>
      </c>
      <c r="B12" s="22">
        <v>201281</v>
      </c>
      <c r="C12" s="32" t="s">
        <v>271</v>
      </c>
      <c r="D12" s="24" t="s">
        <v>272</v>
      </c>
      <c r="E12" s="22">
        <v>19.9</v>
      </c>
      <c r="F12" s="25"/>
      <c r="G12" s="30"/>
      <c r="H12" s="31"/>
      <c r="I12" s="63"/>
      <c r="J12" s="61"/>
      <c r="K12" s="21" t="s">
        <v>257</v>
      </c>
    </row>
    <row r="13" customHeight="1" spans="1:11">
      <c r="A13" s="33" t="s">
        <v>244</v>
      </c>
      <c r="B13" s="34">
        <v>105528</v>
      </c>
      <c r="C13" s="35" t="s">
        <v>273</v>
      </c>
      <c r="D13" s="36" t="s">
        <v>274</v>
      </c>
      <c r="E13" s="34">
        <v>21.3</v>
      </c>
      <c r="F13" s="37"/>
      <c r="G13" s="38"/>
      <c r="H13" s="39"/>
      <c r="I13" s="64"/>
      <c r="J13" s="65"/>
      <c r="K13" s="33" t="s">
        <v>257</v>
      </c>
    </row>
    <row r="14" customHeight="1" spans="1:11">
      <c r="A14" s="21" t="s">
        <v>244</v>
      </c>
      <c r="B14" s="22">
        <v>98019</v>
      </c>
      <c r="C14" s="32" t="s">
        <v>275</v>
      </c>
      <c r="D14" s="24" t="s">
        <v>270</v>
      </c>
      <c r="E14" s="22">
        <v>29.9</v>
      </c>
      <c r="F14" s="25"/>
      <c r="G14" s="30"/>
      <c r="H14" s="31"/>
      <c r="I14" s="31"/>
      <c r="J14" s="61"/>
      <c r="K14" s="21" t="s">
        <v>257</v>
      </c>
    </row>
    <row r="15" customHeight="1" spans="1:11">
      <c r="A15" s="40" t="s">
        <v>2</v>
      </c>
      <c r="B15" s="41">
        <v>110038</v>
      </c>
      <c r="C15" s="42" t="s">
        <v>276</v>
      </c>
      <c r="D15" s="42" t="s">
        <v>277</v>
      </c>
      <c r="E15" s="43">
        <v>18</v>
      </c>
      <c r="F15" s="44"/>
      <c r="G15" s="45" t="s">
        <v>278</v>
      </c>
      <c r="H15" s="45" t="s">
        <v>279</v>
      </c>
      <c r="I15" s="45" t="s">
        <v>280</v>
      </c>
      <c r="J15" s="66">
        <v>3430</v>
      </c>
      <c r="K15" s="67" t="s">
        <v>251</v>
      </c>
    </row>
    <row r="16" customHeight="1" spans="1:11">
      <c r="A16" s="40" t="s">
        <v>2</v>
      </c>
      <c r="B16" s="41">
        <v>110030</v>
      </c>
      <c r="C16" s="42" t="s">
        <v>281</v>
      </c>
      <c r="D16" s="42" t="s">
        <v>282</v>
      </c>
      <c r="E16" s="43">
        <v>18</v>
      </c>
      <c r="F16" s="44"/>
      <c r="G16" s="45" t="s">
        <v>278</v>
      </c>
      <c r="H16" s="45" t="s">
        <v>279</v>
      </c>
      <c r="I16" s="45" t="s">
        <v>280</v>
      </c>
      <c r="J16" s="66">
        <v>1715</v>
      </c>
      <c r="K16" s="67" t="s">
        <v>251</v>
      </c>
    </row>
    <row r="17" ht="29" customHeight="1" spans="1:11">
      <c r="A17" s="40" t="s">
        <v>2</v>
      </c>
      <c r="B17" s="41">
        <v>161198</v>
      </c>
      <c r="C17" s="42" t="s">
        <v>283</v>
      </c>
      <c r="D17" s="42" t="s">
        <v>284</v>
      </c>
      <c r="E17" s="43">
        <v>31.5</v>
      </c>
      <c r="F17" s="46" t="s">
        <v>285</v>
      </c>
      <c r="G17" s="47" t="s">
        <v>286</v>
      </c>
      <c r="H17" s="47" t="s">
        <v>248</v>
      </c>
      <c r="I17" s="47" t="s">
        <v>250</v>
      </c>
      <c r="J17" s="66">
        <v>5000</v>
      </c>
      <c r="K17" s="67" t="s">
        <v>251</v>
      </c>
    </row>
    <row r="18" customHeight="1" spans="1:11">
      <c r="A18" s="40" t="s">
        <v>2</v>
      </c>
      <c r="B18" s="41">
        <v>130134</v>
      </c>
      <c r="C18" s="48" t="s">
        <v>287</v>
      </c>
      <c r="D18" s="48" t="s">
        <v>288</v>
      </c>
      <c r="E18" s="43">
        <v>16</v>
      </c>
      <c r="F18" s="44"/>
      <c r="G18" s="45" t="s">
        <v>278</v>
      </c>
      <c r="H18" s="45" t="s">
        <v>286</v>
      </c>
      <c r="I18" s="45" t="s">
        <v>280</v>
      </c>
      <c r="J18" s="66">
        <v>1715</v>
      </c>
      <c r="K18" s="67" t="s">
        <v>251</v>
      </c>
    </row>
    <row r="19" ht="25" customHeight="1" spans="1:11">
      <c r="A19" s="40" t="s">
        <v>2</v>
      </c>
      <c r="B19" s="41">
        <v>177394</v>
      </c>
      <c r="C19" s="42" t="s">
        <v>283</v>
      </c>
      <c r="D19" s="42" t="s">
        <v>289</v>
      </c>
      <c r="E19" s="43">
        <v>18</v>
      </c>
      <c r="F19" s="44"/>
      <c r="G19" s="45" t="s">
        <v>278</v>
      </c>
      <c r="H19" s="45" t="s">
        <v>286</v>
      </c>
      <c r="I19" s="45" t="s">
        <v>280</v>
      </c>
      <c r="J19" s="66">
        <v>1368</v>
      </c>
      <c r="K19" s="67" t="s">
        <v>251</v>
      </c>
    </row>
    <row r="20" ht="25" customHeight="1" spans="1:11">
      <c r="A20" s="40" t="s">
        <v>2</v>
      </c>
      <c r="B20" s="41">
        <v>208936</v>
      </c>
      <c r="C20" s="42" t="s">
        <v>290</v>
      </c>
      <c r="D20" s="42" t="s">
        <v>291</v>
      </c>
      <c r="E20" s="43">
        <v>68</v>
      </c>
      <c r="F20" s="46" t="s">
        <v>292</v>
      </c>
      <c r="G20" s="45" t="s">
        <v>293</v>
      </c>
      <c r="H20" s="45" t="s">
        <v>294</v>
      </c>
      <c r="I20" s="45" t="s">
        <v>286</v>
      </c>
      <c r="J20" s="66">
        <v>1082</v>
      </c>
      <c r="K20" s="67" t="s">
        <v>251</v>
      </c>
    </row>
    <row r="21" ht="28" customHeight="1" spans="1:11">
      <c r="A21" s="40" t="s">
        <v>2</v>
      </c>
      <c r="B21" s="41">
        <v>144423</v>
      </c>
      <c r="C21" s="42" t="s">
        <v>276</v>
      </c>
      <c r="D21" s="42" t="s">
        <v>295</v>
      </c>
      <c r="E21" s="43">
        <v>18</v>
      </c>
      <c r="F21" s="44" t="s">
        <v>296</v>
      </c>
      <c r="G21" s="45" t="s">
        <v>278</v>
      </c>
      <c r="H21" s="45" t="s">
        <v>286</v>
      </c>
      <c r="I21" s="45" t="s">
        <v>280</v>
      </c>
      <c r="J21" s="66">
        <v>1368</v>
      </c>
      <c r="K21" s="67" t="s">
        <v>251</v>
      </c>
    </row>
    <row r="22" customHeight="1" spans="1:11">
      <c r="A22" s="40" t="s">
        <v>2</v>
      </c>
      <c r="B22" s="41">
        <v>176240</v>
      </c>
      <c r="C22" s="48" t="s">
        <v>297</v>
      </c>
      <c r="D22" s="48" t="s">
        <v>298</v>
      </c>
      <c r="E22" s="43">
        <v>19.8</v>
      </c>
      <c r="F22" s="44"/>
      <c r="G22" s="45" t="s">
        <v>280</v>
      </c>
      <c r="H22" s="45" t="s">
        <v>278</v>
      </c>
      <c r="I22" s="45" t="s">
        <v>299</v>
      </c>
      <c r="J22" s="66">
        <v>1000</v>
      </c>
      <c r="K22" s="67" t="s">
        <v>251</v>
      </c>
    </row>
    <row r="23" customHeight="1" spans="1:11">
      <c r="A23" s="40" t="s">
        <v>2</v>
      </c>
      <c r="B23" s="41">
        <v>96009</v>
      </c>
      <c r="C23" s="48" t="s">
        <v>300</v>
      </c>
      <c r="D23" s="48" t="s">
        <v>301</v>
      </c>
      <c r="E23" s="43">
        <v>7.8</v>
      </c>
      <c r="F23" s="44"/>
      <c r="G23" s="45" t="s">
        <v>299</v>
      </c>
      <c r="H23" s="45" t="s">
        <v>280</v>
      </c>
      <c r="I23" s="45" t="s">
        <v>302</v>
      </c>
      <c r="J23" s="66">
        <v>1715</v>
      </c>
      <c r="K23" s="67" t="s">
        <v>251</v>
      </c>
    </row>
    <row r="24" customHeight="1" spans="1:11">
      <c r="A24" s="49" t="s">
        <v>3</v>
      </c>
      <c r="B24" s="50">
        <v>184082</v>
      </c>
      <c r="C24" s="51" t="s">
        <v>303</v>
      </c>
      <c r="D24" s="51" t="s">
        <v>304</v>
      </c>
      <c r="E24" s="52">
        <v>59</v>
      </c>
      <c r="F24" s="53" t="s">
        <v>305</v>
      </c>
      <c r="G24" s="54">
        <v>1.5</v>
      </c>
      <c r="H24" s="54">
        <v>3</v>
      </c>
      <c r="I24" s="54" t="s">
        <v>250</v>
      </c>
      <c r="J24" s="68">
        <v>1000</v>
      </c>
      <c r="K24" s="69" t="s">
        <v>251</v>
      </c>
    </row>
    <row r="25" customHeight="1" spans="1:11">
      <c r="A25" s="49" t="s">
        <v>3</v>
      </c>
      <c r="B25" s="50">
        <v>67665</v>
      </c>
      <c r="C25" s="51" t="s">
        <v>306</v>
      </c>
      <c r="D25" s="51" t="s">
        <v>307</v>
      </c>
      <c r="E25" s="52">
        <v>39.8</v>
      </c>
      <c r="F25" s="53" t="s">
        <v>308</v>
      </c>
      <c r="G25" s="54">
        <v>1</v>
      </c>
      <c r="H25" s="54">
        <v>2.5</v>
      </c>
      <c r="I25" s="54" t="s">
        <v>250</v>
      </c>
      <c r="J25" s="70">
        <v>3200</v>
      </c>
      <c r="K25" s="69" t="s">
        <v>251</v>
      </c>
    </row>
    <row r="26" customHeight="1" spans="1:11">
      <c r="A26" s="49" t="s">
        <v>3</v>
      </c>
      <c r="B26" s="50">
        <v>184102</v>
      </c>
      <c r="C26" s="51" t="s">
        <v>306</v>
      </c>
      <c r="D26" s="51" t="s">
        <v>309</v>
      </c>
      <c r="E26" s="52">
        <v>39.8</v>
      </c>
      <c r="F26" s="53" t="s">
        <v>308</v>
      </c>
      <c r="G26" s="54">
        <v>1</v>
      </c>
      <c r="H26" s="54">
        <v>2.5</v>
      </c>
      <c r="I26" s="54"/>
      <c r="J26" s="71"/>
      <c r="K26" s="69" t="s">
        <v>251</v>
      </c>
    </row>
    <row r="27" customHeight="1" spans="1:11">
      <c r="A27" s="49" t="s">
        <v>3</v>
      </c>
      <c r="B27" s="50">
        <v>146</v>
      </c>
      <c r="C27" s="51" t="s">
        <v>310</v>
      </c>
      <c r="D27" s="51" t="s">
        <v>311</v>
      </c>
      <c r="E27" s="52">
        <v>28</v>
      </c>
      <c r="F27" s="53" t="s">
        <v>312</v>
      </c>
      <c r="G27" s="54">
        <v>1</v>
      </c>
      <c r="H27" s="54">
        <v>2</v>
      </c>
      <c r="I27" s="54" t="s">
        <v>313</v>
      </c>
      <c r="J27" s="68">
        <v>1700</v>
      </c>
      <c r="K27" s="69" t="s">
        <v>251</v>
      </c>
    </row>
    <row r="28" customHeight="1" spans="1:11">
      <c r="A28" s="49" t="s">
        <v>3</v>
      </c>
      <c r="B28" s="50">
        <v>184103</v>
      </c>
      <c r="C28" s="51" t="s">
        <v>314</v>
      </c>
      <c r="D28" s="51" t="s">
        <v>315</v>
      </c>
      <c r="E28" s="52">
        <v>36</v>
      </c>
      <c r="F28" s="53" t="s">
        <v>312</v>
      </c>
      <c r="G28" s="54">
        <v>1.5</v>
      </c>
      <c r="H28" s="54">
        <v>2.5</v>
      </c>
      <c r="I28" s="54" t="s">
        <v>250</v>
      </c>
      <c r="J28" s="68">
        <v>1700</v>
      </c>
      <c r="K28" s="69" t="s">
        <v>251</v>
      </c>
    </row>
    <row r="29" customHeight="1" spans="1:11">
      <c r="A29" s="49" t="s">
        <v>3</v>
      </c>
      <c r="B29" s="50">
        <v>131752</v>
      </c>
      <c r="C29" s="55" t="s">
        <v>316</v>
      </c>
      <c r="D29" s="55" t="s">
        <v>317</v>
      </c>
      <c r="E29" s="52">
        <v>27.8</v>
      </c>
      <c r="F29" s="53"/>
      <c r="G29" s="54">
        <v>0.5</v>
      </c>
      <c r="H29" s="54">
        <v>1</v>
      </c>
      <c r="I29" s="54" t="s">
        <v>318</v>
      </c>
      <c r="J29" s="68">
        <v>2800</v>
      </c>
      <c r="K29" s="69" t="s">
        <v>251</v>
      </c>
    </row>
    <row r="30" customHeight="1" spans="1:11">
      <c r="A30" s="49" t="s">
        <v>3</v>
      </c>
      <c r="B30" s="50">
        <v>9856</v>
      </c>
      <c r="C30" s="55" t="s">
        <v>319</v>
      </c>
      <c r="D30" s="55" t="s">
        <v>320</v>
      </c>
      <c r="E30" s="52">
        <v>39.5</v>
      </c>
      <c r="F30" s="53"/>
      <c r="G30" s="54">
        <v>1</v>
      </c>
      <c r="H30" s="54">
        <v>2</v>
      </c>
      <c r="I30" s="54" t="s">
        <v>318</v>
      </c>
      <c r="J30" s="68">
        <v>1000</v>
      </c>
      <c r="K30" s="69" t="s">
        <v>251</v>
      </c>
    </row>
  </sheetData>
  <mergeCells count="6">
    <mergeCell ref="A1:F1"/>
    <mergeCell ref="G1:I1"/>
    <mergeCell ref="I25:I26"/>
    <mergeCell ref="J1:J2"/>
    <mergeCell ref="J25:J26"/>
    <mergeCell ref="K1:K2"/>
  </mergeCells>
  <pageMargins left="0.156944444444444" right="0.0388888888888889" top="0.156944444444444" bottom="0.118055555555556" header="0.156944444444444" footer="0.038888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4月营采2、3、4号奖励汇总</vt:lpstr>
      <vt:lpstr>4月员工奖励分配清单</vt:lpstr>
      <vt:lpstr>4月门店任务 英诺珐</vt:lpstr>
      <vt:lpstr>4月门店任务  江中</vt:lpstr>
      <vt:lpstr>4月门店任务 联邦</vt:lpstr>
      <vt:lpstr>品种清单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2022-03-16T08:14:00Z</dcterms:created>
  <dcterms:modified xsi:type="dcterms:W3CDTF">2022-06-08T01:38:06Z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5F47841E345E4AF7ACC928C74E5B4366</vt:lpwstr>
  </property>
  <property fmtid="{D5CDD505-2E9C-101B-9397-08002B2CF9AE}" pid="3" name="KSOProductBuildVer">
    <vt:lpwstr>2052-11.1.0.11744</vt:lpwstr>
  </property>
</Properties>
</file>