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60" windowHeight="7710" tabRatio="712" activeTab="3"/>
  </bookViews>
  <sheets>
    <sheet name="1.13-1.18活动数据表" sheetId="1" r:id="rId1"/>
    <sheet name="片区完成情况" sheetId="2" r:id="rId2"/>
    <sheet name="1.13-1.15 PK汇总" sheetId="3" r:id="rId3"/>
    <sheet name="员工奖励明细" sheetId="4" r:id="rId4"/>
  </sheets>
  <definedNames/>
  <calcPr fullCalcOnLoad="1"/>
</workbook>
</file>

<file path=xl/sharedStrings.xml><?xml version="1.0" encoding="utf-8"?>
<sst xmlns="http://schemas.openxmlformats.org/spreadsheetml/2006/main" count="1129" uniqueCount="473">
  <si>
    <r>
      <t>1.13-1.18</t>
    </r>
    <r>
      <rPr>
        <b/>
        <sz val="10"/>
        <rFont val="宋体"/>
        <family val="0"/>
      </rPr>
      <t>考核目标</t>
    </r>
  </si>
  <si>
    <r>
      <t>PK</t>
    </r>
    <r>
      <rPr>
        <b/>
        <sz val="10"/>
        <color indexed="10"/>
        <rFont val="宋体"/>
        <family val="0"/>
      </rPr>
      <t>金</t>
    </r>
  </si>
  <si>
    <t>一阶段        （1.13-1.15）</t>
  </si>
  <si>
    <t>一阶段（活动期间）</t>
  </si>
  <si>
    <t>完成情况</t>
  </si>
  <si>
    <t>一阶段  奖励</t>
  </si>
  <si>
    <t>二阶段      （1.16-1.18）</t>
  </si>
  <si>
    <t>二阶段（活动期间）</t>
  </si>
  <si>
    <t>二阶段  奖励</t>
  </si>
  <si>
    <t>中药任务</t>
  </si>
  <si>
    <t>1.13-1.15（中药）</t>
  </si>
  <si>
    <t>中药     超额奖励</t>
  </si>
  <si>
    <t>维生素D  滴剂</t>
  </si>
  <si>
    <t>奖励合计</t>
  </si>
  <si>
    <t>序号</t>
  </si>
  <si>
    <t>门店ID</t>
  </si>
  <si>
    <t>门店名称</t>
  </si>
  <si>
    <t>分类</t>
  </si>
  <si>
    <t>正式</t>
  </si>
  <si>
    <t>实习生</t>
  </si>
  <si>
    <t>片区名称</t>
  </si>
  <si>
    <t>分组</t>
  </si>
  <si>
    <t>PK金/日</t>
  </si>
  <si>
    <t>3天PK金</t>
  </si>
  <si>
    <t>任务</t>
  </si>
  <si>
    <t>3天销售</t>
  </si>
  <si>
    <t>毛利</t>
  </si>
  <si>
    <t>3天毛利</t>
  </si>
  <si>
    <t>毛利率</t>
  </si>
  <si>
    <t>销售</t>
  </si>
  <si>
    <t>日均任务</t>
  </si>
  <si>
    <t>中药销售</t>
  </si>
  <si>
    <t>销售完成率</t>
  </si>
  <si>
    <r>
      <t xml:space="preserve">处罚差额 </t>
    </r>
    <r>
      <rPr>
        <sz val="10"/>
        <rFont val="Arial"/>
        <family val="2"/>
      </rPr>
      <t>1</t>
    </r>
    <r>
      <rPr>
        <sz val="10"/>
        <rFont val="宋体"/>
        <family val="0"/>
      </rPr>
      <t>元</t>
    </r>
    <r>
      <rPr>
        <sz val="10"/>
        <rFont val="Arial"/>
        <family val="2"/>
      </rPr>
      <t>/</t>
    </r>
    <r>
      <rPr>
        <sz val="10"/>
        <rFont val="宋体"/>
        <family val="0"/>
      </rPr>
      <t>盒</t>
    </r>
  </si>
  <si>
    <t>武侯区倪家桥路药店</t>
  </si>
  <si>
    <t>C1</t>
  </si>
  <si>
    <t>城中片区</t>
  </si>
  <si>
    <t>都江堰药店</t>
  </si>
  <si>
    <t>城郊二片</t>
  </si>
  <si>
    <t>青羊区童子街药店</t>
  </si>
  <si>
    <t>B2</t>
  </si>
  <si>
    <t>旗舰片区</t>
  </si>
  <si>
    <t>武侯区丝竹路药店</t>
  </si>
  <si>
    <t>成华区培华东路药店</t>
  </si>
  <si>
    <t>A3</t>
  </si>
  <si>
    <t>崇州市崇阳镇尚贤坊街药店</t>
  </si>
  <si>
    <t>大邑县晋原镇子龙路店</t>
  </si>
  <si>
    <t>城郊一片</t>
  </si>
  <si>
    <t>高新区天顺路药店</t>
  </si>
  <si>
    <t>旗舰店</t>
  </si>
  <si>
    <t>T</t>
  </si>
  <si>
    <t>锦江区梨花街药店</t>
  </si>
  <si>
    <t>B1</t>
  </si>
  <si>
    <t>都江堰景中路店</t>
  </si>
  <si>
    <t>金牛区金沙路药店</t>
  </si>
  <si>
    <t>西北片区</t>
  </si>
  <si>
    <t>金牛区银沙路药店</t>
  </si>
  <si>
    <t>邛崃市临邛镇翠荫街药店</t>
  </si>
  <si>
    <t>大邑县晋源镇东壕沟段药店</t>
  </si>
  <si>
    <t>都江堰聚源镇药店</t>
  </si>
  <si>
    <t>青羊区蜀源路药店</t>
  </si>
  <si>
    <t>C2</t>
  </si>
  <si>
    <t>光华村街药店</t>
  </si>
  <si>
    <t>A2</t>
  </si>
  <si>
    <t>都江堰市蒲阳路药店</t>
  </si>
  <si>
    <t>武侯区科华街药店</t>
  </si>
  <si>
    <t>武侯区聚福路药店</t>
  </si>
  <si>
    <t>锦江区庆云南街药店</t>
  </si>
  <si>
    <t>成华区二环路北四段药店（汇融名城）</t>
  </si>
  <si>
    <t>成华区华泰路二药店</t>
  </si>
  <si>
    <t>东南片区</t>
  </si>
  <si>
    <t>青羊区青龙街药店</t>
  </si>
  <si>
    <t>A1</t>
  </si>
  <si>
    <t>光华药店</t>
  </si>
  <si>
    <t>成都高新区元华二巷药店</t>
  </si>
  <si>
    <t>双林路药店</t>
  </si>
  <si>
    <t>都江堰奎光路中段药店</t>
  </si>
  <si>
    <t>浆洗街药店</t>
  </si>
  <si>
    <t>大邑县青霞街道元通路南段药店</t>
  </si>
  <si>
    <t>武侯区佳灵路药店</t>
  </si>
  <si>
    <t>武侯区长寿路药店</t>
  </si>
  <si>
    <t>高新区中和大道药店</t>
  </si>
  <si>
    <t>成都成汉太极大药房有限公司</t>
  </si>
  <si>
    <t xml:space="preserve">崇州市崇阳镇永康东路药店 </t>
  </si>
  <si>
    <t>大邑县晋原镇北街药店</t>
  </si>
  <si>
    <t>青羊区十二桥药店</t>
  </si>
  <si>
    <t>锦江区劼人路药店</t>
  </si>
  <si>
    <t>新津邓双镇岷江店</t>
  </si>
  <si>
    <t>新津片区</t>
  </si>
  <si>
    <t>青羊区贝森北路药店</t>
  </si>
  <si>
    <t>金牛区交大路第三药店</t>
  </si>
  <si>
    <t>成华区金马河路药店</t>
  </si>
  <si>
    <t>邛崃市临邛镇洪川小区药店</t>
  </si>
  <si>
    <t>高新区大源北街药店</t>
  </si>
  <si>
    <t>青羊区蜀鑫路药店</t>
  </si>
  <si>
    <t>新园大道药店</t>
  </si>
  <si>
    <t>金牛区沙湾东一路药店</t>
  </si>
  <si>
    <t>郫县郫筒镇一环路东南段药店</t>
  </si>
  <si>
    <t>五津西路药店</t>
  </si>
  <si>
    <t>锦江区柳翠路药店</t>
  </si>
  <si>
    <t>都江堰市蒲阳镇堰问道西路药店</t>
  </si>
  <si>
    <t>成华区华康路药店</t>
  </si>
  <si>
    <t>双流区东升街道三强西路药店</t>
  </si>
  <si>
    <t>高新区中和公济桥路药店</t>
  </si>
  <si>
    <t>锦江区观音桥街药店</t>
  </si>
  <si>
    <t>邛崃市文君街道杏林路药店</t>
  </si>
  <si>
    <t>金牛区银河北街药店</t>
  </si>
  <si>
    <t>大邑晋原街道金巷西街药店</t>
  </si>
  <si>
    <t>大邑县观音阁街西段店</t>
  </si>
  <si>
    <t>温江店</t>
  </si>
  <si>
    <t>大邑县晋原街道南街药店</t>
  </si>
  <si>
    <t>通盈街药店</t>
  </si>
  <si>
    <t>都江堰幸福镇翔凤路药店</t>
  </si>
  <si>
    <t>高新区紫薇东路药店</t>
  </si>
  <si>
    <t>成华区水碾河路药店</t>
  </si>
  <si>
    <t>大邑县安仁镇千禧街药店</t>
  </si>
  <si>
    <t>邛崃市文君街道凤凰大道药店</t>
  </si>
  <si>
    <t>新乐中街药店</t>
  </si>
  <si>
    <t>成华杉板桥南一路店</t>
  </si>
  <si>
    <t>青羊区金祥路药店</t>
  </si>
  <si>
    <t>武侯区逸都路药店</t>
  </si>
  <si>
    <t>金牛区花照壁中横街药店</t>
  </si>
  <si>
    <t>新都区新都街道万和北路药店</t>
  </si>
  <si>
    <t>成华区崔家店路药店</t>
  </si>
  <si>
    <t>锦江区静沙南路药店</t>
  </si>
  <si>
    <t>青羊区蜀辉路药店</t>
  </si>
  <si>
    <t>青羊区光华北五路药店</t>
  </si>
  <si>
    <t>新津县五津镇武阳西路药店</t>
  </si>
  <si>
    <t>成华区华油路药店</t>
  </si>
  <si>
    <t>武侯区大悦路药店</t>
  </si>
  <si>
    <t>清江东路药店</t>
  </si>
  <si>
    <t>枣子巷药店</t>
  </si>
  <si>
    <t>青羊区大石西路药店</t>
  </si>
  <si>
    <t>新都区新繁镇繁江北路药店</t>
  </si>
  <si>
    <t>大邑县晋原镇通达东路五段药店</t>
  </si>
  <si>
    <t>武侯区顺和街店</t>
  </si>
  <si>
    <t>金牛区蜀汉路药店</t>
  </si>
  <si>
    <t>金牛区黄苑东街药店</t>
  </si>
  <si>
    <t>武侯区大华街药店</t>
  </si>
  <si>
    <t>高新区剑南大道药店</t>
  </si>
  <si>
    <t>大邑县晋原镇内蒙古大道桃源药店</t>
  </si>
  <si>
    <t>金丝街药店</t>
  </si>
  <si>
    <t>锦江区水杉街药店</t>
  </si>
  <si>
    <t>高新区新下街药店</t>
  </si>
  <si>
    <t>成华区西林一街药店</t>
  </si>
  <si>
    <t>大邑县新场镇文昌街药店</t>
  </si>
  <si>
    <t>土龙路药店</t>
  </si>
  <si>
    <t>成华区龙潭西路药店</t>
  </si>
  <si>
    <t>兴义镇万兴路药店</t>
  </si>
  <si>
    <t>高新区锦城大道药店</t>
  </si>
  <si>
    <t>邛崃市羊安镇永康大道药店</t>
  </si>
  <si>
    <t>成华区华泰路药店</t>
  </si>
  <si>
    <t>都江堰市永丰街道宝莲路药店</t>
  </si>
  <si>
    <t>成华区东昌路一药店</t>
  </si>
  <si>
    <t>沙河源药店</t>
  </si>
  <si>
    <t>大药房连锁有限公司武侯区聚萃街药店</t>
  </si>
  <si>
    <t>锦江区榕声路店</t>
  </si>
  <si>
    <t>三江店</t>
  </si>
  <si>
    <t>高新天久北巷药店</t>
  </si>
  <si>
    <t>青羊区北东街店</t>
  </si>
  <si>
    <t>成华区万科路药店</t>
  </si>
  <si>
    <t>邛崃中心药店</t>
  </si>
  <si>
    <t>新都区马超东路店</t>
  </si>
  <si>
    <t>成华区羊子山西路药店（兴元华盛）</t>
  </si>
  <si>
    <t>红星店</t>
  </si>
  <si>
    <t>怀远店</t>
  </si>
  <si>
    <t>郫县郫筒镇东大街药店</t>
  </si>
  <si>
    <t>青羊区清江东路三药店</t>
  </si>
  <si>
    <t>双流县西航港街道锦华路一段药店</t>
  </si>
  <si>
    <t>成华区驷马桥三路药店</t>
  </si>
  <si>
    <t>金牛区花照壁药店</t>
  </si>
  <si>
    <t>青羊区光华西一路药店</t>
  </si>
  <si>
    <t>武侯区科华北路药店</t>
  </si>
  <si>
    <t>青羊区经一路药店</t>
  </si>
  <si>
    <t>武侯区航中街药店</t>
  </si>
  <si>
    <t>大邑县晋原镇东街药店</t>
  </si>
  <si>
    <t>新津县五津镇五津西路二药房</t>
  </si>
  <si>
    <t>西部店</t>
  </si>
  <si>
    <t>大邑县沙渠镇方圆路药店</t>
  </si>
  <si>
    <t>高新区泰和二街药店</t>
  </si>
  <si>
    <t>金牛区五福桥东路药店</t>
  </si>
  <si>
    <t>崇州中心店</t>
  </si>
  <si>
    <t>成华区万宇路药店</t>
  </si>
  <si>
    <t>温江区公平街道江安路药店</t>
  </si>
  <si>
    <t>金带街药店</t>
  </si>
  <si>
    <t>锦江区宏济中路药店</t>
  </si>
  <si>
    <t>新都区斑竹园街道医贸大道药店</t>
  </si>
  <si>
    <t>大邑县晋原镇潘家街药店</t>
  </si>
  <si>
    <t>武侯区双楠路药店</t>
  </si>
  <si>
    <t>人民中路店</t>
  </si>
  <si>
    <t>彭州市致和镇南三环路药店</t>
  </si>
  <si>
    <t>锦江区合欢树街药店</t>
  </si>
  <si>
    <t>大邑县晋原街道蜀望路药店</t>
  </si>
  <si>
    <t>崇州市崇阳镇蜀州中路药店</t>
  </si>
  <si>
    <t>崇州市怀远镇文井北路药店</t>
  </si>
  <si>
    <t>1.13—1.15 片区完成情况</t>
  </si>
  <si>
    <t>片区</t>
  </si>
  <si>
    <t>管辖店数</t>
  </si>
  <si>
    <t>销售完成        门店数</t>
  </si>
  <si>
    <t>门店店数       完成率</t>
  </si>
  <si>
    <t>未开卡</t>
  </si>
  <si>
    <t>加分</t>
  </si>
  <si>
    <t>实际扣分                （绩效活动4分）</t>
  </si>
  <si>
    <t>城郊二片区</t>
  </si>
  <si>
    <t>城郊一片/大邑片邛崃片</t>
  </si>
  <si>
    <t>城郊一片/新津片</t>
  </si>
  <si>
    <t>旗舰片</t>
  </si>
  <si>
    <t>合计</t>
  </si>
  <si>
    <t>一阶段 日均（1.13-1.15）</t>
  </si>
  <si>
    <r>
      <t>1</t>
    </r>
    <r>
      <rPr>
        <b/>
        <sz val="10"/>
        <rFont val="宋体"/>
        <family val="0"/>
      </rPr>
      <t>月</t>
    </r>
    <r>
      <rPr>
        <b/>
        <sz val="10"/>
        <rFont val="Arial"/>
        <family val="2"/>
      </rPr>
      <t>13</t>
    </r>
    <r>
      <rPr>
        <b/>
        <sz val="10"/>
        <rFont val="宋体"/>
        <family val="0"/>
      </rPr>
      <t>日</t>
    </r>
    <r>
      <rPr>
        <b/>
        <sz val="10"/>
        <rFont val="Arial"/>
        <family val="2"/>
      </rPr>
      <t>%</t>
    </r>
  </si>
  <si>
    <r>
      <t>1</t>
    </r>
    <r>
      <rPr>
        <b/>
        <sz val="10"/>
        <rFont val="宋体"/>
        <family val="0"/>
      </rPr>
      <t>月</t>
    </r>
    <r>
      <rPr>
        <b/>
        <sz val="10"/>
        <rFont val="Arial"/>
        <family val="2"/>
      </rPr>
      <t>14</t>
    </r>
    <r>
      <rPr>
        <b/>
        <sz val="10"/>
        <rFont val="宋体"/>
        <family val="0"/>
      </rPr>
      <t>日</t>
    </r>
    <r>
      <rPr>
        <b/>
        <sz val="10"/>
        <rFont val="Arial"/>
        <family val="2"/>
      </rPr>
      <t>%</t>
    </r>
  </si>
  <si>
    <r>
      <t>1</t>
    </r>
    <r>
      <rPr>
        <b/>
        <sz val="10"/>
        <rFont val="宋体"/>
        <family val="0"/>
      </rPr>
      <t>月</t>
    </r>
    <r>
      <rPr>
        <b/>
        <sz val="10"/>
        <rFont val="Arial"/>
        <family val="2"/>
      </rPr>
      <t>15</t>
    </r>
    <r>
      <rPr>
        <b/>
        <sz val="10"/>
        <rFont val="宋体"/>
        <family val="0"/>
      </rPr>
      <t>日</t>
    </r>
    <r>
      <rPr>
        <b/>
        <sz val="10"/>
        <rFont val="Arial"/>
        <family val="2"/>
      </rPr>
      <t>%</t>
    </r>
  </si>
  <si>
    <t>备注</t>
  </si>
  <si>
    <t>汇总</t>
  </si>
  <si>
    <t>店长</t>
  </si>
  <si>
    <t>完成率</t>
  </si>
  <si>
    <r>
      <t>PK</t>
    </r>
    <r>
      <rPr>
        <b/>
        <sz val="10"/>
        <color indexed="10"/>
        <rFont val="宋体"/>
        <family val="0"/>
      </rPr>
      <t>奖励</t>
    </r>
  </si>
  <si>
    <r>
      <t>退</t>
    </r>
    <r>
      <rPr>
        <b/>
        <sz val="10"/>
        <color indexed="10"/>
        <rFont val="Arial"/>
        <family val="2"/>
      </rPr>
      <t>PK</t>
    </r>
    <r>
      <rPr>
        <b/>
        <sz val="10"/>
        <color indexed="10"/>
        <rFont val="宋体"/>
        <family val="0"/>
      </rPr>
      <t>金</t>
    </r>
  </si>
  <si>
    <r>
      <t>PK</t>
    </r>
    <r>
      <rPr>
        <sz val="10"/>
        <rFont val="宋体"/>
        <family val="0"/>
      </rPr>
      <t/>
    </r>
    <r>
      <rPr>
        <sz val="10"/>
        <rFont val="宋体"/>
        <family val="0"/>
      </rPr>
      <t xml:space="preserve">奖励 </t>
    </r>
  </si>
  <si>
    <r>
      <t>退</t>
    </r>
    <r>
      <rPr>
        <sz val="10"/>
        <rFont val="Arial"/>
        <family val="2"/>
      </rPr>
      <t>PK</t>
    </r>
    <r>
      <rPr>
        <sz val="10"/>
        <rFont val="宋体"/>
        <family val="0"/>
      </rPr>
      <t>金</t>
    </r>
  </si>
  <si>
    <t>四川太极旗舰店</t>
  </si>
  <si>
    <t>公司出</t>
  </si>
  <si>
    <t>四川太极青羊区十二桥药店</t>
  </si>
  <si>
    <t>北东街</t>
  </si>
  <si>
    <t>四川太极青羊区北东街店</t>
  </si>
  <si>
    <t>四川太极青羊区青龙街药店</t>
  </si>
  <si>
    <t>浆洗街</t>
  </si>
  <si>
    <t>四川太极浆洗街药店</t>
  </si>
  <si>
    <t>四川太极锦江区庆云南街药店</t>
  </si>
  <si>
    <t>成汉</t>
  </si>
  <si>
    <t>四川太极光华药店</t>
  </si>
  <si>
    <t>锦城大道</t>
  </si>
  <si>
    <t>锦城、邛中</t>
  </si>
  <si>
    <t>锦城、邛崃</t>
  </si>
  <si>
    <t>四川太极高新区锦城大道药店</t>
  </si>
  <si>
    <t>四川太极邛崃中心药店</t>
  </si>
  <si>
    <t>四川太极五津西路药店</t>
  </si>
  <si>
    <t>四川太极光华村街药店</t>
  </si>
  <si>
    <t>五津西</t>
  </si>
  <si>
    <t>四川太极成华区万科路药店</t>
  </si>
  <si>
    <t>华泰</t>
  </si>
  <si>
    <t>四川太极成华区华泰路药店</t>
  </si>
  <si>
    <t>万科、榕声</t>
  </si>
  <si>
    <t>四川太极锦江区榕声路店</t>
  </si>
  <si>
    <t>四川太极邛崃市文君街道杏林路药店</t>
  </si>
  <si>
    <t>中恒、羊子山</t>
  </si>
  <si>
    <t>四川太极金牛区花照壁中横街药店</t>
  </si>
  <si>
    <t>羊子山</t>
  </si>
  <si>
    <t>四川太极成华区羊子山西路药店（兴元华盛）</t>
  </si>
  <si>
    <t>杏林、中横街</t>
  </si>
  <si>
    <t>四川太极新都区新繁镇繁江北路药店</t>
  </si>
  <si>
    <t>四川太极通盈街药店</t>
  </si>
  <si>
    <t>新繁</t>
  </si>
  <si>
    <t>四川太极成华区二环路北四段药店（汇融名城）</t>
  </si>
  <si>
    <t>通盈街</t>
  </si>
  <si>
    <t>新繁、通盈</t>
  </si>
  <si>
    <t>四川太极土龙路药店</t>
  </si>
  <si>
    <t>四川太极新津县五津镇五津西路二药房</t>
  </si>
  <si>
    <t>四川太极成华杉板桥南一路店</t>
  </si>
  <si>
    <t>四川太极新乐中街药店</t>
  </si>
  <si>
    <t>马超、顺和</t>
  </si>
  <si>
    <t>四川太极新都区马超东路店</t>
  </si>
  <si>
    <t>四川太极武侯区顺和街店</t>
  </si>
  <si>
    <t>新乐、马超</t>
  </si>
  <si>
    <t>四川太极成华区华油路药店</t>
  </si>
  <si>
    <t>万和北路</t>
  </si>
  <si>
    <t>四川太极新都区新都街道万和北路药店</t>
  </si>
  <si>
    <t>四川太极金牛区银河北街药店</t>
  </si>
  <si>
    <t>四川太极成华区培华东路药店</t>
  </si>
  <si>
    <t>大源、枣子</t>
  </si>
  <si>
    <t>枣子巷</t>
  </si>
  <si>
    <t>四川太极高新区大源北街药店</t>
  </si>
  <si>
    <t>四川太极枣子巷药店</t>
  </si>
  <si>
    <t>四川太极新津邓双镇岷江店</t>
  </si>
  <si>
    <t>四川太极清江东路药店</t>
  </si>
  <si>
    <t>四川太极锦江区观音桥街药店</t>
  </si>
  <si>
    <t>邓双、清江</t>
  </si>
  <si>
    <t>四川太极锦江区梨花街药店</t>
  </si>
  <si>
    <t>怀远、蜀汉</t>
  </si>
  <si>
    <t>四川太极怀远店</t>
  </si>
  <si>
    <t>四川太极金牛区蜀汉路药店</t>
  </si>
  <si>
    <t>四川太极武侯区科华街药店</t>
  </si>
  <si>
    <t>江安、内蒙古</t>
  </si>
  <si>
    <t>江安、内蒙</t>
  </si>
  <si>
    <t>四川太极温江区公平街道江安路药店</t>
  </si>
  <si>
    <t>四川太极大邑县晋原镇内蒙古大道桃源药店</t>
  </si>
  <si>
    <t>四川太极金牛区花照壁药店</t>
  </si>
  <si>
    <t>四川太极高新区新下街药店</t>
  </si>
  <si>
    <t>花照壁、天久</t>
  </si>
  <si>
    <t>四川太极高新天久北巷药店</t>
  </si>
  <si>
    <t>花照壁、新下街</t>
  </si>
  <si>
    <t>四川太极青羊区贝森北路药店</t>
  </si>
  <si>
    <t>东昌路、蜀辉路</t>
  </si>
  <si>
    <t>四川太极成华区东昌路一药店</t>
  </si>
  <si>
    <t>蜀辉路</t>
  </si>
  <si>
    <t>四川太极青羊区蜀辉路药店</t>
  </si>
  <si>
    <t>贝森、东昌</t>
  </si>
  <si>
    <t>四川太极郫县郫筒镇一环路东南段药店</t>
  </si>
  <si>
    <t>水杉</t>
  </si>
  <si>
    <t>四川太极金牛区交大路第三药店</t>
  </si>
  <si>
    <t>水杉街</t>
  </si>
  <si>
    <t>四川太极锦江区水杉街药店</t>
  </si>
  <si>
    <t>郫县、交大</t>
  </si>
  <si>
    <t>四川太极武侯区大悦路药店</t>
  </si>
  <si>
    <t>四川太极新园大道药店</t>
  </si>
  <si>
    <t>四川太极温江店</t>
  </si>
  <si>
    <t>大悦</t>
  </si>
  <si>
    <t>四川太极成华区崔家店路药店</t>
  </si>
  <si>
    <t>静沙</t>
  </si>
  <si>
    <t>四川太极武侯区佳灵路药店</t>
  </si>
  <si>
    <t>崔家店、静沙南路</t>
  </si>
  <si>
    <t>四川太极锦江区静沙南路药店</t>
  </si>
  <si>
    <t>崔家、佳灵</t>
  </si>
  <si>
    <t>四川太极高新区紫薇东路药店</t>
  </si>
  <si>
    <t>郫县、东街</t>
  </si>
  <si>
    <t>四川太极郫县郫筒镇东大街药店</t>
  </si>
  <si>
    <t>紫薇、东街</t>
  </si>
  <si>
    <t>四川太极大邑县晋原镇东街药店</t>
  </si>
  <si>
    <t>四川太极成华区金马河路药店</t>
  </si>
  <si>
    <t>洪川</t>
  </si>
  <si>
    <t>四川太极西部店</t>
  </si>
  <si>
    <t>四川太极邛崃市临邛镇洪川小区药店</t>
  </si>
  <si>
    <t>西部</t>
  </si>
  <si>
    <t>金马、西部</t>
  </si>
  <si>
    <t>四川太极彭州市致和镇南三环路药店</t>
  </si>
  <si>
    <t>四川太极双林路药店</t>
  </si>
  <si>
    <t>彭州、沙渠</t>
  </si>
  <si>
    <t>彭州</t>
  </si>
  <si>
    <t>四川太极大邑县沙渠镇方圆路药店</t>
  </si>
  <si>
    <t>四川太极金牛区金沙路药店</t>
  </si>
  <si>
    <t>通达</t>
  </si>
  <si>
    <t>金丝、通达</t>
  </si>
  <si>
    <t>沙渠</t>
  </si>
  <si>
    <t>四川太极金丝街药店</t>
  </si>
  <si>
    <t>四川太极大邑县晋原镇通达东路五段药店</t>
  </si>
  <si>
    <t>四川太极成华区万宇路药店</t>
  </si>
  <si>
    <t>四川太极金牛区银沙路药店</t>
  </si>
  <si>
    <t>万宇、光华北五</t>
  </si>
  <si>
    <t>万宇、北五路</t>
  </si>
  <si>
    <t>四川太极青羊区光华北五路药店</t>
  </si>
  <si>
    <t>万宇</t>
  </si>
  <si>
    <t>四川太极成华区西林一街药店</t>
  </si>
  <si>
    <t>四川太极青羊区童子街药店</t>
  </si>
  <si>
    <t>西林</t>
  </si>
  <si>
    <t>四川太极大邑县晋原镇子龙路店</t>
  </si>
  <si>
    <t>四川太极金带街药店</t>
  </si>
  <si>
    <t>四川太极崇州市崇阳镇永康东路药店</t>
  </si>
  <si>
    <t>金带</t>
  </si>
  <si>
    <t>四川太极都江堰景中路店</t>
  </si>
  <si>
    <t>金带、永康</t>
  </si>
  <si>
    <t>四川太极红星店</t>
  </si>
  <si>
    <t>泰和</t>
  </si>
  <si>
    <t>四川太极高新区泰和二街药店</t>
  </si>
  <si>
    <t>四川太极大邑县晋原镇北街药店</t>
  </si>
  <si>
    <t>红星、泰和</t>
  </si>
  <si>
    <t>四川太极大邑县安仁镇千禧街药店</t>
  </si>
  <si>
    <t>四川太极锦江区劼人路药店</t>
  </si>
  <si>
    <t>四川太极邛崃市临邛镇翠荫街药店</t>
  </si>
  <si>
    <t>安仁</t>
  </si>
  <si>
    <t>安仁、劼人</t>
  </si>
  <si>
    <t>四川太极武侯区丝竹路药店</t>
  </si>
  <si>
    <t>三强</t>
  </si>
  <si>
    <t>清江</t>
  </si>
  <si>
    <t>四川太极青羊区清江东路三药店</t>
  </si>
  <si>
    <t>四川太极双流区东升街道三强西路药店</t>
  </si>
  <si>
    <t>四川太极锦江区宏济中路药店</t>
  </si>
  <si>
    <t>四川太极大药房连锁有限公司武侯区聚萃街药店</t>
  </si>
  <si>
    <t>四川太极锦江区柳翠路药店</t>
  </si>
  <si>
    <t>宏济、聚萃</t>
  </si>
  <si>
    <t>宏济、柳翠</t>
  </si>
  <si>
    <t>四川太极都江堰市蒲阳镇堰问道西路药店</t>
  </si>
  <si>
    <t>潘家街、科华北</t>
  </si>
  <si>
    <t>潘家、科华北</t>
  </si>
  <si>
    <t>四川太极大邑县晋原镇潘家街药店</t>
  </si>
  <si>
    <t>四川太极武侯区科华北路药店</t>
  </si>
  <si>
    <t>四川太极双流县西航港街道锦华路一段药店</t>
  </si>
  <si>
    <t>四川太极大邑县新场镇文昌街药店</t>
  </si>
  <si>
    <t>锦华、黄苑</t>
  </si>
  <si>
    <t>四川太极金牛区黄苑东街药店</t>
  </si>
  <si>
    <t>锦华、新场</t>
  </si>
  <si>
    <t>四川太极都江堰奎光路中段药店</t>
  </si>
  <si>
    <t>双楠、人民</t>
  </si>
  <si>
    <t>双楠、人中</t>
  </si>
  <si>
    <t>四川太极武侯区双楠路药店</t>
  </si>
  <si>
    <t>四川太极人民中路店</t>
  </si>
  <si>
    <t>四川太极崇州市崇阳镇蜀州中路药店</t>
  </si>
  <si>
    <t>四川太极高新区天顺路药店</t>
  </si>
  <si>
    <t>蜀州</t>
  </si>
  <si>
    <t>四川太极崇州市崇阳镇尚贤坊街药店</t>
  </si>
  <si>
    <t>四川太极成华区华康路药店</t>
  </si>
  <si>
    <t>大石</t>
  </si>
  <si>
    <t>四川太极青羊区大石西路药店</t>
  </si>
  <si>
    <t>华康</t>
  </si>
  <si>
    <t>四川太极成都高新区元华二巷药店</t>
  </si>
  <si>
    <t>华康、大石</t>
  </si>
  <si>
    <t>四川太极邛崃市羊安镇永康大道药店</t>
  </si>
  <si>
    <t>四川太极金牛区五福桥东路药店</t>
  </si>
  <si>
    <t>四川太极大邑县晋源镇东壕沟段药店</t>
  </si>
  <si>
    <t>羊安、五福</t>
  </si>
  <si>
    <t>四川太极都江堰市蒲阳路药店</t>
  </si>
  <si>
    <t>四川太极都江堰药店</t>
  </si>
  <si>
    <t>四川太极武侯区倪家桥路药店</t>
  </si>
  <si>
    <t>四川太极高新区中和大道药店</t>
  </si>
  <si>
    <t>翔凤</t>
  </si>
  <si>
    <t>四川太极都江堰幸福镇翔凤路药店</t>
  </si>
  <si>
    <t>四川太极都江堰聚源镇药店</t>
  </si>
  <si>
    <t>中和</t>
  </si>
  <si>
    <t>四川太极沙河源药店</t>
  </si>
  <si>
    <t>崇州中</t>
  </si>
  <si>
    <t>四川太极崇州中心店</t>
  </si>
  <si>
    <t>沙河、长寿</t>
  </si>
  <si>
    <t>四川太极武侯区长寿路药店</t>
  </si>
  <si>
    <t>沙河、崇州</t>
  </si>
  <si>
    <t>四川太极武侯区航中街药店</t>
  </si>
  <si>
    <t>三江、逸都</t>
  </si>
  <si>
    <t>四川太极三江店</t>
  </si>
  <si>
    <t>航中、逸都</t>
  </si>
  <si>
    <t>四川太极武侯区逸都路药店</t>
  </si>
  <si>
    <t>航中、三江</t>
  </si>
  <si>
    <t>四川太极武侯区大华街药店</t>
  </si>
  <si>
    <t>金祥、蜀鑫</t>
  </si>
  <si>
    <t>四川太极青羊区金祥路药店</t>
  </si>
  <si>
    <t>大华、蜀鑫</t>
  </si>
  <si>
    <t>四川太极青羊区蜀鑫路药店</t>
  </si>
  <si>
    <t>大华、金祥</t>
  </si>
  <si>
    <t>四川太极新津县五津镇武阳西路药店</t>
  </si>
  <si>
    <t>经一路、金巷</t>
  </si>
  <si>
    <t>四川太极青羊区经一路药店</t>
  </si>
  <si>
    <t>四川太极大邑晋原街道金巷西街药店</t>
  </si>
  <si>
    <t>武阳、经一路</t>
  </si>
  <si>
    <t>四川太极金牛区沙湾东一路药店</t>
  </si>
  <si>
    <t>宝莲路</t>
  </si>
  <si>
    <t>西一路</t>
  </si>
  <si>
    <t>四川太极青羊区光华西一路药店</t>
  </si>
  <si>
    <t>四川太极都江堰市永丰街道宝莲路药店</t>
  </si>
  <si>
    <t>四川太极大邑县观音阁街西段店</t>
  </si>
  <si>
    <t>四川太极兴义镇万兴路药店</t>
  </si>
  <si>
    <t>四川太极成华区华泰路二药店</t>
  </si>
  <si>
    <t>万兴</t>
  </si>
  <si>
    <t>观音阁、兴义</t>
  </si>
  <si>
    <t>四川太极高新区剑南大道药店</t>
  </si>
  <si>
    <t>四川太极青羊区蜀源路药店</t>
  </si>
  <si>
    <t>剑南、公济桥</t>
  </si>
  <si>
    <t>四川太极高新区中和公济桥路药店</t>
  </si>
  <si>
    <t>剑南</t>
  </si>
  <si>
    <t>四川太极成华区水碾河路药店</t>
  </si>
  <si>
    <t>龙潭</t>
  </si>
  <si>
    <t>四川太极成华区龙潭西路药店</t>
  </si>
  <si>
    <t>水碾河</t>
  </si>
  <si>
    <t>四川太极新都区斑竹园街道医贸大道药店</t>
  </si>
  <si>
    <t>四川太极大邑县青霞街道元通路南段药店</t>
  </si>
  <si>
    <t>医贸</t>
  </si>
  <si>
    <t>新都</t>
  </si>
  <si>
    <t>四川太极邛崃市文君街道凤凰大道药店</t>
  </si>
  <si>
    <t>驷马桥</t>
  </si>
  <si>
    <t>四川太极成华区驷马桥三路药店</t>
  </si>
  <si>
    <t>四川太极大邑县晋原街道蜀望路药店</t>
  </si>
  <si>
    <t>四川太极大邑县晋原街道南街药店</t>
  </si>
  <si>
    <t>蜀望</t>
  </si>
  <si>
    <t>四川太极武侯区聚福路药店</t>
  </si>
  <si>
    <r>
      <t>怀远</t>
    </r>
    <r>
      <rPr>
        <sz val="10"/>
        <rFont val="Arial"/>
        <family val="2"/>
      </rPr>
      <t>2</t>
    </r>
  </si>
  <si>
    <t>四川太极崇州市怀远镇文井北路药店</t>
  </si>
  <si>
    <t>四川太极锦江区合欢树街药店</t>
  </si>
  <si>
    <r>
      <t xml:space="preserve">2.26—2.28 </t>
    </r>
    <r>
      <rPr>
        <b/>
        <sz val="10"/>
        <rFont val="宋体"/>
        <family val="0"/>
      </rPr>
      <t>活动</t>
    </r>
    <r>
      <rPr>
        <b/>
        <sz val="10"/>
        <rFont val="Arial"/>
        <family val="2"/>
      </rPr>
      <t xml:space="preserve">   </t>
    </r>
    <r>
      <rPr>
        <b/>
        <sz val="10"/>
        <rFont val="宋体"/>
        <family val="0"/>
      </rPr>
      <t>奖励明细（员工）</t>
    </r>
  </si>
  <si>
    <r>
      <rPr>
        <b/>
        <sz val="10"/>
        <rFont val="宋体"/>
        <family val="0"/>
      </rPr>
      <t>门店</t>
    </r>
    <r>
      <rPr>
        <b/>
        <sz val="10"/>
        <rFont val="Arial"/>
        <family val="2"/>
      </rPr>
      <t>ID</t>
    </r>
  </si>
  <si>
    <t>门店</t>
  </si>
  <si>
    <r>
      <rPr>
        <b/>
        <sz val="10"/>
        <rFont val="宋体"/>
        <family val="0"/>
      </rPr>
      <t>个人</t>
    </r>
    <r>
      <rPr>
        <b/>
        <sz val="10"/>
        <rFont val="Arial"/>
        <family val="2"/>
      </rPr>
      <t>ID</t>
    </r>
  </si>
  <si>
    <t>姓名</t>
  </si>
  <si>
    <t>员工奖励</t>
  </si>
  <si>
    <t>聚源店</t>
  </si>
  <si>
    <t>何丽萍</t>
  </si>
  <si>
    <r>
      <t>20</t>
    </r>
    <r>
      <rPr>
        <sz val="10"/>
        <rFont val="宋体"/>
        <family val="0"/>
      </rPr>
      <t>分</t>
    </r>
  </si>
  <si>
    <t>易月红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</si>
</sst>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_ "/>
    <numFmt numFmtId="181" formatCode="0_ "/>
  </numFmts>
  <fonts count="67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b/>
      <sz val="10"/>
      <color indexed="1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11"/>
      <name val="宋体"/>
      <family val="0"/>
    </font>
    <font>
      <b/>
      <sz val="11"/>
      <color indexed="10"/>
      <name val="宋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sz val="10"/>
      <color indexed="14"/>
      <name val="Arial"/>
      <family val="2"/>
    </font>
    <font>
      <b/>
      <sz val="10"/>
      <color indexed="14"/>
      <name val="宋体"/>
      <family val="0"/>
    </font>
    <font>
      <b/>
      <sz val="10"/>
      <color indexed="14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FF0000"/>
      <name val="宋体"/>
      <family val="0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name val="Calibri"/>
      <family val="0"/>
    </font>
    <font>
      <b/>
      <sz val="10"/>
      <name val="Calibri"/>
      <family val="0"/>
    </font>
    <font>
      <b/>
      <sz val="10"/>
      <color rgb="FFFF0000"/>
      <name val="Calibri"/>
      <family val="0"/>
    </font>
    <font>
      <b/>
      <sz val="11"/>
      <color rgb="FFFF0000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  <font>
      <sz val="10"/>
      <color rgb="FFE20BE9"/>
      <name val="Arial"/>
      <family val="2"/>
    </font>
    <font>
      <b/>
      <sz val="10"/>
      <color rgb="FFE20BE9"/>
      <name val="宋体"/>
      <family val="0"/>
    </font>
    <font>
      <sz val="10"/>
      <color rgb="FFFF0000"/>
      <name val="宋体"/>
      <family val="0"/>
    </font>
    <font>
      <b/>
      <sz val="10"/>
      <color rgb="FFE20BE9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B1F38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9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2" fillId="0" borderId="9" xfId="0" applyFont="1" applyFill="1" applyBorder="1" applyAlignment="1">
      <alignment horizontal="center" vertical="center"/>
    </xf>
    <xf numFmtId="180" fontId="5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55" fillId="0" borderId="0" xfId="0" applyNumberFormat="1" applyFont="1" applyFill="1" applyAlignment="1">
      <alignment horizontal="center" vertical="center"/>
    </xf>
    <xf numFmtId="0" fontId="55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80" fontId="0" fillId="0" borderId="0" xfId="0" applyNumberFormat="1" applyFont="1" applyFill="1" applyAlignment="1">
      <alignment horizontal="center" vertical="center"/>
    </xf>
    <xf numFmtId="10" fontId="0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6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5" fillId="0" borderId="10" xfId="0" applyNumberFormat="1" applyFont="1" applyFill="1" applyBorder="1" applyAlignment="1">
      <alignment horizontal="center" vertical="center"/>
    </xf>
    <xf numFmtId="0" fontId="55" fillId="0" borderId="11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181" fontId="4" fillId="0" borderId="13" xfId="0" applyNumberFormat="1" applyFont="1" applyFill="1" applyBorder="1" applyAlignment="1">
      <alignment horizontal="center" vertical="center"/>
    </xf>
    <xf numFmtId="181" fontId="4" fillId="0" borderId="13" xfId="0" applyNumberFormat="1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left" vertical="center"/>
    </xf>
    <xf numFmtId="0" fontId="55" fillId="33" borderId="9" xfId="0" applyNumberFormat="1" applyFont="1" applyFill="1" applyBorder="1" applyAlignment="1">
      <alignment horizontal="center" vertical="center"/>
    </xf>
    <xf numFmtId="0" fontId="55" fillId="33" borderId="9" xfId="0" applyNumberFormat="1" applyFont="1" applyFill="1" applyBorder="1" applyAlignment="1">
      <alignment horizontal="center" vertical="center" wrapText="1"/>
    </xf>
    <xf numFmtId="0" fontId="5" fillId="21" borderId="9" xfId="0" applyFont="1" applyFill="1" applyBorder="1" applyAlignment="1">
      <alignment horizontal="center" vertical="center"/>
    </xf>
    <xf numFmtId="0" fontId="5" fillId="21" borderId="9" xfId="0" applyFont="1" applyFill="1" applyBorder="1" applyAlignment="1">
      <alignment horizontal="left" vertical="center"/>
    </xf>
    <xf numFmtId="0" fontId="55" fillId="21" borderId="9" xfId="0" applyNumberFormat="1" applyFont="1" applyFill="1" applyBorder="1" applyAlignment="1">
      <alignment horizontal="center" vertical="center"/>
    </xf>
    <xf numFmtId="0" fontId="55" fillId="21" borderId="9" xfId="0" applyNumberFormat="1" applyFont="1" applyFill="1" applyBorder="1" applyAlignment="1">
      <alignment horizontal="center" vertical="center" wrapText="1"/>
    </xf>
    <xf numFmtId="0" fontId="55" fillId="0" borderId="12" xfId="0" applyNumberFormat="1" applyFont="1" applyFill="1" applyBorder="1" applyAlignment="1">
      <alignment horizontal="center" vertical="center"/>
    </xf>
    <xf numFmtId="0" fontId="4" fillId="25" borderId="9" xfId="0" applyFont="1" applyFill="1" applyBorder="1" applyAlignment="1">
      <alignment horizontal="center" vertical="center"/>
    </xf>
    <xf numFmtId="10" fontId="2" fillId="0" borderId="9" xfId="0" applyNumberFormat="1" applyFont="1" applyBorder="1" applyAlignment="1">
      <alignment horizontal="center" vertical="center"/>
    </xf>
    <xf numFmtId="0" fontId="4" fillId="25" borderId="13" xfId="0" applyFont="1" applyFill="1" applyBorder="1" applyAlignment="1">
      <alignment horizontal="center" vertical="center"/>
    </xf>
    <xf numFmtId="180" fontId="4" fillId="25" borderId="13" xfId="0" applyNumberFormat="1" applyFont="1" applyFill="1" applyBorder="1" applyAlignment="1">
      <alignment horizontal="center" vertical="center"/>
    </xf>
    <xf numFmtId="10" fontId="4" fillId="25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0" fontId="4" fillId="0" borderId="9" xfId="0" applyNumberFormat="1" applyFont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180" fontId="0" fillId="33" borderId="9" xfId="0" applyNumberFormat="1" applyFont="1" applyFill="1" applyBorder="1" applyAlignment="1">
      <alignment horizontal="center" vertical="center"/>
    </xf>
    <xf numFmtId="10" fontId="0" fillId="33" borderId="9" xfId="0" applyNumberFormat="1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0" fontId="0" fillId="33" borderId="9" xfId="0" applyNumberFormat="1" applyFill="1" applyBorder="1" applyAlignment="1">
      <alignment horizontal="center" vertical="center"/>
    </xf>
    <xf numFmtId="0" fontId="0" fillId="21" borderId="9" xfId="0" applyFont="1" applyFill="1" applyBorder="1" applyAlignment="1">
      <alignment horizontal="center" vertical="center"/>
    </xf>
    <xf numFmtId="180" fontId="0" fillId="21" borderId="9" xfId="0" applyNumberFormat="1" applyFont="1" applyFill="1" applyBorder="1" applyAlignment="1">
      <alignment horizontal="center" vertical="center"/>
    </xf>
    <xf numFmtId="10" fontId="0" fillId="21" borderId="9" xfId="0" applyNumberFormat="1" applyFont="1" applyFill="1" applyBorder="1" applyAlignment="1">
      <alignment horizontal="center" vertical="center"/>
    </xf>
    <xf numFmtId="0" fontId="0" fillId="21" borderId="9" xfId="0" applyFill="1" applyBorder="1" applyAlignment="1">
      <alignment horizontal="center" vertical="center"/>
    </xf>
    <xf numFmtId="10" fontId="56" fillId="21" borderId="9" xfId="0" applyNumberFormat="1" applyFont="1" applyFill="1" applyBorder="1" applyAlignment="1">
      <alignment horizontal="center" vertical="center"/>
    </xf>
    <xf numFmtId="10" fontId="0" fillId="21" borderId="9" xfId="0" applyNumberFormat="1" applyFill="1" applyBorder="1" applyAlignment="1">
      <alignment horizontal="center" vertical="center"/>
    </xf>
    <xf numFmtId="10" fontId="56" fillId="33" borderId="9" xfId="0" applyNumberFormat="1" applyFont="1" applyFill="1" applyBorder="1" applyAlignment="1">
      <alignment horizontal="center" vertical="center"/>
    </xf>
    <xf numFmtId="10" fontId="2" fillId="0" borderId="9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0" fontId="55" fillId="0" borderId="9" xfId="0" applyNumberFormat="1" applyFont="1" applyBorder="1" applyAlignment="1">
      <alignment horizontal="center" vertical="center"/>
    </xf>
    <xf numFmtId="0" fontId="55" fillId="0" borderId="9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10" fontId="4" fillId="0" borderId="13" xfId="0" applyNumberFormat="1" applyFont="1" applyBorder="1" applyAlignment="1">
      <alignment horizontal="center" vertical="center"/>
    </xf>
    <xf numFmtId="0" fontId="56" fillId="33" borderId="9" xfId="0" applyFont="1" applyFill="1" applyBorder="1" applyAlignment="1">
      <alignment horizontal="center" vertical="center"/>
    </xf>
    <xf numFmtId="0" fontId="56" fillId="25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25" borderId="9" xfId="0" applyFill="1" applyBorder="1" applyAlignment="1">
      <alignment horizontal="center" vertical="center"/>
    </xf>
    <xf numFmtId="10" fontId="0" fillId="25" borderId="9" xfId="0" applyNumberFormat="1" applyFill="1" applyBorder="1" applyAlignment="1">
      <alignment horizontal="center" vertical="center"/>
    </xf>
    <xf numFmtId="10" fontId="56" fillId="25" borderId="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6" fillId="21" borderId="9" xfId="0" applyFont="1" applyFill="1" applyBorder="1" applyAlignment="1">
      <alignment horizontal="center" vertical="center"/>
    </xf>
    <xf numFmtId="0" fontId="5" fillId="13" borderId="14" xfId="0" applyFont="1" applyFill="1" applyBorder="1" applyAlignment="1">
      <alignment horizontal="center" vertical="center"/>
    </xf>
    <xf numFmtId="0" fontId="5" fillId="13" borderId="14" xfId="0" applyFont="1" applyFill="1" applyBorder="1" applyAlignment="1">
      <alignment horizontal="left" vertical="center"/>
    </xf>
    <xf numFmtId="0" fontId="55" fillId="13" borderId="14" xfId="0" applyNumberFormat="1" applyFont="1" applyFill="1" applyBorder="1" applyAlignment="1">
      <alignment horizontal="center" vertical="center"/>
    </xf>
    <xf numFmtId="0" fontId="55" fillId="13" borderId="14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0" fontId="55" fillId="0" borderId="9" xfId="0" applyNumberFormat="1" applyFont="1" applyFill="1" applyBorder="1" applyAlignment="1">
      <alignment horizontal="center" vertical="center"/>
    </xf>
    <xf numFmtId="0" fontId="55" fillId="0" borderId="9" xfId="0" applyNumberFormat="1" applyFont="1" applyFill="1" applyBorder="1" applyAlignment="1">
      <alignment horizontal="center" vertical="center" wrapText="1"/>
    </xf>
    <xf numFmtId="0" fontId="0" fillId="13" borderId="14" xfId="0" applyFont="1" applyFill="1" applyBorder="1" applyAlignment="1">
      <alignment horizontal="center" vertical="center"/>
    </xf>
    <xf numFmtId="180" fontId="0" fillId="13" borderId="14" xfId="0" applyNumberFormat="1" applyFont="1" applyFill="1" applyBorder="1" applyAlignment="1">
      <alignment horizontal="center" vertical="center"/>
    </xf>
    <xf numFmtId="10" fontId="0" fillId="13" borderId="14" xfId="0" applyNumberFormat="1" applyFont="1" applyFill="1" applyBorder="1" applyAlignment="1">
      <alignment horizontal="center" vertical="center"/>
    </xf>
    <xf numFmtId="0" fontId="0" fillId="19" borderId="9" xfId="0" applyFill="1" applyBorder="1" applyAlignment="1">
      <alignment horizontal="center" vertical="center"/>
    </xf>
    <xf numFmtId="10" fontId="0" fillId="19" borderId="9" xfId="0" applyNumberFormat="1" applyFill="1" applyBorder="1" applyAlignment="1">
      <alignment horizontal="center" vertical="center"/>
    </xf>
    <xf numFmtId="0" fontId="0" fillId="25" borderId="9" xfId="0" applyFont="1" applyFill="1" applyBorder="1" applyAlignment="1">
      <alignment horizontal="center" vertical="center"/>
    </xf>
    <xf numFmtId="180" fontId="0" fillId="25" borderId="9" xfId="0" applyNumberFormat="1" applyFont="1" applyFill="1" applyBorder="1" applyAlignment="1">
      <alignment horizontal="center" vertical="center"/>
    </xf>
    <xf numFmtId="10" fontId="0" fillId="25" borderId="9" xfId="0" applyNumberFormat="1" applyFont="1" applyFill="1" applyBorder="1" applyAlignment="1">
      <alignment horizontal="center" vertical="center"/>
    </xf>
    <xf numFmtId="0" fontId="56" fillId="0" borderId="9" xfId="0" applyFont="1" applyBorder="1" applyAlignment="1">
      <alignment horizontal="center" vertical="center"/>
    </xf>
    <xf numFmtId="10" fontId="0" fillId="0" borderId="9" xfId="0" applyNumberFormat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 wrapText="1"/>
    </xf>
    <xf numFmtId="10" fontId="58" fillId="0" borderId="9" xfId="0" applyNumberFormat="1" applyFont="1" applyFill="1" applyBorder="1" applyAlignment="1">
      <alignment horizontal="center" vertical="center" wrapText="1"/>
    </xf>
    <xf numFmtId="0" fontId="58" fillId="0" borderId="9" xfId="0" applyNumberFormat="1" applyFont="1" applyFill="1" applyBorder="1" applyAlignment="1">
      <alignment horizontal="center" vertical="center" wrapText="1"/>
    </xf>
    <xf numFmtId="0" fontId="59" fillId="0" borderId="9" xfId="0" applyNumberFormat="1" applyFont="1" applyFill="1" applyBorder="1" applyAlignment="1">
      <alignment horizontal="center" vertical="center" wrapText="1"/>
    </xf>
    <xf numFmtId="181" fontId="60" fillId="0" borderId="9" xfId="0" applyNumberFormat="1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 wrapText="1"/>
    </xf>
    <xf numFmtId="10" fontId="62" fillId="0" borderId="9" xfId="0" applyNumberFormat="1" applyFont="1" applyFill="1" applyBorder="1" applyAlignment="1">
      <alignment horizontal="center" vertical="center" wrapText="1"/>
    </xf>
    <xf numFmtId="0" fontId="62" fillId="0" borderId="9" xfId="0" applyNumberFormat="1" applyFont="1" applyFill="1" applyBorder="1" applyAlignment="1">
      <alignment horizontal="center" vertical="center" wrapText="1"/>
    </xf>
    <xf numFmtId="181" fontId="42" fillId="0" borderId="9" xfId="0" applyNumberFormat="1" applyFont="1" applyFill="1" applyBorder="1" applyAlignment="1">
      <alignment horizontal="center" vertical="center" wrapText="1"/>
    </xf>
    <xf numFmtId="0" fontId="61" fillId="0" borderId="9" xfId="0" applyNumberFormat="1" applyFont="1" applyFill="1" applyBorder="1" applyAlignment="1">
      <alignment horizontal="center" vertical="center" wrapText="1"/>
    </xf>
    <xf numFmtId="181" fontId="62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56" fillId="0" borderId="0" xfId="0" applyFont="1" applyFill="1" applyAlignment="1">
      <alignment horizontal="center" vertical="center"/>
    </xf>
    <xf numFmtId="180" fontId="56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10" fontId="0" fillId="0" borderId="0" xfId="0" applyNumberFormat="1" applyFont="1" applyFill="1" applyAlignment="1">
      <alignment horizontal="center" vertical="center"/>
    </xf>
    <xf numFmtId="0" fontId="63" fillId="0" borderId="0" xfId="0" applyNumberFormat="1" applyFont="1" applyFill="1" applyAlignment="1">
      <alignment horizontal="center" vertical="center" wrapText="1"/>
    </xf>
    <xf numFmtId="0" fontId="63" fillId="0" borderId="0" xfId="0" applyNumberFormat="1" applyFont="1" applyFill="1" applyAlignment="1">
      <alignment horizontal="center" vertical="center"/>
    </xf>
    <xf numFmtId="180" fontId="0" fillId="0" borderId="0" xfId="0" applyNumberFormat="1" applyFont="1" applyFill="1" applyAlignment="1">
      <alignment horizontal="center" vertical="center"/>
    </xf>
    <xf numFmtId="180" fontId="63" fillId="0" borderId="0" xfId="0" applyNumberFormat="1" applyFont="1" applyFill="1" applyAlignment="1">
      <alignment horizontal="center" vertical="center" wrapText="1"/>
    </xf>
    <xf numFmtId="0" fontId="56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0" fontId="63" fillId="0" borderId="0" xfId="0" applyNumberFormat="1" applyFont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5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181" fontId="4" fillId="0" borderId="10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5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25" borderId="10" xfId="0" applyNumberFormat="1" applyFont="1" applyFill="1" applyBorder="1" applyAlignment="1">
      <alignment horizontal="center" vertical="center"/>
    </xf>
    <xf numFmtId="181" fontId="4" fillId="0" borderId="11" xfId="0" applyNumberFormat="1" applyFont="1" applyFill="1" applyBorder="1" applyAlignment="1">
      <alignment horizontal="center" vertical="center" wrapText="1"/>
    </xf>
    <xf numFmtId="181" fontId="4" fillId="0" borderId="12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180" fontId="4" fillId="0" borderId="9" xfId="0" applyNumberFormat="1" applyFont="1" applyFill="1" applyBorder="1" applyAlignment="1">
      <alignment horizontal="center" vertical="center"/>
    </xf>
    <xf numFmtId="10" fontId="4" fillId="0" borderId="9" xfId="0" applyNumberFormat="1" applyFont="1" applyFill="1" applyBorder="1" applyAlignment="1">
      <alignment horizontal="center" vertical="center"/>
    </xf>
    <xf numFmtId="0" fontId="4" fillId="25" borderId="9" xfId="0" applyNumberFormat="1" applyFont="1" applyFill="1" applyBorder="1" applyAlignment="1">
      <alignment horizontal="center" vertical="center"/>
    </xf>
    <xf numFmtId="0" fontId="55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180" fontId="0" fillId="0" borderId="9" xfId="0" applyNumberFormat="1" applyFont="1" applyFill="1" applyBorder="1" applyAlignment="1">
      <alignment horizontal="center" vertical="center"/>
    </xf>
    <xf numFmtId="180" fontId="56" fillId="0" borderId="9" xfId="0" applyNumberFormat="1" applyFont="1" applyFill="1" applyBorder="1" applyAlignment="1">
      <alignment horizontal="center" vertical="center"/>
    </xf>
    <xf numFmtId="10" fontId="0" fillId="0" borderId="9" xfId="0" applyNumberFormat="1" applyFont="1" applyFill="1" applyBorder="1" applyAlignment="1">
      <alignment horizontal="center" vertical="center"/>
    </xf>
    <xf numFmtId="0" fontId="0" fillId="25" borderId="9" xfId="0" applyNumberFormat="1" applyFont="1" applyFill="1" applyBorder="1" applyAlignment="1">
      <alignment horizontal="center" vertical="center"/>
    </xf>
    <xf numFmtId="0" fontId="4" fillId="25" borderId="12" xfId="0" applyNumberFormat="1" applyFont="1" applyFill="1" applyBorder="1" applyAlignment="1">
      <alignment horizontal="center" vertical="center"/>
    </xf>
    <xf numFmtId="10" fontId="4" fillId="34" borderId="9" xfId="0" applyNumberFormat="1" applyFont="1" applyFill="1" applyBorder="1" applyAlignment="1">
      <alignment horizontal="center" vertical="center"/>
    </xf>
    <xf numFmtId="0" fontId="64" fillId="34" borderId="9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80" fontId="4" fillId="25" borderId="9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180" fontId="4" fillId="0" borderId="11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10" fontId="63" fillId="34" borderId="9" xfId="0" applyNumberFormat="1" applyFont="1" applyFill="1" applyBorder="1" applyAlignment="1">
      <alignment horizontal="center" vertical="center"/>
    </xf>
    <xf numFmtId="10" fontId="0" fillId="34" borderId="9" xfId="0" applyNumberFormat="1" applyFont="1" applyFill="1" applyBorder="1" applyAlignment="1">
      <alignment horizontal="center" vertical="center"/>
    </xf>
    <xf numFmtId="0" fontId="63" fillId="34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180" fontId="0" fillId="0" borderId="9" xfId="0" applyNumberFormat="1" applyFont="1" applyFill="1" applyBorder="1" applyAlignment="1">
      <alignment horizontal="center" vertical="center"/>
    </xf>
    <xf numFmtId="180" fontId="56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0" fontId="4" fillId="35" borderId="10" xfId="0" applyNumberFormat="1" applyFont="1" applyFill="1" applyBorder="1" applyAlignment="1">
      <alignment horizontal="center" vertical="center"/>
    </xf>
    <xf numFmtId="10" fontId="4" fillId="35" borderId="12" xfId="0" applyNumberFormat="1" applyFont="1" applyFill="1" applyBorder="1" applyAlignment="1">
      <alignment horizontal="center" vertical="center"/>
    </xf>
    <xf numFmtId="0" fontId="64" fillId="35" borderId="9" xfId="0" applyNumberFormat="1" applyFont="1" applyFill="1" applyBorder="1" applyAlignment="1">
      <alignment horizontal="center" vertical="center" wrapText="1"/>
    </xf>
    <xf numFmtId="180" fontId="54" fillId="0" borderId="15" xfId="0" applyNumberFormat="1" applyFont="1" applyFill="1" applyBorder="1" applyAlignment="1">
      <alignment horizontal="center" vertical="center"/>
    </xf>
    <xf numFmtId="180" fontId="54" fillId="0" borderId="9" xfId="0" applyNumberFormat="1" applyFont="1" applyFill="1" applyBorder="1" applyAlignment="1">
      <alignment horizontal="center" vertical="center"/>
    </xf>
    <xf numFmtId="10" fontId="4" fillId="0" borderId="9" xfId="0" applyNumberFormat="1" applyFont="1" applyFill="1" applyBorder="1" applyAlignment="1">
      <alignment horizontal="center" vertical="center"/>
    </xf>
    <xf numFmtId="0" fontId="4" fillId="25" borderId="11" xfId="0" applyNumberFormat="1" applyFont="1" applyFill="1" applyBorder="1" applyAlignment="1">
      <alignment horizontal="center" vertical="center"/>
    </xf>
    <xf numFmtId="10" fontId="64" fillId="35" borderId="9" xfId="0" applyNumberFormat="1" applyFont="1" applyFill="1" applyBorder="1" applyAlignment="1">
      <alignment horizontal="center" vertical="center"/>
    </xf>
    <xf numFmtId="10" fontId="4" fillId="35" borderId="9" xfId="0" applyNumberFormat="1" applyFont="1" applyFill="1" applyBorder="1" applyAlignment="1">
      <alignment horizontal="center" vertical="center"/>
    </xf>
    <xf numFmtId="180" fontId="65" fillId="0" borderId="16" xfId="0" applyNumberFormat="1" applyFont="1" applyFill="1" applyBorder="1" applyAlignment="1">
      <alignment horizontal="center" vertical="center"/>
    </xf>
    <xf numFmtId="180" fontId="65" fillId="0" borderId="9" xfId="0" applyNumberFormat="1" applyFont="1" applyFill="1" applyBorder="1" applyAlignment="1">
      <alignment horizontal="center" vertical="center"/>
    </xf>
    <xf numFmtId="10" fontId="0" fillId="0" borderId="9" xfId="0" applyNumberFormat="1" applyFont="1" applyFill="1" applyBorder="1" applyAlignment="1">
      <alignment horizontal="center" vertical="center"/>
    </xf>
    <xf numFmtId="10" fontId="0" fillId="35" borderId="9" xfId="0" applyNumberFormat="1" applyFont="1" applyFill="1" applyBorder="1" applyAlignment="1">
      <alignment horizontal="center" vertical="center"/>
    </xf>
    <xf numFmtId="10" fontId="63" fillId="35" borderId="9" xfId="0" applyNumberFormat="1" applyFont="1" applyFill="1" applyBorder="1" applyAlignment="1">
      <alignment horizontal="center" vertical="center"/>
    </xf>
    <xf numFmtId="0" fontId="63" fillId="35" borderId="9" xfId="0" applyNumberFormat="1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 wrapText="1"/>
    </xf>
    <xf numFmtId="180" fontId="4" fillId="0" borderId="12" xfId="0" applyNumberFormat="1" applyFont="1" applyFill="1" applyBorder="1" applyAlignment="1">
      <alignment horizontal="center" vertical="center" wrapText="1"/>
    </xf>
    <xf numFmtId="180" fontId="64" fillId="0" borderId="17" xfId="0" applyNumberFormat="1" applyFont="1" applyFill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center" vertical="center" wrapText="1"/>
    </xf>
    <xf numFmtId="180" fontId="64" fillId="0" borderId="9" xfId="0" applyNumberFormat="1" applyFont="1" applyBorder="1" applyAlignment="1">
      <alignment horizontal="center" vertical="center"/>
    </xf>
    <xf numFmtId="180" fontId="5" fillId="0" borderId="9" xfId="0" applyNumberFormat="1" applyFont="1" applyFill="1" applyBorder="1" applyAlignment="1">
      <alignment horizontal="center" vertical="center"/>
    </xf>
    <xf numFmtId="10" fontId="5" fillId="0" borderId="9" xfId="0" applyNumberFormat="1" applyFont="1" applyFill="1" applyBorder="1" applyAlignment="1">
      <alignment horizontal="center" vertical="center"/>
    </xf>
    <xf numFmtId="180" fontId="64" fillId="0" borderId="18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180" fontId="66" fillId="0" borderId="9" xfId="0" applyNumberFormat="1" applyFont="1" applyBorder="1" applyAlignment="1">
      <alignment horizontal="center" vertical="center"/>
    </xf>
    <xf numFmtId="10" fontId="56" fillId="0" borderId="9" xfId="0" applyNumberFormat="1" applyFont="1" applyFill="1" applyBorder="1" applyAlignment="1">
      <alignment horizontal="center" vertical="center" wrapText="1"/>
    </xf>
    <xf numFmtId="0" fontId="56" fillId="0" borderId="9" xfId="0" applyNumberFormat="1" applyFont="1" applyFill="1" applyBorder="1" applyAlignment="1">
      <alignment horizontal="center" vertical="center" wrapText="1"/>
    </xf>
    <xf numFmtId="0" fontId="63" fillId="0" borderId="9" xfId="0" applyFont="1" applyBorder="1" applyAlignment="1">
      <alignment horizontal="center" vertical="center" wrapText="1"/>
    </xf>
    <xf numFmtId="180" fontId="63" fillId="0" borderId="9" xfId="0" applyNumberFormat="1" applyFont="1" applyBorder="1" applyAlignment="1">
      <alignment horizontal="center" vertical="center"/>
    </xf>
    <xf numFmtId="10" fontId="63" fillId="0" borderId="9" xfId="0" applyNumberFormat="1" applyFont="1" applyFill="1" applyBorder="1" applyAlignment="1">
      <alignment horizontal="center" vertical="center"/>
    </xf>
    <xf numFmtId="180" fontId="63" fillId="0" borderId="9" xfId="0" applyNumberFormat="1" applyFont="1" applyFill="1" applyBorder="1" applyAlignment="1">
      <alignment horizontal="center" vertical="center" wrapText="1"/>
    </xf>
    <xf numFmtId="0" fontId="56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49"/>
  <sheetViews>
    <sheetView zoomScaleSheetLayoutView="100" workbookViewId="0" topLeftCell="A115">
      <pane xSplit="10" topLeftCell="V1" activePane="topRight" state="frozen"/>
      <selection pane="topRight" activeCell="A2" sqref="A1:IV2"/>
    </sheetView>
  </sheetViews>
  <sheetFormatPr defaultColWidth="9.140625" defaultRowHeight="12.75"/>
  <cols>
    <col min="1" max="1" width="4.28125" style="8" customWidth="1"/>
    <col min="2" max="2" width="7.8515625" style="8" customWidth="1"/>
    <col min="3" max="3" width="19.421875" style="113" customWidth="1"/>
    <col min="4" max="5" width="5.00390625" style="8" customWidth="1"/>
    <col min="6" max="6" width="7.140625" style="8" customWidth="1"/>
    <col min="7" max="7" width="8.8515625" style="8" customWidth="1"/>
    <col min="8" max="8" width="5.28125" style="9" hidden="1" customWidth="1"/>
    <col min="9" max="10" width="9.140625" style="10" hidden="1" customWidth="1"/>
    <col min="11" max="11" width="9.57421875" style="11" hidden="1" customWidth="1"/>
    <col min="12" max="12" width="9.57421875" style="114" customWidth="1"/>
    <col min="13" max="13" width="11.7109375" style="12" hidden="1" customWidth="1"/>
    <col min="14" max="14" width="10.7109375" style="115" customWidth="1"/>
    <col min="15" max="15" width="8.57421875" style="13" hidden="1" customWidth="1"/>
    <col min="16" max="16" width="12.140625" style="116" customWidth="1"/>
    <col min="17" max="17" width="10.8515625" style="12" customWidth="1"/>
    <col min="18" max="19" width="9.57421875" style="117" customWidth="1"/>
    <col min="20" max="20" width="8.00390625" style="118" customWidth="1"/>
    <col min="21" max="21" width="11.28125" style="11" hidden="1" customWidth="1"/>
    <col min="22" max="22" width="9.57421875" style="114" customWidth="1"/>
    <col min="23" max="23" width="10.00390625" style="12" hidden="1" customWidth="1"/>
    <col min="24" max="24" width="11.28125" style="115" customWidth="1"/>
    <col min="25" max="25" width="8.7109375" style="13" hidden="1" customWidth="1"/>
    <col min="26" max="26" width="11.8515625" style="116" customWidth="1"/>
    <col min="27" max="27" width="9.8515625" style="116" customWidth="1"/>
    <col min="28" max="29" width="9.8515625" style="117" customWidth="1"/>
    <col min="30" max="30" width="7.57421875" style="119" customWidth="1"/>
    <col min="31" max="31" width="9.57421875" style="115" hidden="1" customWidth="1"/>
    <col min="32" max="32" width="10.8515625" style="115" customWidth="1"/>
    <col min="33" max="33" width="10.28125" style="120" customWidth="1"/>
    <col min="34" max="34" width="10.8515625" style="13" customWidth="1"/>
    <col min="35" max="35" width="9.7109375" style="121" customWidth="1"/>
    <col min="36" max="36" width="6.140625" style="122" customWidth="1"/>
    <col min="37" max="37" width="6.421875" style="14" customWidth="1"/>
    <col min="38" max="38" width="8.57421875" style="123" customWidth="1"/>
    <col min="39" max="39" width="9.28125" style="124" customWidth="1"/>
    <col min="40" max="16384" width="9.140625" style="14" customWidth="1"/>
  </cols>
  <sheetData>
    <row r="1" spans="1:39" ht="12.75">
      <c r="A1" s="20" t="s">
        <v>0</v>
      </c>
      <c r="B1" s="125"/>
      <c r="C1" s="125"/>
      <c r="D1" s="125"/>
      <c r="E1" s="125"/>
      <c r="F1" s="125"/>
      <c r="G1" s="126"/>
      <c r="H1" s="127" t="s">
        <v>1</v>
      </c>
      <c r="I1" s="127"/>
      <c r="J1" s="127"/>
      <c r="L1" s="136" t="s">
        <v>2</v>
      </c>
      <c r="M1" s="136"/>
      <c r="N1" s="136"/>
      <c r="O1" s="136"/>
      <c r="P1" s="137" t="s">
        <v>3</v>
      </c>
      <c r="Q1" s="152"/>
      <c r="R1" s="153" t="s">
        <v>4</v>
      </c>
      <c r="S1" s="153"/>
      <c r="T1" s="154" t="s">
        <v>5</v>
      </c>
      <c r="U1" s="155"/>
      <c r="V1" s="156" t="s">
        <v>6</v>
      </c>
      <c r="W1" s="157"/>
      <c r="X1" s="158"/>
      <c r="Y1" s="171"/>
      <c r="Z1" s="137" t="s">
        <v>7</v>
      </c>
      <c r="AA1" s="152"/>
      <c r="AB1" s="172" t="s">
        <v>4</v>
      </c>
      <c r="AC1" s="173"/>
      <c r="AD1" s="174" t="s">
        <v>8</v>
      </c>
      <c r="AE1" s="175" t="s">
        <v>9</v>
      </c>
      <c r="AF1" s="176" t="s">
        <v>9</v>
      </c>
      <c r="AG1" s="187" t="s">
        <v>10</v>
      </c>
      <c r="AH1" s="188"/>
      <c r="AI1" s="189" t="s">
        <v>11</v>
      </c>
      <c r="AJ1" s="190" t="s">
        <v>12</v>
      </c>
      <c r="AK1" s="190"/>
      <c r="AL1" s="190"/>
      <c r="AM1" s="191" t="s">
        <v>13</v>
      </c>
    </row>
    <row r="2" spans="1:39" ht="24.75">
      <c r="A2" s="128" t="s">
        <v>14</v>
      </c>
      <c r="B2" s="128" t="s">
        <v>15</v>
      </c>
      <c r="C2" s="129" t="s">
        <v>16</v>
      </c>
      <c r="D2" s="128" t="s">
        <v>17</v>
      </c>
      <c r="E2" s="128" t="s">
        <v>18</v>
      </c>
      <c r="F2" s="128" t="s">
        <v>19</v>
      </c>
      <c r="G2" s="128" t="s">
        <v>20</v>
      </c>
      <c r="H2" s="130" t="s">
        <v>21</v>
      </c>
      <c r="I2" s="138" t="s">
        <v>22</v>
      </c>
      <c r="J2" s="139" t="s">
        <v>23</v>
      </c>
      <c r="K2" s="140" t="s">
        <v>24</v>
      </c>
      <c r="L2" s="141" t="s">
        <v>25</v>
      </c>
      <c r="M2" s="142" t="s">
        <v>26</v>
      </c>
      <c r="N2" s="141" t="s">
        <v>27</v>
      </c>
      <c r="O2" s="143" t="s">
        <v>28</v>
      </c>
      <c r="P2" s="144" t="s">
        <v>29</v>
      </c>
      <c r="Q2" s="159" t="s">
        <v>26</v>
      </c>
      <c r="R2" s="153" t="s">
        <v>29</v>
      </c>
      <c r="S2" s="153" t="s">
        <v>26</v>
      </c>
      <c r="T2" s="154"/>
      <c r="U2" s="160" t="s">
        <v>24</v>
      </c>
      <c r="V2" s="161" t="s">
        <v>25</v>
      </c>
      <c r="W2" s="162" t="s">
        <v>26</v>
      </c>
      <c r="X2" s="163" t="s">
        <v>27</v>
      </c>
      <c r="Y2" s="177" t="s">
        <v>28</v>
      </c>
      <c r="Z2" s="144" t="s">
        <v>29</v>
      </c>
      <c r="AA2" s="178" t="s">
        <v>26</v>
      </c>
      <c r="AB2" s="179" t="s">
        <v>29</v>
      </c>
      <c r="AC2" s="180" t="s">
        <v>26</v>
      </c>
      <c r="AD2" s="174"/>
      <c r="AE2" s="181" t="s">
        <v>30</v>
      </c>
      <c r="AF2" s="182" t="s">
        <v>25</v>
      </c>
      <c r="AG2" s="192" t="s">
        <v>31</v>
      </c>
      <c r="AH2" s="193" t="s">
        <v>32</v>
      </c>
      <c r="AI2" s="194"/>
      <c r="AJ2" s="190" t="s">
        <v>24</v>
      </c>
      <c r="AK2" s="195" t="s">
        <v>29</v>
      </c>
      <c r="AL2" s="196" t="s">
        <v>33</v>
      </c>
      <c r="AM2" s="197"/>
    </row>
    <row r="3" spans="1:39" ht="12.75">
      <c r="A3" s="131">
        <v>1</v>
      </c>
      <c r="B3" s="131">
        <v>113299</v>
      </c>
      <c r="C3" s="132" t="s">
        <v>34</v>
      </c>
      <c r="D3" s="133" t="s">
        <v>35</v>
      </c>
      <c r="E3" s="133">
        <v>2</v>
      </c>
      <c r="F3" s="133"/>
      <c r="G3" s="131" t="s">
        <v>36</v>
      </c>
      <c r="H3" s="134">
        <v>39</v>
      </c>
      <c r="I3" s="145">
        <v>100</v>
      </c>
      <c r="J3" s="88">
        <f aca="true" t="shared" si="0" ref="J3:J66">I3*3</f>
        <v>300</v>
      </c>
      <c r="K3" s="146">
        <v>9000</v>
      </c>
      <c r="L3" s="147">
        <f aca="true" t="shared" si="1" ref="L3:L66">K3*3</f>
        <v>27000</v>
      </c>
      <c r="M3" s="148">
        <v>2044.0800000000004</v>
      </c>
      <c r="N3" s="149">
        <f aca="true" t="shared" si="2" ref="N3:N66">M3*3</f>
        <v>6132.240000000002</v>
      </c>
      <c r="O3" s="150">
        <v>0.22712000000000004</v>
      </c>
      <c r="P3" s="151">
        <v>33620.67</v>
      </c>
      <c r="Q3" s="95">
        <v>2294.99</v>
      </c>
      <c r="R3" s="164">
        <f aca="true" t="shared" si="3" ref="R3:R66">P3/L3</f>
        <v>1.24521</v>
      </c>
      <c r="S3" s="165">
        <f aca="true" t="shared" si="4" ref="S3:S66">Q3/N3</f>
        <v>0.37424986628051077</v>
      </c>
      <c r="T3" s="166"/>
      <c r="U3" s="167">
        <v>6209.999999999999</v>
      </c>
      <c r="V3" s="168">
        <f aca="true" t="shared" si="5" ref="V3:V66">U3*3</f>
        <v>18629.999999999996</v>
      </c>
      <c r="W3" s="169">
        <v>1551.4567200000004</v>
      </c>
      <c r="X3" s="170">
        <f aca="true" t="shared" si="6" ref="X3:X66">W3*3</f>
        <v>4654.370160000001</v>
      </c>
      <c r="Y3" s="183">
        <v>0.24983200000000008</v>
      </c>
      <c r="Z3" s="151">
        <v>10395.54</v>
      </c>
      <c r="AA3" s="151">
        <v>2231.56</v>
      </c>
      <c r="AB3" s="184">
        <f aca="true" t="shared" si="7" ref="AB3:AB66">Z3/V3</f>
        <v>0.5580000000000002</v>
      </c>
      <c r="AC3" s="184">
        <f aca="true" t="shared" si="8" ref="AC3:AC66">AA3/X3</f>
        <v>0.47945477546633275</v>
      </c>
      <c r="AD3" s="184"/>
      <c r="AE3" s="170">
        <v>540</v>
      </c>
      <c r="AF3" s="170">
        <f aca="true" t="shared" si="9" ref="AF3:AF66">AE3*3</f>
        <v>1620</v>
      </c>
      <c r="AG3" s="148">
        <v>948.61</v>
      </c>
      <c r="AH3" s="183">
        <f aca="true" t="shared" si="10" ref="AH3:AH66">AG3/AF3</f>
        <v>0.5855617283950617</v>
      </c>
      <c r="AI3" s="198"/>
      <c r="AJ3" s="199">
        <v>8</v>
      </c>
      <c r="AK3" s="68">
        <v>1</v>
      </c>
      <c r="AL3" s="200">
        <f>(AK3-AJ3)*1</f>
        <v>-7</v>
      </c>
      <c r="AM3" s="201">
        <f>T3+AD3+AI3</f>
        <v>0</v>
      </c>
    </row>
    <row r="4" spans="1:39" ht="12.75">
      <c r="A4" s="131">
        <v>2</v>
      </c>
      <c r="B4" s="131">
        <v>351</v>
      </c>
      <c r="C4" s="132" t="s">
        <v>37</v>
      </c>
      <c r="D4" s="133" t="s">
        <v>35</v>
      </c>
      <c r="E4" s="133">
        <v>3</v>
      </c>
      <c r="F4" s="133"/>
      <c r="G4" s="131" t="s">
        <v>38</v>
      </c>
      <c r="H4" s="134">
        <v>39</v>
      </c>
      <c r="I4" s="145">
        <v>100</v>
      </c>
      <c r="J4" s="88">
        <f t="shared" si="0"/>
        <v>300</v>
      </c>
      <c r="K4" s="146">
        <v>9000</v>
      </c>
      <c r="L4" s="147">
        <f t="shared" si="1"/>
        <v>27000</v>
      </c>
      <c r="M4" s="148">
        <v>2298.9600000000005</v>
      </c>
      <c r="N4" s="149">
        <f t="shared" si="2"/>
        <v>6896.880000000001</v>
      </c>
      <c r="O4" s="150">
        <v>0.25544000000000006</v>
      </c>
      <c r="P4" s="151">
        <v>32768.31</v>
      </c>
      <c r="Q4" s="95">
        <v>7452.42</v>
      </c>
      <c r="R4" s="164">
        <f t="shared" si="3"/>
        <v>1.213641111111111</v>
      </c>
      <c r="S4" s="164">
        <f t="shared" si="4"/>
        <v>1.0805494658454255</v>
      </c>
      <c r="T4" s="166">
        <f>E4*100</f>
        <v>300</v>
      </c>
      <c r="U4" s="167">
        <v>6209.999999999999</v>
      </c>
      <c r="V4" s="168">
        <f t="shared" si="5"/>
        <v>18629.999999999996</v>
      </c>
      <c r="W4" s="169">
        <v>1744.91064</v>
      </c>
      <c r="X4" s="170">
        <f t="shared" si="6"/>
        <v>5234.73192</v>
      </c>
      <c r="Y4" s="183">
        <v>0.28098400000000007</v>
      </c>
      <c r="Z4" s="151">
        <v>15747.11</v>
      </c>
      <c r="AA4" s="151">
        <v>4096.74</v>
      </c>
      <c r="AB4" s="184">
        <f t="shared" si="7"/>
        <v>0.8452555018786905</v>
      </c>
      <c r="AC4" s="184">
        <f t="shared" si="8"/>
        <v>0.7826074119188131</v>
      </c>
      <c r="AD4" s="184"/>
      <c r="AE4" s="170">
        <v>2054.7197728642745</v>
      </c>
      <c r="AF4" s="170">
        <f t="shared" si="9"/>
        <v>6164.159318592823</v>
      </c>
      <c r="AG4" s="148">
        <v>4881.95</v>
      </c>
      <c r="AH4" s="183">
        <f t="shared" si="10"/>
        <v>0.7919895881462177</v>
      </c>
      <c r="AI4" s="198"/>
      <c r="AJ4" s="199">
        <v>8</v>
      </c>
      <c r="AK4" s="68">
        <v>2</v>
      </c>
      <c r="AL4" s="200">
        <f aca="true" t="shared" si="11" ref="AL4:AL35">(AK4-AJ4)*1</f>
        <v>-6</v>
      </c>
      <c r="AM4" s="201">
        <f aca="true" t="shared" si="12" ref="AM4:AM35">T4+AD4+AI4</f>
        <v>300</v>
      </c>
    </row>
    <row r="5" spans="1:39" ht="12.75">
      <c r="A5" s="131">
        <v>3</v>
      </c>
      <c r="B5" s="131">
        <v>102935</v>
      </c>
      <c r="C5" s="132" t="s">
        <v>39</v>
      </c>
      <c r="D5" s="133" t="s">
        <v>40</v>
      </c>
      <c r="E5" s="133">
        <v>2</v>
      </c>
      <c r="F5" s="133"/>
      <c r="G5" s="131" t="s">
        <v>41</v>
      </c>
      <c r="H5" s="134">
        <v>27</v>
      </c>
      <c r="I5" s="145">
        <v>100</v>
      </c>
      <c r="J5" s="88">
        <f t="shared" si="0"/>
        <v>300</v>
      </c>
      <c r="K5" s="146">
        <v>12000</v>
      </c>
      <c r="L5" s="147">
        <f t="shared" si="1"/>
        <v>36000</v>
      </c>
      <c r="M5" s="148">
        <v>3486.72</v>
      </c>
      <c r="N5" s="149">
        <f t="shared" si="2"/>
        <v>10460.16</v>
      </c>
      <c r="O5" s="150">
        <v>0.29056</v>
      </c>
      <c r="P5" s="151">
        <v>43472.09</v>
      </c>
      <c r="Q5" s="95">
        <v>11945.09</v>
      </c>
      <c r="R5" s="164">
        <f t="shared" si="3"/>
        <v>1.2075580555555554</v>
      </c>
      <c r="S5" s="164">
        <f t="shared" si="4"/>
        <v>1.1419605436245717</v>
      </c>
      <c r="T5" s="166">
        <v>0</v>
      </c>
      <c r="U5" s="167">
        <v>8280</v>
      </c>
      <c r="V5" s="168">
        <f t="shared" si="5"/>
        <v>24840</v>
      </c>
      <c r="W5" s="169">
        <v>2646.42048</v>
      </c>
      <c r="X5" s="170">
        <f t="shared" si="6"/>
        <v>7939.26144</v>
      </c>
      <c r="Y5" s="183">
        <v>0.319616</v>
      </c>
      <c r="Z5" s="151">
        <v>25776.56</v>
      </c>
      <c r="AA5" s="151">
        <v>7320.33</v>
      </c>
      <c r="AB5" s="185">
        <f t="shared" si="7"/>
        <v>1.0377037037037038</v>
      </c>
      <c r="AC5" s="184">
        <f t="shared" si="8"/>
        <v>0.9220416855298822</v>
      </c>
      <c r="AD5" s="184"/>
      <c r="AE5" s="170">
        <v>720</v>
      </c>
      <c r="AF5" s="170">
        <f t="shared" si="9"/>
        <v>2160</v>
      </c>
      <c r="AG5" s="148">
        <v>8811.27</v>
      </c>
      <c r="AH5" s="202">
        <f t="shared" si="10"/>
        <v>4.079291666666667</v>
      </c>
      <c r="AI5" s="203">
        <f>(AG5-AF5)*0.05</f>
        <v>332.56350000000003</v>
      </c>
      <c r="AJ5" s="199">
        <v>12</v>
      </c>
      <c r="AK5" s="68">
        <v>10</v>
      </c>
      <c r="AL5" s="200">
        <f t="shared" si="11"/>
        <v>-2</v>
      </c>
      <c r="AM5" s="201">
        <f t="shared" si="12"/>
        <v>332.56350000000003</v>
      </c>
    </row>
    <row r="6" spans="1:39" ht="12.75">
      <c r="A6" s="131">
        <v>4</v>
      </c>
      <c r="B6" s="131">
        <v>106865</v>
      </c>
      <c r="C6" s="132" t="s">
        <v>42</v>
      </c>
      <c r="D6" s="133" t="s">
        <v>35</v>
      </c>
      <c r="E6" s="133">
        <v>2</v>
      </c>
      <c r="F6" s="133"/>
      <c r="G6" s="131" t="s">
        <v>41</v>
      </c>
      <c r="H6" s="134">
        <v>31</v>
      </c>
      <c r="I6" s="145">
        <v>100</v>
      </c>
      <c r="J6" s="88">
        <f t="shared" si="0"/>
        <v>300</v>
      </c>
      <c r="K6" s="146">
        <v>10000</v>
      </c>
      <c r="L6" s="147">
        <f t="shared" si="1"/>
        <v>30000</v>
      </c>
      <c r="M6" s="148">
        <v>2291.6</v>
      </c>
      <c r="N6" s="149">
        <f t="shared" si="2"/>
        <v>6874.799999999999</v>
      </c>
      <c r="O6" s="150">
        <v>0.22916</v>
      </c>
      <c r="P6" s="151">
        <v>34793.28</v>
      </c>
      <c r="Q6" s="95">
        <v>7076.48</v>
      </c>
      <c r="R6" s="164">
        <f t="shared" si="3"/>
        <v>1.159776</v>
      </c>
      <c r="S6" s="164">
        <f t="shared" si="4"/>
        <v>1.0293361261418514</v>
      </c>
      <c r="T6" s="166">
        <v>0</v>
      </c>
      <c r="U6" s="167">
        <v>6899.999999999999</v>
      </c>
      <c r="V6" s="168">
        <f t="shared" si="5"/>
        <v>20699.999999999996</v>
      </c>
      <c r="W6" s="169">
        <v>1739.3244</v>
      </c>
      <c r="X6" s="170">
        <f t="shared" si="6"/>
        <v>5217.9732</v>
      </c>
      <c r="Y6" s="183">
        <v>0.252076</v>
      </c>
      <c r="Z6" s="151">
        <v>17820.61</v>
      </c>
      <c r="AA6" s="151">
        <v>4900.43</v>
      </c>
      <c r="AB6" s="184">
        <f t="shared" si="7"/>
        <v>0.8608990338164253</v>
      </c>
      <c r="AC6" s="184">
        <f t="shared" si="8"/>
        <v>0.9391443405650302</v>
      </c>
      <c r="AD6" s="184"/>
      <c r="AE6" s="170">
        <v>600</v>
      </c>
      <c r="AF6" s="170">
        <f t="shared" si="9"/>
        <v>1800</v>
      </c>
      <c r="AG6" s="148">
        <v>344.38</v>
      </c>
      <c r="AH6" s="183">
        <f t="shared" si="10"/>
        <v>0.19132222222222223</v>
      </c>
      <c r="AI6" s="198"/>
      <c r="AJ6" s="199">
        <v>8</v>
      </c>
      <c r="AK6" s="68">
        <v>11</v>
      </c>
      <c r="AL6" s="200"/>
      <c r="AM6" s="201">
        <f t="shared" si="12"/>
        <v>0</v>
      </c>
    </row>
    <row r="7" spans="1:39" ht="12.75">
      <c r="A7" s="131">
        <v>5</v>
      </c>
      <c r="B7" s="131">
        <v>114844</v>
      </c>
      <c r="C7" s="132" t="s">
        <v>43</v>
      </c>
      <c r="D7" s="133" t="s">
        <v>44</v>
      </c>
      <c r="E7" s="133">
        <v>3</v>
      </c>
      <c r="F7" s="133"/>
      <c r="G7" s="131" t="s">
        <v>36</v>
      </c>
      <c r="H7" s="134">
        <v>13</v>
      </c>
      <c r="I7" s="145">
        <v>150</v>
      </c>
      <c r="J7" s="88">
        <f t="shared" si="0"/>
        <v>450</v>
      </c>
      <c r="K7" s="146">
        <v>18000</v>
      </c>
      <c r="L7" s="147">
        <f t="shared" si="1"/>
        <v>54000</v>
      </c>
      <c r="M7" s="148">
        <v>2563.2</v>
      </c>
      <c r="N7" s="149">
        <f t="shared" si="2"/>
        <v>7689.599999999999</v>
      </c>
      <c r="O7" s="150">
        <v>0.1424</v>
      </c>
      <c r="P7" s="151">
        <v>61769.35</v>
      </c>
      <c r="Q7" s="95">
        <v>8457.85</v>
      </c>
      <c r="R7" s="164">
        <f t="shared" si="3"/>
        <v>1.1438768518518518</v>
      </c>
      <c r="S7" s="164">
        <f t="shared" si="4"/>
        <v>1.0999076674989599</v>
      </c>
      <c r="T7" s="166">
        <f>E7*100</f>
        <v>300</v>
      </c>
      <c r="U7" s="167">
        <v>12419.999999999998</v>
      </c>
      <c r="V7" s="168">
        <f t="shared" si="5"/>
        <v>37259.99999999999</v>
      </c>
      <c r="W7" s="169">
        <v>1945.4687999999996</v>
      </c>
      <c r="X7" s="170">
        <f t="shared" si="6"/>
        <v>5836.406399999999</v>
      </c>
      <c r="Y7" s="183">
        <v>0.15664</v>
      </c>
      <c r="Z7" s="151">
        <v>34606.18</v>
      </c>
      <c r="AA7" s="151">
        <v>5633.85</v>
      </c>
      <c r="AB7" s="184">
        <f t="shared" si="7"/>
        <v>0.9287756307031672</v>
      </c>
      <c r="AC7" s="184">
        <f t="shared" si="8"/>
        <v>0.9652943290583742</v>
      </c>
      <c r="AD7" s="184"/>
      <c r="AE7" s="170">
        <v>1080</v>
      </c>
      <c r="AF7" s="170">
        <f t="shared" si="9"/>
        <v>3240</v>
      </c>
      <c r="AG7" s="148">
        <v>1198.11</v>
      </c>
      <c r="AH7" s="183">
        <f t="shared" si="10"/>
        <v>0.369787037037037</v>
      </c>
      <c r="AI7" s="198"/>
      <c r="AJ7" s="199">
        <v>12</v>
      </c>
      <c r="AK7" s="68">
        <v>9</v>
      </c>
      <c r="AL7" s="200">
        <f t="shared" si="11"/>
        <v>-3</v>
      </c>
      <c r="AM7" s="201">
        <f t="shared" si="12"/>
        <v>300</v>
      </c>
    </row>
    <row r="8" spans="1:39" ht="12.75">
      <c r="A8" s="131">
        <v>6</v>
      </c>
      <c r="B8" s="131">
        <v>754</v>
      </c>
      <c r="C8" s="132" t="s">
        <v>45</v>
      </c>
      <c r="D8" s="131" t="s">
        <v>35</v>
      </c>
      <c r="E8" s="133">
        <v>2</v>
      </c>
      <c r="F8" s="133"/>
      <c r="G8" s="131" t="s">
        <v>38</v>
      </c>
      <c r="H8" s="134">
        <v>36</v>
      </c>
      <c r="I8" s="145">
        <v>100</v>
      </c>
      <c r="J8" s="145">
        <f t="shared" si="0"/>
        <v>300</v>
      </c>
      <c r="K8" s="146">
        <v>9800</v>
      </c>
      <c r="L8" s="147">
        <f t="shared" si="1"/>
        <v>29400</v>
      </c>
      <c r="M8" s="148">
        <v>2359.056</v>
      </c>
      <c r="N8" s="149">
        <f t="shared" si="2"/>
        <v>7077.168</v>
      </c>
      <c r="O8" s="150">
        <v>0.24072000000000002</v>
      </c>
      <c r="P8" s="151">
        <v>33241.12</v>
      </c>
      <c r="Q8" s="95">
        <v>7950.7</v>
      </c>
      <c r="R8" s="164">
        <f t="shared" si="3"/>
        <v>1.1306503401360546</v>
      </c>
      <c r="S8" s="164">
        <f t="shared" si="4"/>
        <v>1.1234295978278317</v>
      </c>
      <c r="T8" s="166">
        <f>E8*100</f>
        <v>200</v>
      </c>
      <c r="U8" s="146">
        <v>6761.999999999999</v>
      </c>
      <c r="V8" s="168">
        <f t="shared" si="5"/>
        <v>20285.999999999996</v>
      </c>
      <c r="W8" s="148">
        <v>1790.523504</v>
      </c>
      <c r="X8" s="170">
        <f t="shared" si="6"/>
        <v>5371.570512</v>
      </c>
      <c r="Y8" s="150">
        <v>0.264792</v>
      </c>
      <c r="Z8" s="151">
        <v>17815.85</v>
      </c>
      <c r="AA8" s="151">
        <v>5010.79</v>
      </c>
      <c r="AB8" s="184">
        <f t="shared" si="7"/>
        <v>0.8782337572710245</v>
      </c>
      <c r="AC8" s="184">
        <f t="shared" si="8"/>
        <v>0.9328351901563942</v>
      </c>
      <c r="AD8" s="184"/>
      <c r="AE8" s="149">
        <v>588</v>
      </c>
      <c r="AF8" s="170">
        <f t="shared" si="9"/>
        <v>1764</v>
      </c>
      <c r="AG8" s="148">
        <v>393.41</v>
      </c>
      <c r="AH8" s="183">
        <f t="shared" si="10"/>
        <v>0.2230215419501134</v>
      </c>
      <c r="AI8" s="198"/>
      <c r="AJ8" s="204">
        <v>8</v>
      </c>
      <c r="AK8" s="68">
        <v>4</v>
      </c>
      <c r="AL8" s="200">
        <f t="shared" si="11"/>
        <v>-4</v>
      </c>
      <c r="AM8" s="201">
        <f t="shared" si="12"/>
        <v>200</v>
      </c>
    </row>
    <row r="9" spans="1:39" ht="12.75">
      <c r="A9" s="131">
        <v>7</v>
      </c>
      <c r="B9" s="131">
        <v>539</v>
      </c>
      <c r="C9" s="132" t="s">
        <v>46</v>
      </c>
      <c r="D9" s="133" t="s">
        <v>40</v>
      </c>
      <c r="E9" s="133">
        <v>2</v>
      </c>
      <c r="F9" s="133"/>
      <c r="G9" s="131" t="s">
        <v>47</v>
      </c>
      <c r="H9" s="134">
        <v>27</v>
      </c>
      <c r="I9" s="145">
        <v>100</v>
      </c>
      <c r="J9" s="88">
        <f t="shared" si="0"/>
        <v>300</v>
      </c>
      <c r="K9" s="146">
        <v>12000</v>
      </c>
      <c r="L9" s="147">
        <f t="shared" si="1"/>
        <v>36000</v>
      </c>
      <c r="M9" s="148">
        <v>2705.28</v>
      </c>
      <c r="N9" s="149">
        <f t="shared" si="2"/>
        <v>8115.84</v>
      </c>
      <c r="O9" s="150">
        <v>0.22544</v>
      </c>
      <c r="P9" s="151">
        <v>40325.81</v>
      </c>
      <c r="Q9" s="95">
        <v>8752.51</v>
      </c>
      <c r="R9" s="164">
        <f t="shared" si="3"/>
        <v>1.1201613888888888</v>
      </c>
      <c r="S9" s="164">
        <f t="shared" si="4"/>
        <v>1.078447825486949</v>
      </c>
      <c r="T9" s="166">
        <f>E9*100</f>
        <v>200</v>
      </c>
      <c r="U9" s="167">
        <v>8280</v>
      </c>
      <c r="V9" s="168">
        <f t="shared" si="5"/>
        <v>24840</v>
      </c>
      <c r="W9" s="169">
        <v>2053.3075200000003</v>
      </c>
      <c r="X9" s="170">
        <f t="shared" si="6"/>
        <v>6159.922560000001</v>
      </c>
      <c r="Y9" s="183">
        <v>0.247984</v>
      </c>
      <c r="Z9" s="151">
        <v>14955.71</v>
      </c>
      <c r="AA9" s="151">
        <v>3618.64</v>
      </c>
      <c r="AB9" s="184">
        <f t="shared" si="7"/>
        <v>0.6020817230273752</v>
      </c>
      <c r="AC9" s="184">
        <f t="shared" si="8"/>
        <v>0.5874489435139911</v>
      </c>
      <c r="AD9" s="184"/>
      <c r="AE9" s="170">
        <v>720</v>
      </c>
      <c r="AF9" s="170">
        <f t="shared" si="9"/>
        <v>2160</v>
      </c>
      <c r="AG9" s="148">
        <v>2623.98</v>
      </c>
      <c r="AH9" s="202">
        <f t="shared" si="10"/>
        <v>1.2148055555555555</v>
      </c>
      <c r="AI9" s="203">
        <f>(AG9-AF9)*0.05</f>
        <v>23.199</v>
      </c>
      <c r="AJ9" s="199">
        <v>12</v>
      </c>
      <c r="AK9" s="68">
        <v>11</v>
      </c>
      <c r="AL9" s="200">
        <f t="shared" si="11"/>
        <v>-1</v>
      </c>
      <c r="AM9" s="201">
        <f t="shared" si="12"/>
        <v>223.199</v>
      </c>
    </row>
    <row r="10" spans="1:39" ht="12.75">
      <c r="A10" s="131">
        <v>8</v>
      </c>
      <c r="B10" s="131">
        <v>115971</v>
      </c>
      <c r="C10" s="132" t="s">
        <v>48</v>
      </c>
      <c r="D10" s="131" t="s">
        <v>35</v>
      </c>
      <c r="E10" s="133">
        <v>2</v>
      </c>
      <c r="F10" s="133"/>
      <c r="G10" s="131" t="s">
        <v>36</v>
      </c>
      <c r="H10" s="134">
        <v>36</v>
      </c>
      <c r="I10" s="145">
        <v>100</v>
      </c>
      <c r="J10" s="145">
        <f t="shared" si="0"/>
        <v>300</v>
      </c>
      <c r="K10" s="146">
        <v>9800</v>
      </c>
      <c r="L10" s="147">
        <f t="shared" si="1"/>
        <v>29400</v>
      </c>
      <c r="M10" s="148">
        <v>2625.224</v>
      </c>
      <c r="N10" s="149">
        <f t="shared" si="2"/>
        <v>7875.6720000000005</v>
      </c>
      <c r="O10" s="150">
        <v>0.26788</v>
      </c>
      <c r="P10" s="151">
        <v>32615.44</v>
      </c>
      <c r="Q10" s="95">
        <v>5760.51</v>
      </c>
      <c r="R10" s="164">
        <f t="shared" si="3"/>
        <v>1.1093687074829932</v>
      </c>
      <c r="S10" s="165">
        <f t="shared" si="4"/>
        <v>0.7314309178950062</v>
      </c>
      <c r="T10" s="166"/>
      <c r="U10" s="146">
        <v>6761.999999999999</v>
      </c>
      <c r="V10" s="168">
        <f t="shared" si="5"/>
        <v>20285.999999999996</v>
      </c>
      <c r="W10" s="148">
        <v>1992.545016</v>
      </c>
      <c r="X10" s="170">
        <f t="shared" si="6"/>
        <v>5977.635048</v>
      </c>
      <c r="Y10" s="150">
        <v>0.29466800000000004</v>
      </c>
      <c r="Z10" s="151">
        <v>13055.31</v>
      </c>
      <c r="AA10" s="151">
        <v>3198.95</v>
      </c>
      <c r="AB10" s="184">
        <f t="shared" si="7"/>
        <v>0.6435625554569655</v>
      </c>
      <c r="AC10" s="184">
        <f t="shared" si="8"/>
        <v>0.5351531122781251</v>
      </c>
      <c r="AD10" s="184"/>
      <c r="AE10" s="149">
        <v>588</v>
      </c>
      <c r="AF10" s="170">
        <f t="shared" si="9"/>
        <v>1764</v>
      </c>
      <c r="AG10" s="148">
        <v>368.68</v>
      </c>
      <c r="AH10" s="183">
        <f t="shared" si="10"/>
        <v>0.20900226757369614</v>
      </c>
      <c r="AI10" s="198"/>
      <c r="AJ10" s="204">
        <v>8</v>
      </c>
      <c r="AK10" s="68">
        <v>13</v>
      </c>
      <c r="AL10" s="200"/>
      <c r="AM10" s="201">
        <f t="shared" si="12"/>
        <v>0</v>
      </c>
    </row>
    <row r="11" spans="1:39" ht="12.75">
      <c r="A11" s="131">
        <v>9</v>
      </c>
      <c r="B11" s="133">
        <v>307</v>
      </c>
      <c r="C11" s="135" t="s">
        <v>49</v>
      </c>
      <c r="D11" s="133" t="s">
        <v>50</v>
      </c>
      <c r="E11" s="133">
        <v>12</v>
      </c>
      <c r="F11" s="133">
        <v>8</v>
      </c>
      <c r="G11" s="133" t="s">
        <v>41</v>
      </c>
      <c r="H11" s="87">
        <v>1</v>
      </c>
      <c r="I11" s="88">
        <v>200</v>
      </c>
      <c r="J11" s="88">
        <f t="shared" si="0"/>
        <v>600</v>
      </c>
      <c r="K11" s="146">
        <v>120000</v>
      </c>
      <c r="L11" s="147">
        <f t="shared" si="1"/>
        <v>360000</v>
      </c>
      <c r="M11" s="148">
        <v>18120</v>
      </c>
      <c r="N11" s="149">
        <f t="shared" si="2"/>
        <v>54360</v>
      </c>
      <c r="O11" s="150">
        <v>0.151</v>
      </c>
      <c r="P11" s="151">
        <v>397789.11</v>
      </c>
      <c r="Q11" s="95">
        <v>62208.78</v>
      </c>
      <c r="R11" s="164">
        <f t="shared" si="3"/>
        <v>1.10496975</v>
      </c>
      <c r="S11" s="164">
        <f t="shared" si="4"/>
        <v>1.1443852097130243</v>
      </c>
      <c r="T11" s="166">
        <v>1500</v>
      </c>
      <c r="U11" s="167">
        <v>82800</v>
      </c>
      <c r="V11" s="168">
        <f t="shared" si="5"/>
        <v>248400</v>
      </c>
      <c r="W11" s="169">
        <v>13753.08</v>
      </c>
      <c r="X11" s="170">
        <f t="shared" si="6"/>
        <v>41259.24</v>
      </c>
      <c r="Y11" s="183">
        <v>0.1661</v>
      </c>
      <c r="Z11" s="151">
        <v>329170.96</v>
      </c>
      <c r="AA11" s="151">
        <v>43052.9</v>
      </c>
      <c r="AB11" s="185">
        <f t="shared" si="7"/>
        <v>1.3251648953301127</v>
      </c>
      <c r="AC11" s="185">
        <f t="shared" si="8"/>
        <v>1.043472928730631</v>
      </c>
      <c r="AD11" s="186">
        <v>500</v>
      </c>
      <c r="AE11" s="170">
        <v>14400</v>
      </c>
      <c r="AF11" s="170">
        <f t="shared" si="9"/>
        <v>43200</v>
      </c>
      <c r="AG11" s="148">
        <v>42404.49</v>
      </c>
      <c r="AH11" s="183">
        <f t="shared" si="10"/>
        <v>0.9815854166666667</v>
      </c>
      <c r="AI11" s="198"/>
      <c r="AJ11" s="199">
        <v>32</v>
      </c>
      <c r="AK11" s="68">
        <v>178</v>
      </c>
      <c r="AL11" s="200"/>
      <c r="AM11" s="201">
        <f t="shared" si="12"/>
        <v>2000</v>
      </c>
    </row>
    <row r="12" spans="1:39" ht="12.75">
      <c r="A12" s="131">
        <v>10</v>
      </c>
      <c r="B12" s="131">
        <v>106066</v>
      </c>
      <c r="C12" s="132" t="s">
        <v>51</v>
      </c>
      <c r="D12" s="133" t="s">
        <v>52</v>
      </c>
      <c r="E12" s="133">
        <v>2</v>
      </c>
      <c r="F12" s="133"/>
      <c r="G12" s="131" t="s">
        <v>41</v>
      </c>
      <c r="H12" s="134">
        <v>15</v>
      </c>
      <c r="I12" s="145">
        <v>150</v>
      </c>
      <c r="J12" s="88">
        <f t="shared" si="0"/>
        <v>450</v>
      </c>
      <c r="K12" s="146">
        <v>17000</v>
      </c>
      <c r="L12" s="147">
        <f t="shared" si="1"/>
        <v>51000</v>
      </c>
      <c r="M12" s="148">
        <v>4770.200000000001</v>
      </c>
      <c r="N12" s="149">
        <f t="shared" si="2"/>
        <v>14310.600000000002</v>
      </c>
      <c r="O12" s="150">
        <v>0.2806</v>
      </c>
      <c r="P12" s="151">
        <v>56150.71</v>
      </c>
      <c r="Q12" s="95">
        <v>14496.51</v>
      </c>
      <c r="R12" s="164">
        <f t="shared" si="3"/>
        <v>1.1009943137254903</v>
      </c>
      <c r="S12" s="164">
        <f t="shared" si="4"/>
        <v>1.0129910695568318</v>
      </c>
      <c r="T12" s="166">
        <v>0</v>
      </c>
      <c r="U12" s="167">
        <v>11730</v>
      </c>
      <c r="V12" s="168">
        <f t="shared" si="5"/>
        <v>35190</v>
      </c>
      <c r="W12" s="169">
        <v>3620.5818000000004</v>
      </c>
      <c r="X12" s="170">
        <f t="shared" si="6"/>
        <v>10861.745400000002</v>
      </c>
      <c r="Y12" s="183">
        <v>0.30866000000000005</v>
      </c>
      <c r="Z12" s="151">
        <v>42055.28</v>
      </c>
      <c r="AA12" s="151">
        <v>12312.45</v>
      </c>
      <c r="AB12" s="185">
        <f t="shared" si="7"/>
        <v>1.1950917874396134</v>
      </c>
      <c r="AC12" s="185">
        <f t="shared" si="8"/>
        <v>1.1335609100172794</v>
      </c>
      <c r="AD12" s="186">
        <v>200</v>
      </c>
      <c r="AE12" s="170">
        <v>1020</v>
      </c>
      <c r="AF12" s="170">
        <f t="shared" si="9"/>
        <v>3060</v>
      </c>
      <c r="AG12" s="148">
        <v>402.91</v>
      </c>
      <c r="AH12" s="183">
        <f t="shared" si="10"/>
        <v>0.13166993464052287</v>
      </c>
      <c r="AI12" s="198"/>
      <c r="AJ12" s="199">
        <v>12</v>
      </c>
      <c r="AK12" s="68">
        <v>4</v>
      </c>
      <c r="AL12" s="200">
        <f t="shared" si="11"/>
        <v>-8</v>
      </c>
      <c r="AM12" s="201">
        <f t="shared" si="12"/>
        <v>200</v>
      </c>
    </row>
    <row r="13" spans="1:39" ht="12.75">
      <c r="A13" s="131">
        <v>11</v>
      </c>
      <c r="B13" s="131">
        <v>587</v>
      </c>
      <c r="C13" s="132" t="s">
        <v>53</v>
      </c>
      <c r="D13" s="131" t="s">
        <v>40</v>
      </c>
      <c r="E13" s="133">
        <v>2</v>
      </c>
      <c r="F13" s="133"/>
      <c r="G13" s="131" t="s">
        <v>38</v>
      </c>
      <c r="H13" s="134">
        <v>28</v>
      </c>
      <c r="I13" s="145">
        <v>100</v>
      </c>
      <c r="J13" s="145">
        <f t="shared" si="0"/>
        <v>300</v>
      </c>
      <c r="K13" s="146">
        <v>12000</v>
      </c>
      <c r="L13" s="147">
        <f t="shared" si="1"/>
        <v>36000</v>
      </c>
      <c r="M13" s="148">
        <v>2924.1600000000003</v>
      </c>
      <c r="N13" s="149">
        <f t="shared" si="2"/>
        <v>8772.480000000001</v>
      </c>
      <c r="O13" s="150">
        <v>0.24368</v>
      </c>
      <c r="P13" s="151">
        <v>39012.59</v>
      </c>
      <c r="Q13" s="95">
        <v>7661.75</v>
      </c>
      <c r="R13" s="164">
        <f t="shared" si="3"/>
        <v>1.0836830555555554</v>
      </c>
      <c r="S13" s="165">
        <f t="shared" si="4"/>
        <v>0.8733847213102793</v>
      </c>
      <c r="T13" s="166"/>
      <c r="U13" s="146">
        <v>8280</v>
      </c>
      <c r="V13" s="168">
        <f t="shared" si="5"/>
        <v>24840</v>
      </c>
      <c r="W13" s="148">
        <v>2219.43744</v>
      </c>
      <c r="X13" s="170">
        <f t="shared" si="6"/>
        <v>6658.312320000001</v>
      </c>
      <c r="Y13" s="150">
        <v>0.268048</v>
      </c>
      <c r="Z13" s="151">
        <v>20840.95</v>
      </c>
      <c r="AA13" s="151">
        <v>4172.26</v>
      </c>
      <c r="AB13" s="184">
        <f t="shared" si="7"/>
        <v>0.8390076489533012</v>
      </c>
      <c r="AC13" s="184">
        <f t="shared" si="8"/>
        <v>0.6266242554389517</v>
      </c>
      <c r="AD13" s="184"/>
      <c r="AE13" s="149">
        <v>720</v>
      </c>
      <c r="AF13" s="170">
        <f t="shared" si="9"/>
        <v>2160</v>
      </c>
      <c r="AG13" s="148">
        <v>736.4</v>
      </c>
      <c r="AH13" s="183">
        <f t="shared" si="10"/>
        <v>0.3409259259259259</v>
      </c>
      <c r="AI13" s="198"/>
      <c r="AJ13" s="204">
        <v>12</v>
      </c>
      <c r="AK13" s="68">
        <v>19</v>
      </c>
      <c r="AL13" s="200"/>
      <c r="AM13" s="201">
        <f t="shared" si="12"/>
        <v>0</v>
      </c>
    </row>
    <row r="14" spans="1:39" ht="12.75">
      <c r="A14" s="131">
        <v>12</v>
      </c>
      <c r="B14" s="131">
        <v>745</v>
      </c>
      <c r="C14" s="132" t="s">
        <v>54</v>
      </c>
      <c r="D14" s="133" t="s">
        <v>40</v>
      </c>
      <c r="E14" s="133">
        <v>2</v>
      </c>
      <c r="F14" s="133">
        <v>1</v>
      </c>
      <c r="G14" s="131" t="s">
        <v>55</v>
      </c>
      <c r="H14" s="134">
        <v>25</v>
      </c>
      <c r="I14" s="145">
        <v>100</v>
      </c>
      <c r="J14" s="88">
        <f t="shared" si="0"/>
        <v>300</v>
      </c>
      <c r="K14" s="146">
        <v>12000</v>
      </c>
      <c r="L14" s="147">
        <f t="shared" si="1"/>
        <v>36000</v>
      </c>
      <c r="M14" s="148">
        <v>2220</v>
      </c>
      <c r="N14" s="149">
        <f t="shared" si="2"/>
        <v>6660</v>
      </c>
      <c r="O14" s="150">
        <v>0.185</v>
      </c>
      <c r="P14" s="151">
        <v>38929.55</v>
      </c>
      <c r="Q14" s="95">
        <v>7261.18</v>
      </c>
      <c r="R14" s="164">
        <f t="shared" si="3"/>
        <v>1.081376388888889</v>
      </c>
      <c r="S14" s="164">
        <f t="shared" si="4"/>
        <v>1.0902672672672673</v>
      </c>
      <c r="T14" s="166">
        <f>E14*100</f>
        <v>200</v>
      </c>
      <c r="U14" s="167">
        <v>8280</v>
      </c>
      <c r="V14" s="168">
        <f t="shared" si="5"/>
        <v>24840</v>
      </c>
      <c r="W14" s="169">
        <v>1684.98</v>
      </c>
      <c r="X14" s="170">
        <f t="shared" si="6"/>
        <v>5054.9400000000005</v>
      </c>
      <c r="Y14" s="183">
        <v>0.20350000000000001</v>
      </c>
      <c r="Z14" s="151">
        <v>18150.69</v>
      </c>
      <c r="AA14" s="151">
        <v>4319.24</v>
      </c>
      <c r="AB14" s="184">
        <f t="shared" si="7"/>
        <v>0.7307041062801932</v>
      </c>
      <c r="AC14" s="184">
        <f t="shared" si="8"/>
        <v>0.8544592022852892</v>
      </c>
      <c r="AD14" s="184"/>
      <c r="AE14" s="170">
        <v>720</v>
      </c>
      <c r="AF14" s="170">
        <f t="shared" si="9"/>
        <v>2160</v>
      </c>
      <c r="AG14" s="148">
        <v>732.94</v>
      </c>
      <c r="AH14" s="183">
        <f t="shared" si="10"/>
        <v>0.3393240740740741</v>
      </c>
      <c r="AI14" s="198"/>
      <c r="AJ14" s="199">
        <v>12</v>
      </c>
      <c r="AK14" s="68">
        <v>5</v>
      </c>
      <c r="AL14" s="200">
        <f t="shared" si="11"/>
        <v>-7</v>
      </c>
      <c r="AM14" s="201">
        <f t="shared" si="12"/>
        <v>200</v>
      </c>
    </row>
    <row r="15" spans="1:39" ht="12.75">
      <c r="A15" s="131">
        <v>13</v>
      </c>
      <c r="B15" s="131">
        <v>108277</v>
      </c>
      <c r="C15" s="132" t="s">
        <v>56</v>
      </c>
      <c r="D15" s="131" t="s">
        <v>52</v>
      </c>
      <c r="E15" s="133">
        <v>2</v>
      </c>
      <c r="F15" s="133">
        <v>2</v>
      </c>
      <c r="G15" s="131" t="s">
        <v>55</v>
      </c>
      <c r="H15" s="134">
        <v>26</v>
      </c>
      <c r="I15" s="145">
        <v>100</v>
      </c>
      <c r="J15" s="145">
        <f t="shared" si="0"/>
        <v>300</v>
      </c>
      <c r="K15" s="146">
        <v>12000</v>
      </c>
      <c r="L15" s="147">
        <f t="shared" si="1"/>
        <v>36000</v>
      </c>
      <c r="M15" s="148">
        <v>2500.3199999999997</v>
      </c>
      <c r="N15" s="149">
        <f t="shared" si="2"/>
        <v>7500.959999999999</v>
      </c>
      <c r="O15" s="150">
        <v>0.20836</v>
      </c>
      <c r="P15" s="151">
        <v>38927.39</v>
      </c>
      <c r="Q15" s="95">
        <v>5620.92</v>
      </c>
      <c r="R15" s="164">
        <f t="shared" si="3"/>
        <v>1.0813163888888888</v>
      </c>
      <c r="S15" s="165">
        <f t="shared" si="4"/>
        <v>0.7493600819095156</v>
      </c>
      <c r="T15" s="166"/>
      <c r="U15" s="146">
        <v>8280</v>
      </c>
      <c r="V15" s="168">
        <f t="shared" si="5"/>
        <v>24840</v>
      </c>
      <c r="W15" s="148">
        <v>1897.74288</v>
      </c>
      <c r="X15" s="170">
        <f t="shared" si="6"/>
        <v>5693.22864</v>
      </c>
      <c r="Y15" s="150">
        <v>0.229196</v>
      </c>
      <c r="Z15" s="151">
        <v>26235.42</v>
      </c>
      <c r="AA15" s="151">
        <v>5868.21</v>
      </c>
      <c r="AB15" s="185">
        <f t="shared" si="7"/>
        <v>1.0561763285024155</v>
      </c>
      <c r="AC15" s="185">
        <f t="shared" si="8"/>
        <v>1.0307349960917782</v>
      </c>
      <c r="AD15" s="186">
        <v>200</v>
      </c>
      <c r="AE15" s="149">
        <v>720</v>
      </c>
      <c r="AF15" s="170">
        <f t="shared" si="9"/>
        <v>2160</v>
      </c>
      <c r="AG15" s="148">
        <v>525.31</v>
      </c>
      <c r="AH15" s="183">
        <f t="shared" si="10"/>
        <v>0.24319907407407404</v>
      </c>
      <c r="AI15" s="198"/>
      <c r="AJ15" s="204">
        <v>12</v>
      </c>
      <c r="AK15" s="68">
        <v>1</v>
      </c>
      <c r="AL15" s="200">
        <f t="shared" si="11"/>
        <v>-11</v>
      </c>
      <c r="AM15" s="201">
        <f t="shared" si="12"/>
        <v>200</v>
      </c>
    </row>
    <row r="16" spans="1:39" ht="12.75">
      <c r="A16" s="131">
        <v>14</v>
      </c>
      <c r="B16" s="131">
        <v>102564</v>
      </c>
      <c r="C16" s="132" t="s">
        <v>57</v>
      </c>
      <c r="D16" s="131" t="s">
        <v>35</v>
      </c>
      <c r="E16" s="133">
        <v>2</v>
      </c>
      <c r="F16" s="133"/>
      <c r="G16" s="131" t="s">
        <v>47</v>
      </c>
      <c r="H16" s="134">
        <v>30</v>
      </c>
      <c r="I16" s="145">
        <v>100</v>
      </c>
      <c r="J16" s="145">
        <f t="shared" si="0"/>
        <v>300</v>
      </c>
      <c r="K16" s="146">
        <v>10000</v>
      </c>
      <c r="L16" s="147">
        <f t="shared" si="1"/>
        <v>30000</v>
      </c>
      <c r="M16" s="148">
        <v>2400.0000000000005</v>
      </c>
      <c r="N16" s="149">
        <f t="shared" si="2"/>
        <v>7200.000000000002</v>
      </c>
      <c r="O16" s="150">
        <v>0.24000000000000005</v>
      </c>
      <c r="P16" s="151">
        <v>31831.25</v>
      </c>
      <c r="Q16" s="95">
        <v>6957.75</v>
      </c>
      <c r="R16" s="164">
        <f t="shared" si="3"/>
        <v>1.0610416666666667</v>
      </c>
      <c r="S16" s="165">
        <f t="shared" si="4"/>
        <v>0.9663541666666664</v>
      </c>
      <c r="T16" s="166"/>
      <c r="U16" s="146">
        <v>6899.999999999999</v>
      </c>
      <c r="V16" s="168">
        <f t="shared" si="5"/>
        <v>20699.999999999996</v>
      </c>
      <c r="W16" s="148">
        <v>1821.6</v>
      </c>
      <c r="X16" s="170">
        <f t="shared" si="6"/>
        <v>5464.799999999999</v>
      </c>
      <c r="Y16" s="150">
        <v>0.26400000000000007</v>
      </c>
      <c r="Z16" s="151">
        <v>13088.36</v>
      </c>
      <c r="AA16" s="151">
        <v>3493</v>
      </c>
      <c r="AB16" s="184">
        <f t="shared" si="7"/>
        <v>0.6322879227053142</v>
      </c>
      <c r="AC16" s="184">
        <f t="shared" si="8"/>
        <v>0.6391816717903676</v>
      </c>
      <c r="AD16" s="184"/>
      <c r="AE16" s="149">
        <v>600</v>
      </c>
      <c r="AF16" s="170">
        <f t="shared" si="9"/>
        <v>1800</v>
      </c>
      <c r="AG16" s="148">
        <v>793.48</v>
      </c>
      <c r="AH16" s="183">
        <f t="shared" si="10"/>
        <v>0.4408222222222222</v>
      </c>
      <c r="AI16" s="198"/>
      <c r="AJ16" s="204">
        <v>8</v>
      </c>
      <c r="AK16" s="68">
        <v>8</v>
      </c>
      <c r="AL16" s="200"/>
      <c r="AM16" s="201">
        <f t="shared" si="12"/>
        <v>0</v>
      </c>
    </row>
    <row r="17" spans="1:39" ht="12.75">
      <c r="A17" s="131">
        <v>15</v>
      </c>
      <c r="B17" s="131">
        <v>549</v>
      </c>
      <c r="C17" s="132" t="s">
        <v>58</v>
      </c>
      <c r="D17" s="131" t="s">
        <v>35</v>
      </c>
      <c r="E17" s="133">
        <v>2</v>
      </c>
      <c r="F17" s="133"/>
      <c r="G17" s="131" t="s">
        <v>47</v>
      </c>
      <c r="H17" s="134">
        <v>38</v>
      </c>
      <c r="I17" s="145">
        <v>100</v>
      </c>
      <c r="J17" s="145">
        <f t="shared" si="0"/>
        <v>300</v>
      </c>
      <c r="K17" s="146">
        <v>9000</v>
      </c>
      <c r="L17" s="147">
        <f t="shared" si="1"/>
        <v>27000</v>
      </c>
      <c r="M17" s="148">
        <v>2169.36</v>
      </c>
      <c r="N17" s="149">
        <f t="shared" si="2"/>
        <v>6508.08</v>
      </c>
      <c r="O17" s="150">
        <v>0.24104000000000003</v>
      </c>
      <c r="P17" s="151">
        <v>28641.49</v>
      </c>
      <c r="Q17" s="95">
        <v>6859.95</v>
      </c>
      <c r="R17" s="164">
        <f t="shared" si="3"/>
        <v>1.060795925925926</v>
      </c>
      <c r="S17" s="164">
        <f t="shared" si="4"/>
        <v>1.0540666371648781</v>
      </c>
      <c r="T17" s="166">
        <f>E17*100</f>
        <v>200</v>
      </c>
      <c r="U17" s="146">
        <v>6209.999999999999</v>
      </c>
      <c r="V17" s="168">
        <f t="shared" si="5"/>
        <v>18629.999999999996</v>
      </c>
      <c r="W17" s="148">
        <v>1646.54424</v>
      </c>
      <c r="X17" s="170">
        <f t="shared" si="6"/>
        <v>4939.63272</v>
      </c>
      <c r="Y17" s="150">
        <v>0.26514400000000005</v>
      </c>
      <c r="Z17" s="151">
        <v>12876.29</v>
      </c>
      <c r="AA17" s="151">
        <v>3228.35</v>
      </c>
      <c r="AB17" s="184">
        <f t="shared" si="7"/>
        <v>0.6911588835212026</v>
      </c>
      <c r="AC17" s="184">
        <f t="shared" si="8"/>
        <v>0.6535607367990712</v>
      </c>
      <c r="AD17" s="184"/>
      <c r="AE17" s="149">
        <v>540</v>
      </c>
      <c r="AF17" s="170">
        <f t="shared" si="9"/>
        <v>1620</v>
      </c>
      <c r="AG17" s="148">
        <v>1825.87</v>
      </c>
      <c r="AH17" s="202">
        <f t="shared" si="10"/>
        <v>1.12708024691358</v>
      </c>
      <c r="AI17" s="203">
        <f>(AG17-AF17)*0.05</f>
        <v>10.293499999999995</v>
      </c>
      <c r="AJ17" s="204">
        <v>8</v>
      </c>
      <c r="AK17" s="68">
        <v>9</v>
      </c>
      <c r="AL17" s="200"/>
      <c r="AM17" s="201">
        <f t="shared" si="12"/>
        <v>210.2935</v>
      </c>
    </row>
    <row r="18" spans="1:39" ht="12.75">
      <c r="A18" s="131">
        <v>16</v>
      </c>
      <c r="B18" s="131">
        <v>713</v>
      </c>
      <c r="C18" s="132" t="s">
        <v>59</v>
      </c>
      <c r="D18" s="131" t="s">
        <v>35</v>
      </c>
      <c r="E18" s="133">
        <v>2</v>
      </c>
      <c r="F18" s="133"/>
      <c r="G18" s="131" t="s">
        <v>38</v>
      </c>
      <c r="H18" s="134">
        <v>40</v>
      </c>
      <c r="I18" s="145">
        <v>100</v>
      </c>
      <c r="J18" s="145">
        <f t="shared" si="0"/>
        <v>300</v>
      </c>
      <c r="K18" s="146">
        <v>9000</v>
      </c>
      <c r="L18" s="147">
        <f t="shared" si="1"/>
        <v>27000</v>
      </c>
      <c r="M18" s="148">
        <v>2277.72</v>
      </c>
      <c r="N18" s="149">
        <f t="shared" si="2"/>
        <v>6833.16</v>
      </c>
      <c r="O18" s="150">
        <v>0.25307999999999997</v>
      </c>
      <c r="P18" s="151">
        <v>28404.54</v>
      </c>
      <c r="Q18" s="95">
        <v>7369.1</v>
      </c>
      <c r="R18" s="164">
        <f t="shared" si="3"/>
        <v>1.05202</v>
      </c>
      <c r="S18" s="164">
        <f t="shared" si="4"/>
        <v>1.0784322334029937</v>
      </c>
      <c r="T18" s="166">
        <f>E18*100</f>
        <v>200</v>
      </c>
      <c r="U18" s="146">
        <v>6209.999999999999</v>
      </c>
      <c r="V18" s="168">
        <f t="shared" si="5"/>
        <v>18629.999999999996</v>
      </c>
      <c r="W18" s="148">
        <v>1728.7894799999995</v>
      </c>
      <c r="X18" s="170">
        <f t="shared" si="6"/>
        <v>5186.368439999998</v>
      </c>
      <c r="Y18" s="150">
        <v>0.27838799999999997</v>
      </c>
      <c r="Z18" s="151">
        <v>11872.73</v>
      </c>
      <c r="AA18" s="151">
        <v>3205.37</v>
      </c>
      <c r="AB18" s="184">
        <f t="shared" si="7"/>
        <v>0.6372909286097693</v>
      </c>
      <c r="AC18" s="184">
        <f t="shared" si="8"/>
        <v>0.618037464380375</v>
      </c>
      <c r="AD18" s="184"/>
      <c r="AE18" s="149">
        <v>540</v>
      </c>
      <c r="AF18" s="170">
        <f t="shared" si="9"/>
        <v>1620</v>
      </c>
      <c r="AG18" s="148">
        <v>377.76</v>
      </c>
      <c r="AH18" s="183">
        <f t="shared" si="10"/>
        <v>0.2331851851851852</v>
      </c>
      <c r="AI18" s="198"/>
      <c r="AJ18" s="204">
        <v>8</v>
      </c>
      <c r="AK18" s="68">
        <v>8</v>
      </c>
      <c r="AL18" s="200"/>
      <c r="AM18" s="201">
        <f t="shared" si="12"/>
        <v>200</v>
      </c>
    </row>
    <row r="19" spans="1:39" ht="12.75">
      <c r="A19" s="131">
        <v>17</v>
      </c>
      <c r="B19" s="131">
        <v>119263</v>
      </c>
      <c r="C19" s="132" t="s">
        <v>60</v>
      </c>
      <c r="D19" s="133" t="s">
        <v>61</v>
      </c>
      <c r="E19" s="133">
        <v>2</v>
      </c>
      <c r="F19" s="133"/>
      <c r="G19" s="131" t="s">
        <v>55</v>
      </c>
      <c r="H19" s="134">
        <v>47</v>
      </c>
      <c r="I19" s="145">
        <v>100</v>
      </c>
      <c r="J19" s="88">
        <f t="shared" si="0"/>
        <v>300</v>
      </c>
      <c r="K19" s="146">
        <v>6000</v>
      </c>
      <c r="L19" s="147">
        <f t="shared" si="1"/>
        <v>18000</v>
      </c>
      <c r="M19" s="148">
        <v>1206.72</v>
      </c>
      <c r="N19" s="149">
        <f t="shared" si="2"/>
        <v>3620.16</v>
      </c>
      <c r="O19" s="150">
        <v>0.20112000000000002</v>
      </c>
      <c r="P19" s="151">
        <v>18885.49</v>
      </c>
      <c r="Q19" s="95">
        <v>4134.4</v>
      </c>
      <c r="R19" s="164">
        <f t="shared" si="3"/>
        <v>1.049193888888889</v>
      </c>
      <c r="S19" s="164">
        <f t="shared" si="4"/>
        <v>1.1420489702112613</v>
      </c>
      <c r="T19" s="166">
        <f>E19*100</f>
        <v>200</v>
      </c>
      <c r="U19" s="167">
        <v>4140</v>
      </c>
      <c r="V19" s="168">
        <f t="shared" si="5"/>
        <v>12420</v>
      </c>
      <c r="W19" s="169">
        <v>915.9004800000001</v>
      </c>
      <c r="X19" s="170">
        <f t="shared" si="6"/>
        <v>2747.7014400000003</v>
      </c>
      <c r="Y19" s="183">
        <v>0.22123200000000004</v>
      </c>
      <c r="Z19" s="151">
        <v>8996.47</v>
      </c>
      <c r="AA19" s="151">
        <v>2781.56</v>
      </c>
      <c r="AB19" s="184">
        <f t="shared" si="7"/>
        <v>0.7243534621578099</v>
      </c>
      <c r="AC19" s="184">
        <f t="shared" si="8"/>
        <v>1.012322503277503</v>
      </c>
      <c r="AD19" s="184"/>
      <c r="AE19" s="170">
        <v>360</v>
      </c>
      <c r="AF19" s="170">
        <f t="shared" si="9"/>
        <v>1080</v>
      </c>
      <c r="AG19" s="148">
        <v>140.26</v>
      </c>
      <c r="AH19" s="183">
        <f t="shared" si="10"/>
        <v>0.12987037037037036</v>
      </c>
      <c r="AI19" s="198"/>
      <c r="AJ19" s="199">
        <v>8</v>
      </c>
      <c r="AK19" s="68">
        <v>16</v>
      </c>
      <c r="AL19" s="200"/>
      <c r="AM19" s="201">
        <f t="shared" si="12"/>
        <v>200</v>
      </c>
    </row>
    <row r="20" spans="1:39" ht="12.75">
      <c r="A20" s="131">
        <v>18</v>
      </c>
      <c r="B20" s="131">
        <v>365</v>
      </c>
      <c r="C20" s="132" t="s">
        <v>62</v>
      </c>
      <c r="D20" s="131" t="s">
        <v>63</v>
      </c>
      <c r="E20" s="133">
        <v>2</v>
      </c>
      <c r="F20" s="133">
        <v>2</v>
      </c>
      <c r="G20" s="131" t="s">
        <v>55</v>
      </c>
      <c r="H20" s="134">
        <v>6</v>
      </c>
      <c r="I20" s="145">
        <v>200</v>
      </c>
      <c r="J20" s="145">
        <f t="shared" si="0"/>
        <v>600</v>
      </c>
      <c r="K20" s="146">
        <v>25000</v>
      </c>
      <c r="L20" s="147">
        <f t="shared" si="1"/>
        <v>75000</v>
      </c>
      <c r="M20" s="148">
        <v>5732.999999999999</v>
      </c>
      <c r="N20" s="149">
        <f t="shared" si="2"/>
        <v>17198.999999999996</v>
      </c>
      <c r="O20" s="150">
        <v>0.22931999999999997</v>
      </c>
      <c r="P20" s="151">
        <v>78534.44</v>
      </c>
      <c r="Q20" s="95">
        <v>19576.42</v>
      </c>
      <c r="R20" s="164">
        <f t="shared" si="3"/>
        <v>1.0471258666666667</v>
      </c>
      <c r="S20" s="164">
        <f t="shared" si="4"/>
        <v>1.1382301296587012</v>
      </c>
      <c r="T20" s="166">
        <f>E20*100</f>
        <v>200</v>
      </c>
      <c r="U20" s="146">
        <v>17250</v>
      </c>
      <c r="V20" s="168">
        <f t="shared" si="5"/>
        <v>51750</v>
      </c>
      <c r="W20" s="148">
        <v>4351.347</v>
      </c>
      <c r="X20" s="170">
        <f t="shared" si="6"/>
        <v>13054.041</v>
      </c>
      <c r="Y20" s="150">
        <v>0.252252</v>
      </c>
      <c r="Z20" s="151">
        <v>58955.06</v>
      </c>
      <c r="AA20" s="151">
        <v>14915.54</v>
      </c>
      <c r="AB20" s="185">
        <f t="shared" si="7"/>
        <v>1.1392282125603865</v>
      </c>
      <c r="AC20" s="185">
        <f t="shared" si="8"/>
        <v>1.1425994448768777</v>
      </c>
      <c r="AD20" s="186">
        <v>300</v>
      </c>
      <c r="AE20" s="149">
        <v>1500</v>
      </c>
      <c r="AF20" s="170">
        <f t="shared" si="9"/>
        <v>4500</v>
      </c>
      <c r="AG20" s="148">
        <v>2063.86</v>
      </c>
      <c r="AH20" s="183">
        <f t="shared" si="10"/>
        <v>0.4586355555555556</v>
      </c>
      <c r="AI20" s="198"/>
      <c r="AJ20" s="204">
        <v>16</v>
      </c>
      <c r="AK20" s="68">
        <v>19</v>
      </c>
      <c r="AL20" s="200"/>
      <c r="AM20" s="201">
        <f t="shared" si="12"/>
        <v>500</v>
      </c>
    </row>
    <row r="21" spans="1:39" ht="12.75">
      <c r="A21" s="131">
        <v>19</v>
      </c>
      <c r="B21" s="131">
        <v>738</v>
      </c>
      <c r="C21" s="132" t="s">
        <v>64</v>
      </c>
      <c r="D21" s="133" t="s">
        <v>35</v>
      </c>
      <c r="E21" s="133">
        <v>2</v>
      </c>
      <c r="F21" s="133"/>
      <c r="G21" s="131" t="s">
        <v>38</v>
      </c>
      <c r="H21" s="134">
        <v>39</v>
      </c>
      <c r="I21" s="145">
        <v>100</v>
      </c>
      <c r="J21" s="88">
        <f t="shared" si="0"/>
        <v>300</v>
      </c>
      <c r="K21" s="146">
        <v>9000</v>
      </c>
      <c r="L21" s="147">
        <f t="shared" si="1"/>
        <v>27000</v>
      </c>
      <c r="M21" s="148">
        <v>2328.48</v>
      </c>
      <c r="N21" s="149">
        <f t="shared" si="2"/>
        <v>6985.4400000000005</v>
      </c>
      <c r="O21" s="150">
        <v>0.25872</v>
      </c>
      <c r="P21" s="151">
        <v>28012.03</v>
      </c>
      <c r="Q21" s="95">
        <v>5411.3</v>
      </c>
      <c r="R21" s="164">
        <f t="shared" si="3"/>
        <v>1.0374825925925926</v>
      </c>
      <c r="S21" s="165">
        <f t="shared" si="4"/>
        <v>0.7746541377493759</v>
      </c>
      <c r="T21" s="166"/>
      <c r="U21" s="167">
        <v>6209.999999999999</v>
      </c>
      <c r="V21" s="168">
        <f t="shared" si="5"/>
        <v>18629.999999999996</v>
      </c>
      <c r="W21" s="169">
        <v>1767.31632</v>
      </c>
      <c r="X21" s="170">
        <f t="shared" si="6"/>
        <v>5301.94896</v>
      </c>
      <c r="Y21" s="183">
        <v>0.284592</v>
      </c>
      <c r="Z21" s="151">
        <v>12645.75</v>
      </c>
      <c r="AA21" s="151">
        <v>3552.57</v>
      </c>
      <c r="AB21" s="184">
        <f t="shared" si="7"/>
        <v>0.6787842190016105</v>
      </c>
      <c r="AC21" s="184">
        <f t="shared" si="8"/>
        <v>0.6700498301288815</v>
      </c>
      <c r="AD21" s="184"/>
      <c r="AE21" s="170">
        <v>540</v>
      </c>
      <c r="AF21" s="170">
        <f t="shared" si="9"/>
        <v>1620</v>
      </c>
      <c r="AG21" s="148">
        <v>505.52</v>
      </c>
      <c r="AH21" s="183">
        <f t="shared" si="10"/>
        <v>0.3120493827160494</v>
      </c>
      <c r="AI21" s="198"/>
      <c r="AJ21" s="199">
        <v>8</v>
      </c>
      <c r="AK21" s="68">
        <v>8</v>
      </c>
      <c r="AL21" s="200"/>
      <c r="AM21" s="201">
        <f t="shared" si="12"/>
        <v>0</v>
      </c>
    </row>
    <row r="22" spans="1:39" ht="12.75">
      <c r="A22" s="131">
        <v>20</v>
      </c>
      <c r="B22" s="131">
        <v>744</v>
      </c>
      <c r="C22" s="132" t="s">
        <v>65</v>
      </c>
      <c r="D22" s="131" t="s">
        <v>44</v>
      </c>
      <c r="E22" s="133">
        <v>2</v>
      </c>
      <c r="F22" s="133">
        <v>4</v>
      </c>
      <c r="G22" s="131" t="s">
        <v>36</v>
      </c>
      <c r="H22" s="134">
        <v>16</v>
      </c>
      <c r="I22" s="145">
        <v>150</v>
      </c>
      <c r="J22" s="145">
        <f t="shared" si="0"/>
        <v>450</v>
      </c>
      <c r="K22" s="146">
        <v>16000</v>
      </c>
      <c r="L22" s="147">
        <f t="shared" si="1"/>
        <v>48000</v>
      </c>
      <c r="M22" s="148">
        <v>3537.9199999999996</v>
      </c>
      <c r="N22" s="149">
        <f t="shared" si="2"/>
        <v>10613.759999999998</v>
      </c>
      <c r="O22" s="150">
        <v>0.22111999999999998</v>
      </c>
      <c r="P22" s="151">
        <v>49768.09</v>
      </c>
      <c r="Q22" s="95">
        <v>9416.4</v>
      </c>
      <c r="R22" s="164">
        <f t="shared" si="3"/>
        <v>1.0368352083333332</v>
      </c>
      <c r="S22" s="165">
        <f t="shared" si="4"/>
        <v>0.887187952243126</v>
      </c>
      <c r="T22" s="166"/>
      <c r="U22" s="146">
        <v>11040</v>
      </c>
      <c r="V22" s="168">
        <f t="shared" si="5"/>
        <v>33120</v>
      </c>
      <c r="W22" s="148">
        <v>2685.28128</v>
      </c>
      <c r="X22" s="170">
        <f t="shared" si="6"/>
        <v>8055.8438400000005</v>
      </c>
      <c r="Y22" s="150">
        <v>0.243232</v>
      </c>
      <c r="Z22" s="151">
        <v>30294.57</v>
      </c>
      <c r="AA22" s="151">
        <v>8397.76</v>
      </c>
      <c r="AB22" s="184">
        <f t="shared" si="7"/>
        <v>0.9146911231884058</v>
      </c>
      <c r="AC22" s="184">
        <f t="shared" si="8"/>
        <v>1.0424432457717552</v>
      </c>
      <c r="AD22" s="184"/>
      <c r="AE22" s="149">
        <v>1600</v>
      </c>
      <c r="AF22" s="170">
        <f t="shared" si="9"/>
        <v>4800</v>
      </c>
      <c r="AG22" s="148">
        <v>5330.78</v>
      </c>
      <c r="AH22" s="202">
        <f t="shared" si="10"/>
        <v>1.1105791666666667</v>
      </c>
      <c r="AI22" s="203">
        <f>(AG22-AF22)*0.05</f>
        <v>26.538999999999987</v>
      </c>
      <c r="AJ22" s="204">
        <v>16</v>
      </c>
      <c r="AK22" s="68">
        <v>9</v>
      </c>
      <c r="AL22" s="200">
        <f t="shared" si="11"/>
        <v>-7</v>
      </c>
      <c r="AM22" s="201">
        <f t="shared" si="12"/>
        <v>26.538999999999987</v>
      </c>
    </row>
    <row r="23" spans="1:39" ht="12.75">
      <c r="A23" s="131">
        <v>21</v>
      </c>
      <c r="B23" s="131">
        <v>119622</v>
      </c>
      <c r="C23" s="132" t="s">
        <v>66</v>
      </c>
      <c r="D23" s="131" t="s">
        <v>61</v>
      </c>
      <c r="E23" s="133">
        <v>1</v>
      </c>
      <c r="F23" s="133">
        <v>2</v>
      </c>
      <c r="G23" s="131" t="s">
        <v>55</v>
      </c>
      <c r="H23" s="134">
        <v>52</v>
      </c>
      <c r="I23" s="145">
        <v>100</v>
      </c>
      <c r="J23" s="145">
        <f t="shared" si="0"/>
        <v>300</v>
      </c>
      <c r="K23" s="146">
        <v>4000</v>
      </c>
      <c r="L23" s="147">
        <f t="shared" si="1"/>
        <v>12000</v>
      </c>
      <c r="M23" s="148">
        <v>824.4800000000002</v>
      </c>
      <c r="N23" s="149">
        <f t="shared" si="2"/>
        <v>2473.4400000000005</v>
      </c>
      <c r="O23" s="150">
        <v>0.20612000000000005</v>
      </c>
      <c r="P23" s="151">
        <v>12427.28</v>
      </c>
      <c r="Q23" s="95">
        <v>2209.36</v>
      </c>
      <c r="R23" s="164">
        <f t="shared" si="3"/>
        <v>1.0356066666666668</v>
      </c>
      <c r="S23" s="165">
        <f t="shared" si="4"/>
        <v>0.8932337149880327</v>
      </c>
      <c r="T23" s="166"/>
      <c r="U23" s="146">
        <v>3000</v>
      </c>
      <c r="V23" s="168">
        <f t="shared" si="5"/>
        <v>9000</v>
      </c>
      <c r="W23" s="148">
        <v>680.1960000000003</v>
      </c>
      <c r="X23" s="170">
        <f t="shared" si="6"/>
        <v>2040.5880000000006</v>
      </c>
      <c r="Y23" s="150">
        <v>0.22673200000000007</v>
      </c>
      <c r="Z23" s="151">
        <v>2084.56</v>
      </c>
      <c r="AA23" s="151">
        <v>525.74</v>
      </c>
      <c r="AB23" s="184">
        <f t="shared" si="7"/>
        <v>0.23161777777777778</v>
      </c>
      <c r="AC23" s="184">
        <f t="shared" si="8"/>
        <v>0.25764142492262027</v>
      </c>
      <c r="AD23" s="184"/>
      <c r="AE23" s="149">
        <v>240</v>
      </c>
      <c r="AF23" s="170">
        <f t="shared" si="9"/>
        <v>720</v>
      </c>
      <c r="AG23" s="148">
        <v>49.6</v>
      </c>
      <c r="AH23" s="183">
        <f t="shared" si="10"/>
        <v>0.06888888888888889</v>
      </c>
      <c r="AI23" s="198"/>
      <c r="AJ23" s="204">
        <v>4</v>
      </c>
      <c r="AK23" s="68">
        <v>0</v>
      </c>
      <c r="AL23" s="200">
        <f t="shared" si="11"/>
        <v>-4</v>
      </c>
      <c r="AM23" s="201">
        <f t="shared" si="12"/>
        <v>0</v>
      </c>
    </row>
    <row r="24" spans="1:39" ht="12.75">
      <c r="A24" s="131">
        <v>22</v>
      </c>
      <c r="B24" s="131">
        <v>742</v>
      </c>
      <c r="C24" s="132" t="s">
        <v>67</v>
      </c>
      <c r="D24" s="131" t="s">
        <v>63</v>
      </c>
      <c r="E24" s="133">
        <v>2</v>
      </c>
      <c r="F24" s="133"/>
      <c r="G24" s="131" t="s">
        <v>41</v>
      </c>
      <c r="H24" s="134">
        <v>4</v>
      </c>
      <c r="I24" s="145">
        <v>200</v>
      </c>
      <c r="J24" s="145">
        <f t="shared" si="0"/>
        <v>600</v>
      </c>
      <c r="K24" s="146">
        <v>23000</v>
      </c>
      <c r="L24" s="147">
        <f t="shared" si="1"/>
        <v>69000</v>
      </c>
      <c r="M24" s="148">
        <v>3767.4</v>
      </c>
      <c r="N24" s="149">
        <f t="shared" si="2"/>
        <v>11302.2</v>
      </c>
      <c r="O24" s="150">
        <v>0.1638</v>
      </c>
      <c r="P24" s="151">
        <v>71430.06</v>
      </c>
      <c r="Q24" s="95">
        <v>13581.19</v>
      </c>
      <c r="R24" s="164">
        <f t="shared" si="3"/>
        <v>1.0352182608695653</v>
      </c>
      <c r="S24" s="164">
        <f t="shared" si="4"/>
        <v>1.2016412733804038</v>
      </c>
      <c r="T24" s="166">
        <v>0</v>
      </c>
      <c r="U24" s="146">
        <v>15869.999999999998</v>
      </c>
      <c r="V24" s="168">
        <f t="shared" si="5"/>
        <v>47609.99999999999</v>
      </c>
      <c r="W24" s="148">
        <v>2859.4566</v>
      </c>
      <c r="X24" s="170">
        <f t="shared" si="6"/>
        <v>8578.3698</v>
      </c>
      <c r="Y24" s="150">
        <v>0.18018</v>
      </c>
      <c r="Z24" s="151">
        <v>36514.05</v>
      </c>
      <c r="AA24" s="151">
        <v>7478.81</v>
      </c>
      <c r="AB24" s="184">
        <f t="shared" si="7"/>
        <v>0.766940768746062</v>
      </c>
      <c r="AC24" s="184">
        <f t="shared" si="8"/>
        <v>0.8718218233026046</v>
      </c>
      <c r="AD24" s="184"/>
      <c r="AE24" s="149">
        <v>1380</v>
      </c>
      <c r="AF24" s="170">
        <f t="shared" si="9"/>
        <v>4140</v>
      </c>
      <c r="AG24" s="148">
        <v>297.96</v>
      </c>
      <c r="AH24" s="183">
        <f t="shared" si="10"/>
        <v>0.07197101449275362</v>
      </c>
      <c r="AI24" s="198"/>
      <c r="AJ24" s="204">
        <v>8</v>
      </c>
      <c r="AK24" s="68">
        <v>32</v>
      </c>
      <c r="AL24" s="200"/>
      <c r="AM24" s="201">
        <f t="shared" si="12"/>
        <v>0</v>
      </c>
    </row>
    <row r="25" spans="1:39" ht="12.75">
      <c r="A25" s="131">
        <v>23</v>
      </c>
      <c r="B25" s="131">
        <v>581</v>
      </c>
      <c r="C25" s="132" t="s">
        <v>68</v>
      </c>
      <c r="D25" s="133" t="s">
        <v>44</v>
      </c>
      <c r="E25" s="133">
        <v>3</v>
      </c>
      <c r="F25" s="133">
        <v>3</v>
      </c>
      <c r="G25" s="131" t="s">
        <v>36</v>
      </c>
      <c r="H25" s="134">
        <v>9</v>
      </c>
      <c r="I25" s="145">
        <v>200</v>
      </c>
      <c r="J25" s="88">
        <f t="shared" si="0"/>
        <v>600</v>
      </c>
      <c r="K25" s="146">
        <v>22000</v>
      </c>
      <c r="L25" s="147">
        <f t="shared" si="1"/>
        <v>66000</v>
      </c>
      <c r="M25" s="148">
        <v>4785.440000000001</v>
      </c>
      <c r="N25" s="149">
        <f t="shared" si="2"/>
        <v>14356.320000000003</v>
      </c>
      <c r="O25" s="150">
        <v>0.21752000000000005</v>
      </c>
      <c r="P25" s="151">
        <v>67896.76</v>
      </c>
      <c r="Q25" s="95">
        <v>11064.22</v>
      </c>
      <c r="R25" s="164">
        <f t="shared" si="3"/>
        <v>1.0287387878787877</v>
      </c>
      <c r="S25" s="165">
        <f t="shared" si="4"/>
        <v>0.7706863597356424</v>
      </c>
      <c r="T25" s="166"/>
      <c r="U25" s="167">
        <v>15179.999999999998</v>
      </c>
      <c r="V25" s="168">
        <f t="shared" si="5"/>
        <v>45539.99999999999</v>
      </c>
      <c r="W25" s="169">
        <v>3632.1489600000004</v>
      </c>
      <c r="X25" s="170">
        <f t="shared" si="6"/>
        <v>10896.446880000001</v>
      </c>
      <c r="Y25" s="183">
        <v>0.23927200000000007</v>
      </c>
      <c r="Z25" s="151">
        <v>28925.63</v>
      </c>
      <c r="AA25" s="151">
        <v>8654.33</v>
      </c>
      <c r="AB25" s="184">
        <f t="shared" si="7"/>
        <v>0.6351697408871323</v>
      </c>
      <c r="AC25" s="184">
        <f t="shared" si="8"/>
        <v>0.7942341292815993</v>
      </c>
      <c r="AD25" s="184"/>
      <c r="AE25" s="170">
        <v>1320</v>
      </c>
      <c r="AF25" s="170">
        <f t="shared" si="9"/>
        <v>3960</v>
      </c>
      <c r="AG25" s="148">
        <v>3185.54</v>
      </c>
      <c r="AH25" s="183">
        <f t="shared" si="10"/>
        <v>0.8044292929292929</v>
      </c>
      <c r="AI25" s="198"/>
      <c r="AJ25" s="199">
        <v>16</v>
      </c>
      <c r="AK25" s="68">
        <v>24</v>
      </c>
      <c r="AL25" s="200"/>
      <c r="AM25" s="201">
        <f t="shared" si="12"/>
        <v>0</v>
      </c>
    </row>
    <row r="26" spans="1:39" ht="12.75">
      <c r="A26" s="131">
        <v>24</v>
      </c>
      <c r="B26" s="131">
        <v>122198</v>
      </c>
      <c r="C26" s="132" t="s">
        <v>69</v>
      </c>
      <c r="D26" s="131" t="s">
        <v>61</v>
      </c>
      <c r="E26" s="133">
        <v>2</v>
      </c>
      <c r="F26" s="133"/>
      <c r="G26" s="131" t="s">
        <v>70</v>
      </c>
      <c r="H26" s="134">
        <v>46</v>
      </c>
      <c r="I26" s="145">
        <v>100</v>
      </c>
      <c r="J26" s="145">
        <f t="shared" si="0"/>
        <v>300</v>
      </c>
      <c r="K26" s="146">
        <v>6800</v>
      </c>
      <c r="L26" s="147">
        <f t="shared" si="1"/>
        <v>20400</v>
      </c>
      <c r="M26" s="148">
        <v>1278.4</v>
      </c>
      <c r="N26" s="149">
        <f t="shared" si="2"/>
        <v>3835.2000000000003</v>
      </c>
      <c r="O26" s="150">
        <v>0.188</v>
      </c>
      <c r="P26" s="151">
        <v>20889.68</v>
      </c>
      <c r="Q26" s="95">
        <v>2852.48</v>
      </c>
      <c r="R26" s="164">
        <f t="shared" si="3"/>
        <v>1.0240039215686274</v>
      </c>
      <c r="S26" s="165">
        <f t="shared" si="4"/>
        <v>0.7437630371297455</v>
      </c>
      <c r="T26" s="166"/>
      <c r="U26" s="146">
        <v>4692</v>
      </c>
      <c r="V26" s="168">
        <f t="shared" si="5"/>
        <v>14076</v>
      </c>
      <c r="W26" s="148">
        <v>970.3056</v>
      </c>
      <c r="X26" s="170">
        <f t="shared" si="6"/>
        <v>2910.9168</v>
      </c>
      <c r="Y26" s="150">
        <v>0.2068</v>
      </c>
      <c r="Z26" s="151">
        <v>6938.65</v>
      </c>
      <c r="AA26" s="151">
        <v>2235.46</v>
      </c>
      <c r="AB26" s="184">
        <f t="shared" si="7"/>
        <v>0.4929418868996874</v>
      </c>
      <c r="AC26" s="184">
        <f t="shared" si="8"/>
        <v>0.7679573665588794</v>
      </c>
      <c r="AD26" s="184"/>
      <c r="AE26" s="149">
        <v>408</v>
      </c>
      <c r="AF26" s="170">
        <f t="shared" si="9"/>
        <v>1224</v>
      </c>
      <c r="AG26" s="148">
        <v>327.51</v>
      </c>
      <c r="AH26" s="183">
        <f t="shared" si="10"/>
        <v>0.2675735294117647</v>
      </c>
      <c r="AI26" s="198"/>
      <c r="AJ26" s="204">
        <v>8</v>
      </c>
      <c r="AK26" s="68">
        <v>2</v>
      </c>
      <c r="AL26" s="200">
        <f t="shared" si="11"/>
        <v>-6</v>
      </c>
      <c r="AM26" s="201">
        <f t="shared" si="12"/>
        <v>0</v>
      </c>
    </row>
    <row r="27" spans="1:39" ht="12.75">
      <c r="A27" s="131">
        <v>25</v>
      </c>
      <c r="B27" s="131">
        <v>114685</v>
      </c>
      <c r="C27" s="132" t="s">
        <v>71</v>
      </c>
      <c r="D27" s="133" t="s">
        <v>72</v>
      </c>
      <c r="E27" s="133">
        <v>3</v>
      </c>
      <c r="F27" s="133">
        <v>3</v>
      </c>
      <c r="G27" s="131" t="s">
        <v>36</v>
      </c>
      <c r="H27" s="134">
        <v>3</v>
      </c>
      <c r="I27" s="145">
        <v>200</v>
      </c>
      <c r="J27" s="88">
        <f t="shared" si="0"/>
        <v>600</v>
      </c>
      <c r="K27" s="146">
        <v>40000</v>
      </c>
      <c r="L27" s="147">
        <f t="shared" si="1"/>
        <v>120000</v>
      </c>
      <c r="M27" s="148">
        <v>6000</v>
      </c>
      <c r="N27" s="149">
        <f t="shared" si="2"/>
        <v>18000</v>
      </c>
      <c r="O27" s="150">
        <v>0.15</v>
      </c>
      <c r="P27" s="151">
        <v>122822.75</v>
      </c>
      <c r="Q27" s="95">
        <v>-7178.04</v>
      </c>
      <c r="R27" s="164">
        <f t="shared" si="3"/>
        <v>1.0235229166666666</v>
      </c>
      <c r="S27" s="165">
        <f t="shared" si="4"/>
        <v>-0.39878</v>
      </c>
      <c r="T27" s="166"/>
      <c r="U27" s="167">
        <v>27599.999999999996</v>
      </c>
      <c r="V27" s="168">
        <f t="shared" si="5"/>
        <v>82799.99999999999</v>
      </c>
      <c r="W27" s="169">
        <v>4554</v>
      </c>
      <c r="X27" s="170">
        <f t="shared" si="6"/>
        <v>13662</v>
      </c>
      <c r="Y27" s="183">
        <v>0.165</v>
      </c>
      <c r="Z27" s="151">
        <v>90213.28</v>
      </c>
      <c r="AA27" s="151">
        <v>4797.87</v>
      </c>
      <c r="AB27" s="185">
        <f t="shared" si="7"/>
        <v>1.0895323671497585</v>
      </c>
      <c r="AC27" s="184">
        <f t="shared" si="8"/>
        <v>0.351183574879227</v>
      </c>
      <c r="AD27" s="184"/>
      <c r="AE27" s="170">
        <v>2400</v>
      </c>
      <c r="AF27" s="170">
        <f t="shared" si="9"/>
        <v>7200</v>
      </c>
      <c r="AG27" s="148">
        <v>455.23</v>
      </c>
      <c r="AH27" s="183">
        <f t="shared" si="10"/>
        <v>0.06322638888888889</v>
      </c>
      <c r="AI27" s="198"/>
      <c r="AJ27" s="199">
        <v>8</v>
      </c>
      <c r="AK27" s="68">
        <v>4</v>
      </c>
      <c r="AL27" s="200">
        <f t="shared" si="11"/>
        <v>-4</v>
      </c>
      <c r="AM27" s="201">
        <f t="shared" si="12"/>
        <v>0</v>
      </c>
    </row>
    <row r="28" spans="1:39" ht="12.75">
      <c r="A28" s="131">
        <v>26</v>
      </c>
      <c r="B28" s="131">
        <v>343</v>
      </c>
      <c r="C28" s="132" t="s">
        <v>73</v>
      </c>
      <c r="D28" s="133" t="s">
        <v>63</v>
      </c>
      <c r="E28" s="133">
        <v>4</v>
      </c>
      <c r="F28" s="133">
        <v>2</v>
      </c>
      <c r="G28" s="131" t="s">
        <v>55</v>
      </c>
      <c r="H28" s="134">
        <v>5</v>
      </c>
      <c r="I28" s="145">
        <v>200</v>
      </c>
      <c r="J28" s="88">
        <f t="shared" si="0"/>
        <v>600</v>
      </c>
      <c r="K28" s="146">
        <v>35700</v>
      </c>
      <c r="L28" s="147">
        <f t="shared" si="1"/>
        <v>107100</v>
      </c>
      <c r="M28" s="148">
        <v>8386.644</v>
      </c>
      <c r="N28" s="149">
        <f t="shared" si="2"/>
        <v>25159.932</v>
      </c>
      <c r="O28" s="150">
        <v>0.23492000000000002</v>
      </c>
      <c r="P28" s="151">
        <v>109373.26</v>
      </c>
      <c r="Q28" s="95">
        <v>23907.51</v>
      </c>
      <c r="R28" s="164">
        <f t="shared" si="3"/>
        <v>1.02122558356676</v>
      </c>
      <c r="S28" s="165">
        <f t="shared" si="4"/>
        <v>0.950221566576571</v>
      </c>
      <c r="T28" s="166"/>
      <c r="U28" s="167">
        <v>24632.999999999996</v>
      </c>
      <c r="V28" s="168">
        <f t="shared" si="5"/>
        <v>73898.99999999999</v>
      </c>
      <c r="W28" s="169">
        <v>6365.462796</v>
      </c>
      <c r="X28" s="170">
        <f t="shared" si="6"/>
        <v>19096.388388</v>
      </c>
      <c r="Y28" s="183">
        <v>0.25841200000000003</v>
      </c>
      <c r="Z28" s="151">
        <v>74566.08</v>
      </c>
      <c r="AA28" s="151">
        <v>17671.94</v>
      </c>
      <c r="AB28" s="185">
        <f t="shared" si="7"/>
        <v>1.0090269151138718</v>
      </c>
      <c r="AC28" s="184">
        <f t="shared" si="8"/>
        <v>0.9254074456877348</v>
      </c>
      <c r="AD28" s="184"/>
      <c r="AE28" s="170">
        <v>4284</v>
      </c>
      <c r="AF28" s="170">
        <f t="shared" si="9"/>
        <v>12852</v>
      </c>
      <c r="AG28" s="148">
        <v>7896.19000000001</v>
      </c>
      <c r="AH28" s="183">
        <f t="shared" si="10"/>
        <v>0.6143938686585753</v>
      </c>
      <c r="AI28" s="198"/>
      <c r="AJ28" s="199">
        <v>16</v>
      </c>
      <c r="AK28" s="68">
        <v>24</v>
      </c>
      <c r="AL28" s="200"/>
      <c r="AM28" s="201">
        <f t="shared" si="12"/>
        <v>0</v>
      </c>
    </row>
    <row r="29" spans="1:39" ht="12.75">
      <c r="A29" s="131">
        <v>27</v>
      </c>
      <c r="B29" s="131">
        <v>106485</v>
      </c>
      <c r="C29" s="132" t="s">
        <v>74</v>
      </c>
      <c r="D29" s="133" t="s">
        <v>35</v>
      </c>
      <c r="E29" s="133">
        <v>1</v>
      </c>
      <c r="F29" s="133">
        <v>1</v>
      </c>
      <c r="G29" s="131" t="s">
        <v>36</v>
      </c>
      <c r="H29" s="134">
        <v>37</v>
      </c>
      <c r="I29" s="145">
        <v>100</v>
      </c>
      <c r="J29" s="88">
        <f t="shared" si="0"/>
        <v>300</v>
      </c>
      <c r="K29" s="146">
        <v>9000</v>
      </c>
      <c r="L29" s="147">
        <f t="shared" si="1"/>
        <v>27000</v>
      </c>
      <c r="M29" s="148">
        <v>1702.4400000000003</v>
      </c>
      <c r="N29" s="149">
        <f t="shared" si="2"/>
        <v>5107.320000000001</v>
      </c>
      <c r="O29" s="150">
        <v>0.18916000000000002</v>
      </c>
      <c r="P29" s="151">
        <v>27216.42</v>
      </c>
      <c r="Q29" s="95">
        <v>4394.56</v>
      </c>
      <c r="R29" s="164">
        <f t="shared" si="3"/>
        <v>1.0080155555555554</v>
      </c>
      <c r="S29" s="165">
        <f t="shared" si="4"/>
        <v>0.8604434419617333</v>
      </c>
      <c r="T29" s="166"/>
      <c r="U29" s="167">
        <v>6209.999999999999</v>
      </c>
      <c r="V29" s="168">
        <f t="shared" si="5"/>
        <v>18629.999999999996</v>
      </c>
      <c r="W29" s="169">
        <v>1292.1519600000001</v>
      </c>
      <c r="X29" s="170">
        <f t="shared" si="6"/>
        <v>3876.4558800000004</v>
      </c>
      <c r="Y29" s="183">
        <v>0.20807600000000004</v>
      </c>
      <c r="Z29" s="151">
        <v>17114.39</v>
      </c>
      <c r="AA29" s="151">
        <v>4161.78</v>
      </c>
      <c r="AB29" s="184">
        <f t="shared" si="7"/>
        <v>0.9186468062265165</v>
      </c>
      <c r="AC29" s="184">
        <f t="shared" si="8"/>
        <v>1.0736043769960306</v>
      </c>
      <c r="AD29" s="184"/>
      <c r="AE29" s="170">
        <v>540</v>
      </c>
      <c r="AF29" s="170">
        <f t="shared" si="9"/>
        <v>1620</v>
      </c>
      <c r="AG29" s="148">
        <v>1408.42</v>
      </c>
      <c r="AH29" s="183">
        <f t="shared" si="10"/>
        <v>0.8693950617283951</v>
      </c>
      <c r="AI29" s="198"/>
      <c r="AJ29" s="199">
        <v>8</v>
      </c>
      <c r="AK29" s="68">
        <v>8</v>
      </c>
      <c r="AL29" s="200"/>
      <c r="AM29" s="201">
        <f t="shared" si="12"/>
        <v>0</v>
      </c>
    </row>
    <row r="30" spans="1:39" ht="12.75">
      <c r="A30" s="131">
        <v>28</v>
      </c>
      <c r="B30" s="131">
        <v>355</v>
      </c>
      <c r="C30" s="132" t="s">
        <v>75</v>
      </c>
      <c r="D30" s="131" t="s">
        <v>40</v>
      </c>
      <c r="E30" s="133">
        <v>3</v>
      </c>
      <c r="F30" s="133">
        <v>1</v>
      </c>
      <c r="G30" s="131" t="s">
        <v>70</v>
      </c>
      <c r="H30" s="134">
        <v>24</v>
      </c>
      <c r="I30" s="145">
        <v>100</v>
      </c>
      <c r="J30" s="145">
        <f t="shared" si="0"/>
        <v>300</v>
      </c>
      <c r="K30" s="146">
        <v>13000</v>
      </c>
      <c r="L30" s="147">
        <f t="shared" si="1"/>
        <v>39000</v>
      </c>
      <c r="M30" s="148">
        <v>3296.8</v>
      </c>
      <c r="N30" s="149">
        <f t="shared" si="2"/>
        <v>9890.400000000001</v>
      </c>
      <c r="O30" s="150">
        <v>0.2536</v>
      </c>
      <c r="P30" s="151">
        <v>39290.04</v>
      </c>
      <c r="Q30" s="95">
        <v>11341.77</v>
      </c>
      <c r="R30" s="164">
        <f t="shared" si="3"/>
        <v>1.0074369230769231</v>
      </c>
      <c r="S30" s="164">
        <f t="shared" si="4"/>
        <v>1.1467453288036884</v>
      </c>
      <c r="T30" s="166">
        <f>E30*100+F30*50</f>
        <v>350</v>
      </c>
      <c r="U30" s="146">
        <v>8970</v>
      </c>
      <c r="V30" s="168">
        <f t="shared" si="5"/>
        <v>26910</v>
      </c>
      <c r="W30" s="148">
        <v>2502.2712000000006</v>
      </c>
      <c r="X30" s="170">
        <f t="shared" si="6"/>
        <v>7506.813600000001</v>
      </c>
      <c r="Y30" s="150">
        <v>0.27896000000000004</v>
      </c>
      <c r="Z30" s="151">
        <v>15107.88</v>
      </c>
      <c r="AA30" s="151">
        <v>3539.1</v>
      </c>
      <c r="AB30" s="184">
        <f t="shared" si="7"/>
        <v>0.561422519509476</v>
      </c>
      <c r="AC30" s="184">
        <f t="shared" si="8"/>
        <v>0.47145169556361427</v>
      </c>
      <c r="AD30" s="184"/>
      <c r="AE30" s="149">
        <v>1040</v>
      </c>
      <c r="AF30" s="170">
        <f t="shared" si="9"/>
        <v>3120</v>
      </c>
      <c r="AG30" s="148">
        <v>1445.31</v>
      </c>
      <c r="AH30" s="183">
        <f t="shared" si="10"/>
        <v>0.4632403846153846</v>
      </c>
      <c r="AI30" s="198"/>
      <c r="AJ30" s="204">
        <v>12</v>
      </c>
      <c r="AK30" s="68">
        <v>10</v>
      </c>
      <c r="AL30" s="200">
        <f t="shared" si="11"/>
        <v>-2</v>
      </c>
      <c r="AM30" s="201">
        <f t="shared" si="12"/>
        <v>350</v>
      </c>
    </row>
    <row r="31" spans="1:39" ht="12.75">
      <c r="A31" s="131">
        <v>29</v>
      </c>
      <c r="B31" s="131">
        <v>704</v>
      </c>
      <c r="C31" s="132" t="s">
        <v>76</v>
      </c>
      <c r="D31" s="133" t="s">
        <v>35</v>
      </c>
      <c r="E31" s="133">
        <v>2</v>
      </c>
      <c r="F31" s="133"/>
      <c r="G31" s="131" t="s">
        <v>38</v>
      </c>
      <c r="H31" s="134">
        <v>35</v>
      </c>
      <c r="I31" s="145">
        <v>100</v>
      </c>
      <c r="J31" s="88">
        <f t="shared" si="0"/>
        <v>300</v>
      </c>
      <c r="K31" s="146">
        <v>9800</v>
      </c>
      <c r="L31" s="147">
        <f t="shared" si="1"/>
        <v>29400</v>
      </c>
      <c r="M31" s="148">
        <v>2292.024</v>
      </c>
      <c r="N31" s="149">
        <f t="shared" si="2"/>
        <v>6876.072</v>
      </c>
      <c r="O31" s="150">
        <v>0.23388</v>
      </c>
      <c r="P31" s="151">
        <v>28970.69</v>
      </c>
      <c r="Q31" s="95">
        <v>6098.29</v>
      </c>
      <c r="R31" s="165">
        <f t="shared" si="3"/>
        <v>0.985397619047619</v>
      </c>
      <c r="S31" s="165">
        <f t="shared" si="4"/>
        <v>0.8868857103299674</v>
      </c>
      <c r="T31" s="166"/>
      <c r="U31" s="167">
        <v>6761.999999999999</v>
      </c>
      <c r="V31" s="168">
        <f t="shared" si="5"/>
        <v>20285.999999999996</v>
      </c>
      <c r="W31" s="169">
        <v>1739.646216</v>
      </c>
      <c r="X31" s="170">
        <f t="shared" si="6"/>
        <v>5218.938648</v>
      </c>
      <c r="Y31" s="183">
        <v>0.25726800000000005</v>
      </c>
      <c r="Z31" s="151">
        <v>15705.17</v>
      </c>
      <c r="AA31" s="151">
        <v>4582.59</v>
      </c>
      <c r="AB31" s="184">
        <f t="shared" si="7"/>
        <v>0.774187617075816</v>
      </c>
      <c r="AC31" s="184">
        <f t="shared" si="8"/>
        <v>0.878069337288749</v>
      </c>
      <c r="AD31" s="184"/>
      <c r="AE31" s="170">
        <v>588</v>
      </c>
      <c r="AF31" s="170">
        <f t="shared" si="9"/>
        <v>1764</v>
      </c>
      <c r="AG31" s="148">
        <v>473.54</v>
      </c>
      <c r="AH31" s="183">
        <f t="shared" si="10"/>
        <v>0.2684467120181406</v>
      </c>
      <c r="AI31" s="198"/>
      <c r="AJ31" s="199">
        <v>8</v>
      </c>
      <c r="AK31" s="68">
        <v>2</v>
      </c>
      <c r="AL31" s="200">
        <f t="shared" si="11"/>
        <v>-6</v>
      </c>
      <c r="AM31" s="201">
        <f t="shared" si="12"/>
        <v>0</v>
      </c>
    </row>
    <row r="32" spans="1:39" ht="12.75">
      <c r="A32" s="131">
        <v>30</v>
      </c>
      <c r="B32" s="131">
        <v>337</v>
      </c>
      <c r="C32" s="132" t="s">
        <v>77</v>
      </c>
      <c r="D32" s="133" t="s">
        <v>72</v>
      </c>
      <c r="E32" s="133">
        <v>5</v>
      </c>
      <c r="F32" s="133">
        <v>4</v>
      </c>
      <c r="G32" s="131" t="s">
        <v>36</v>
      </c>
      <c r="H32" s="134">
        <v>3</v>
      </c>
      <c r="I32" s="145">
        <v>200</v>
      </c>
      <c r="J32" s="88">
        <f t="shared" si="0"/>
        <v>600</v>
      </c>
      <c r="K32" s="146">
        <v>48000</v>
      </c>
      <c r="L32" s="147">
        <f t="shared" si="1"/>
        <v>144000</v>
      </c>
      <c r="M32" s="148">
        <v>10087.68</v>
      </c>
      <c r="N32" s="149">
        <f t="shared" si="2"/>
        <v>30263.04</v>
      </c>
      <c r="O32" s="150">
        <v>0.21016</v>
      </c>
      <c r="P32" s="151">
        <v>141707.86</v>
      </c>
      <c r="Q32" s="95">
        <v>28514.13</v>
      </c>
      <c r="R32" s="165">
        <f t="shared" si="3"/>
        <v>0.984082361111111</v>
      </c>
      <c r="S32" s="165">
        <f t="shared" si="4"/>
        <v>0.9422097053038955</v>
      </c>
      <c r="T32" s="166"/>
      <c r="U32" s="167">
        <v>33120</v>
      </c>
      <c r="V32" s="168">
        <f t="shared" si="5"/>
        <v>99360</v>
      </c>
      <c r="W32" s="169">
        <v>7656.549120000001</v>
      </c>
      <c r="X32" s="170">
        <f t="shared" si="6"/>
        <v>22969.647360000003</v>
      </c>
      <c r="Y32" s="183">
        <v>0.23117600000000002</v>
      </c>
      <c r="Z32" s="151">
        <v>89512.48</v>
      </c>
      <c r="AA32" s="151">
        <v>21763.02</v>
      </c>
      <c r="AB32" s="184">
        <f t="shared" si="7"/>
        <v>0.900890499194847</v>
      </c>
      <c r="AC32" s="184">
        <f t="shared" si="8"/>
        <v>0.947468616253062</v>
      </c>
      <c r="AD32" s="184"/>
      <c r="AE32" s="170">
        <v>2880</v>
      </c>
      <c r="AF32" s="170">
        <f t="shared" si="9"/>
        <v>8640</v>
      </c>
      <c r="AG32" s="148">
        <v>3983.46</v>
      </c>
      <c r="AH32" s="183">
        <f t="shared" si="10"/>
        <v>0.4610486111111111</v>
      </c>
      <c r="AI32" s="198"/>
      <c r="AJ32" s="199">
        <v>8</v>
      </c>
      <c r="AK32" s="68">
        <v>4</v>
      </c>
      <c r="AL32" s="200">
        <f t="shared" si="11"/>
        <v>-4</v>
      </c>
      <c r="AM32" s="201">
        <f t="shared" si="12"/>
        <v>0</v>
      </c>
    </row>
    <row r="33" spans="1:39" ht="12.75">
      <c r="A33" s="131">
        <v>31</v>
      </c>
      <c r="B33" s="131">
        <v>123007</v>
      </c>
      <c r="C33" s="132" t="s">
        <v>78</v>
      </c>
      <c r="D33" s="133" t="s">
        <v>61</v>
      </c>
      <c r="E33" s="133">
        <v>2</v>
      </c>
      <c r="F33" s="133"/>
      <c r="G33" s="131" t="s">
        <v>47</v>
      </c>
      <c r="H33" s="134">
        <v>49</v>
      </c>
      <c r="I33" s="145">
        <v>100</v>
      </c>
      <c r="J33" s="88">
        <f t="shared" si="0"/>
        <v>300</v>
      </c>
      <c r="K33" s="146">
        <v>4000</v>
      </c>
      <c r="L33" s="147">
        <f t="shared" si="1"/>
        <v>12000</v>
      </c>
      <c r="M33" s="148">
        <v>999.6800000000002</v>
      </c>
      <c r="N33" s="149">
        <f t="shared" si="2"/>
        <v>2999.0400000000004</v>
      </c>
      <c r="O33" s="150">
        <v>0.24992000000000003</v>
      </c>
      <c r="P33" s="151">
        <v>11566.25</v>
      </c>
      <c r="Q33" s="95">
        <v>2626.69</v>
      </c>
      <c r="R33" s="165">
        <f t="shared" si="3"/>
        <v>0.9638541666666667</v>
      </c>
      <c r="S33" s="165">
        <f t="shared" si="4"/>
        <v>0.8758436032863849</v>
      </c>
      <c r="T33" s="166"/>
      <c r="U33" s="167">
        <v>3000</v>
      </c>
      <c r="V33" s="168">
        <f t="shared" si="5"/>
        <v>9000</v>
      </c>
      <c r="W33" s="169">
        <v>824.7360000000001</v>
      </c>
      <c r="X33" s="170">
        <f t="shared" si="6"/>
        <v>2474.2080000000005</v>
      </c>
      <c r="Y33" s="183">
        <v>0.27491200000000005</v>
      </c>
      <c r="Z33" s="151">
        <v>9470.58</v>
      </c>
      <c r="AA33" s="151">
        <v>2661.04</v>
      </c>
      <c r="AB33" s="185">
        <f t="shared" si="7"/>
        <v>1.0522866666666666</v>
      </c>
      <c r="AC33" s="185">
        <f t="shared" si="8"/>
        <v>1.0755118405566546</v>
      </c>
      <c r="AD33" s="186">
        <v>100</v>
      </c>
      <c r="AE33" s="170">
        <v>240</v>
      </c>
      <c r="AF33" s="170">
        <f t="shared" si="9"/>
        <v>720</v>
      </c>
      <c r="AG33" s="148">
        <v>0</v>
      </c>
      <c r="AH33" s="183">
        <f t="shared" si="10"/>
        <v>0</v>
      </c>
      <c r="AI33" s="198"/>
      <c r="AJ33" s="199">
        <v>4</v>
      </c>
      <c r="AK33" s="68">
        <v>1</v>
      </c>
      <c r="AL33" s="200">
        <f t="shared" si="11"/>
        <v>-3</v>
      </c>
      <c r="AM33" s="201">
        <f t="shared" si="12"/>
        <v>100</v>
      </c>
    </row>
    <row r="34" spans="1:39" ht="12.75">
      <c r="A34" s="131">
        <v>32</v>
      </c>
      <c r="B34" s="131">
        <v>102565</v>
      </c>
      <c r="C34" s="132" t="s">
        <v>79</v>
      </c>
      <c r="D34" s="133" t="s">
        <v>40</v>
      </c>
      <c r="E34" s="133">
        <v>2</v>
      </c>
      <c r="F34" s="133">
        <v>2</v>
      </c>
      <c r="G34" s="131" t="s">
        <v>55</v>
      </c>
      <c r="H34" s="134">
        <v>21</v>
      </c>
      <c r="I34" s="145">
        <v>150</v>
      </c>
      <c r="J34" s="88">
        <f t="shared" si="0"/>
        <v>450</v>
      </c>
      <c r="K34" s="146">
        <v>14500</v>
      </c>
      <c r="L34" s="147">
        <f t="shared" si="1"/>
        <v>43500</v>
      </c>
      <c r="M34" s="148">
        <v>4055.3600000000006</v>
      </c>
      <c r="N34" s="149">
        <f t="shared" si="2"/>
        <v>12166.080000000002</v>
      </c>
      <c r="O34" s="150">
        <v>0.27968000000000004</v>
      </c>
      <c r="P34" s="151">
        <v>41335.22</v>
      </c>
      <c r="Q34" s="95">
        <v>11551.6</v>
      </c>
      <c r="R34" s="165">
        <f t="shared" si="3"/>
        <v>0.9502349425287356</v>
      </c>
      <c r="S34" s="165">
        <f t="shared" si="4"/>
        <v>0.949492359083616</v>
      </c>
      <c r="T34" s="166"/>
      <c r="U34" s="167">
        <v>10005</v>
      </c>
      <c r="V34" s="168">
        <f t="shared" si="5"/>
        <v>30015</v>
      </c>
      <c r="W34" s="169">
        <v>3078.018240000001</v>
      </c>
      <c r="X34" s="170">
        <f t="shared" si="6"/>
        <v>9234.054720000002</v>
      </c>
      <c r="Y34" s="183">
        <v>0.3076480000000001</v>
      </c>
      <c r="Z34" s="151">
        <v>20730.51</v>
      </c>
      <c r="AA34" s="151">
        <v>5797.49</v>
      </c>
      <c r="AB34" s="184">
        <f t="shared" si="7"/>
        <v>0.690671664167916</v>
      </c>
      <c r="AC34" s="184">
        <f t="shared" si="8"/>
        <v>0.6278379515602436</v>
      </c>
      <c r="AD34" s="184"/>
      <c r="AE34" s="170">
        <v>870</v>
      </c>
      <c r="AF34" s="170">
        <f t="shared" si="9"/>
        <v>2610</v>
      </c>
      <c r="AG34" s="148">
        <v>2504.85</v>
      </c>
      <c r="AH34" s="183">
        <f t="shared" si="10"/>
        <v>0.9597126436781609</v>
      </c>
      <c r="AI34" s="198"/>
      <c r="AJ34" s="199">
        <v>12</v>
      </c>
      <c r="AK34" s="68">
        <v>41</v>
      </c>
      <c r="AL34" s="200"/>
      <c r="AM34" s="201">
        <f t="shared" si="12"/>
        <v>0</v>
      </c>
    </row>
    <row r="35" spans="1:39" ht="12.75">
      <c r="A35" s="131">
        <v>33</v>
      </c>
      <c r="B35" s="131">
        <v>117310</v>
      </c>
      <c r="C35" s="132" t="s">
        <v>80</v>
      </c>
      <c r="D35" s="133" t="s">
        <v>35</v>
      </c>
      <c r="E35" s="133">
        <v>2</v>
      </c>
      <c r="F35" s="133"/>
      <c r="G35" s="131" t="s">
        <v>36</v>
      </c>
      <c r="H35" s="134">
        <v>41</v>
      </c>
      <c r="I35" s="145">
        <v>100</v>
      </c>
      <c r="J35" s="88">
        <f t="shared" si="0"/>
        <v>300</v>
      </c>
      <c r="K35" s="146">
        <v>8500</v>
      </c>
      <c r="L35" s="147">
        <f t="shared" si="1"/>
        <v>25500</v>
      </c>
      <c r="M35" s="148">
        <v>2003.9600000000003</v>
      </c>
      <c r="N35" s="149">
        <f t="shared" si="2"/>
        <v>6011.880000000001</v>
      </c>
      <c r="O35" s="150">
        <v>0.23576000000000003</v>
      </c>
      <c r="P35" s="151">
        <v>24003.22</v>
      </c>
      <c r="Q35" s="95">
        <v>5994.91</v>
      </c>
      <c r="R35" s="165">
        <f t="shared" si="3"/>
        <v>0.9413027450980392</v>
      </c>
      <c r="S35" s="165">
        <f t="shared" si="4"/>
        <v>0.9971772557003797</v>
      </c>
      <c r="T35" s="166"/>
      <c r="U35" s="167">
        <v>5865</v>
      </c>
      <c r="V35" s="168">
        <f t="shared" si="5"/>
        <v>17595</v>
      </c>
      <c r="W35" s="169">
        <v>1521.0056400000003</v>
      </c>
      <c r="X35" s="170">
        <f t="shared" si="6"/>
        <v>4563.016920000001</v>
      </c>
      <c r="Y35" s="183">
        <v>0.25933600000000007</v>
      </c>
      <c r="Z35" s="151">
        <v>17352.63</v>
      </c>
      <c r="AA35" s="151">
        <v>3928.39</v>
      </c>
      <c r="AB35" s="184">
        <f t="shared" si="7"/>
        <v>0.986225063938619</v>
      </c>
      <c r="AC35" s="184">
        <f t="shared" si="8"/>
        <v>0.8609194462509245</v>
      </c>
      <c r="AD35" s="184"/>
      <c r="AE35" s="170">
        <v>510</v>
      </c>
      <c r="AF35" s="170">
        <f t="shared" si="9"/>
        <v>1530</v>
      </c>
      <c r="AG35" s="148">
        <v>355.9</v>
      </c>
      <c r="AH35" s="183">
        <f t="shared" si="10"/>
        <v>0.2326143790849673</v>
      </c>
      <c r="AI35" s="198"/>
      <c r="AJ35" s="199">
        <v>8</v>
      </c>
      <c r="AK35" s="68">
        <v>19</v>
      </c>
      <c r="AL35" s="200"/>
      <c r="AM35" s="201">
        <f t="shared" si="12"/>
        <v>0</v>
      </c>
    </row>
    <row r="36" spans="1:39" ht="12.75">
      <c r="A36" s="131">
        <v>34</v>
      </c>
      <c r="B36" s="131">
        <v>104430</v>
      </c>
      <c r="C36" s="132" t="s">
        <v>81</v>
      </c>
      <c r="D36" s="131" t="s">
        <v>35</v>
      </c>
      <c r="E36" s="133">
        <v>2</v>
      </c>
      <c r="F36" s="133"/>
      <c r="G36" s="131" t="s">
        <v>70</v>
      </c>
      <c r="H36" s="134">
        <v>40</v>
      </c>
      <c r="I36" s="145">
        <v>100</v>
      </c>
      <c r="J36" s="145">
        <f t="shared" si="0"/>
        <v>300</v>
      </c>
      <c r="K36" s="146">
        <v>9000</v>
      </c>
      <c r="L36" s="147">
        <f t="shared" si="1"/>
        <v>27000</v>
      </c>
      <c r="M36" s="148">
        <v>2315.88</v>
      </c>
      <c r="N36" s="149">
        <f t="shared" si="2"/>
        <v>6947.64</v>
      </c>
      <c r="O36" s="150">
        <v>0.25732</v>
      </c>
      <c r="P36" s="151">
        <v>24880.07</v>
      </c>
      <c r="Q36" s="95">
        <v>6096.23</v>
      </c>
      <c r="R36" s="165">
        <f t="shared" si="3"/>
        <v>0.9214840740740741</v>
      </c>
      <c r="S36" s="165">
        <f t="shared" si="4"/>
        <v>0.8774533510659733</v>
      </c>
      <c r="T36" s="166"/>
      <c r="U36" s="146">
        <v>6209.999999999999</v>
      </c>
      <c r="V36" s="168">
        <f t="shared" si="5"/>
        <v>18629.999999999996</v>
      </c>
      <c r="W36" s="148">
        <v>1757.75292</v>
      </c>
      <c r="X36" s="170">
        <f t="shared" si="6"/>
        <v>5273.25876</v>
      </c>
      <c r="Y36" s="150">
        <v>0.283052</v>
      </c>
      <c r="Z36" s="151">
        <v>17573.79</v>
      </c>
      <c r="AA36" s="151">
        <v>3715.36</v>
      </c>
      <c r="AB36" s="184">
        <f t="shared" si="7"/>
        <v>0.9433059581320453</v>
      </c>
      <c r="AC36" s="184">
        <f t="shared" si="8"/>
        <v>0.7045662215900819</v>
      </c>
      <c r="AD36" s="184"/>
      <c r="AE36" s="149">
        <v>540</v>
      </c>
      <c r="AF36" s="170">
        <f t="shared" si="9"/>
        <v>1620</v>
      </c>
      <c r="AG36" s="148">
        <v>149.91</v>
      </c>
      <c r="AH36" s="183">
        <f t="shared" si="10"/>
        <v>0.09253703703703703</v>
      </c>
      <c r="AI36" s="198"/>
      <c r="AJ36" s="204">
        <v>8</v>
      </c>
      <c r="AK36" s="68">
        <v>11</v>
      </c>
      <c r="AL36" s="200"/>
      <c r="AM36" s="201">
        <f aca="true" t="shared" si="13" ref="AM36:AM67">T36+AD36+AI36</f>
        <v>0</v>
      </c>
    </row>
    <row r="37" spans="1:39" ht="12.75">
      <c r="A37" s="131">
        <v>35</v>
      </c>
      <c r="B37" s="131">
        <v>750</v>
      </c>
      <c r="C37" s="132" t="s">
        <v>82</v>
      </c>
      <c r="D37" s="131" t="s">
        <v>72</v>
      </c>
      <c r="E37" s="133">
        <v>4</v>
      </c>
      <c r="F37" s="133">
        <v>3</v>
      </c>
      <c r="G37" s="131" t="s">
        <v>41</v>
      </c>
      <c r="H37" s="134">
        <v>4</v>
      </c>
      <c r="I37" s="145">
        <v>200</v>
      </c>
      <c r="J37" s="145">
        <f t="shared" si="0"/>
        <v>600</v>
      </c>
      <c r="K37" s="146">
        <v>57750</v>
      </c>
      <c r="L37" s="147">
        <f t="shared" si="1"/>
        <v>173250</v>
      </c>
      <c r="M37" s="148">
        <v>15028.860000000002</v>
      </c>
      <c r="N37" s="149">
        <f t="shared" si="2"/>
        <v>45086.58000000001</v>
      </c>
      <c r="O37" s="150">
        <v>0.26024</v>
      </c>
      <c r="P37" s="151">
        <v>159269.89</v>
      </c>
      <c r="Q37" s="95">
        <v>37093.31</v>
      </c>
      <c r="R37" s="165">
        <f t="shared" si="3"/>
        <v>0.9193067243867244</v>
      </c>
      <c r="S37" s="165">
        <f t="shared" si="4"/>
        <v>0.8227128782001205</v>
      </c>
      <c r="T37" s="166"/>
      <c r="U37" s="146">
        <v>40000</v>
      </c>
      <c r="V37" s="168">
        <f t="shared" si="5"/>
        <v>120000</v>
      </c>
      <c r="W37" s="148">
        <v>11450.560000000003</v>
      </c>
      <c r="X37" s="170">
        <f t="shared" si="6"/>
        <v>34351.68000000001</v>
      </c>
      <c r="Y37" s="150">
        <v>0.2862640000000001</v>
      </c>
      <c r="Z37" s="151">
        <v>128853.16</v>
      </c>
      <c r="AA37" s="151">
        <v>34440.02</v>
      </c>
      <c r="AB37" s="185">
        <f t="shared" si="7"/>
        <v>1.0737763333333334</v>
      </c>
      <c r="AC37" s="185">
        <f t="shared" si="8"/>
        <v>1.0025716355066183</v>
      </c>
      <c r="AD37" s="186">
        <v>300</v>
      </c>
      <c r="AE37" s="149">
        <v>3880.278796635022</v>
      </c>
      <c r="AF37" s="170">
        <f t="shared" si="9"/>
        <v>11640.836389905066</v>
      </c>
      <c r="AG37" s="148">
        <v>11072.07</v>
      </c>
      <c r="AH37" s="183">
        <f t="shared" si="10"/>
        <v>0.9511404188793255</v>
      </c>
      <c r="AI37" s="198"/>
      <c r="AJ37" s="204">
        <v>16</v>
      </c>
      <c r="AK37" s="68">
        <v>111</v>
      </c>
      <c r="AL37" s="200"/>
      <c r="AM37" s="201">
        <f t="shared" si="13"/>
        <v>300</v>
      </c>
    </row>
    <row r="38" spans="1:39" ht="12.75">
      <c r="A38" s="131">
        <v>36</v>
      </c>
      <c r="B38" s="131">
        <v>104428</v>
      </c>
      <c r="C38" s="132" t="s">
        <v>83</v>
      </c>
      <c r="D38" s="131" t="s">
        <v>35</v>
      </c>
      <c r="E38" s="133">
        <v>2</v>
      </c>
      <c r="F38" s="133"/>
      <c r="G38" s="131" t="s">
        <v>38</v>
      </c>
      <c r="H38" s="134">
        <v>28</v>
      </c>
      <c r="I38" s="145">
        <v>100</v>
      </c>
      <c r="J38" s="145">
        <f t="shared" si="0"/>
        <v>300</v>
      </c>
      <c r="K38" s="146">
        <v>12000</v>
      </c>
      <c r="L38" s="147">
        <f t="shared" si="1"/>
        <v>36000</v>
      </c>
      <c r="M38" s="148">
        <v>3282.24</v>
      </c>
      <c r="N38" s="149">
        <f t="shared" si="2"/>
        <v>9846.72</v>
      </c>
      <c r="O38" s="150">
        <v>0.27352</v>
      </c>
      <c r="P38" s="151">
        <v>33094.26</v>
      </c>
      <c r="Q38" s="95">
        <v>7470.79</v>
      </c>
      <c r="R38" s="165">
        <f t="shared" si="3"/>
        <v>0.919285</v>
      </c>
      <c r="S38" s="165">
        <f t="shared" si="4"/>
        <v>0.7587084836371909</v>
      </c>
      <c r="T38" s="166"/>
      <c r="U38" s="146">
        <v>8280</v>
      </c>
      <c r="V38" s="168">
        <f t="shared" si="5"/>
        <v>24840</v>
      </c>
      <c r="W38" s="148">
        <v>2491.2201600000003</v>
      </c>
      <c r="X38" s="170">
        <f t="shared" si="6"/>
        <v>7473.6604800000005</v>
      </c>
      <c r="Y38" s="150">
        <v>0.30087200000000003</v>
      </c>
      <c r="Z38" s="151">
        <v>23183.1</v>
      </c>
      <c r="AA38" s="151">
        <v>5904.44</v>
      </c>
      <c r="AB38" s="184">
        <f t="shared" si="7"/>
        <v>0.9332971014492754</v>
      </c>
      <c r="AC38" s="184">
        <f t="shared" si="8"/>
        <v>0.7900332127477109</v>
      </c>
      <c r="AD38" s="184"/>
      <c r="AE38" s="149">
        <v>720</v>
      </c>
      <c r="AF38" s="170">
        <f t="shared" si="9"/>
        <v>2160</v>
      </c>
      <c r="AG38" s="148">
        <v>1009.63</v>
      </c>
      <c r="AH38" s="183">
        <f t="shared" si="10"/>
        <v>0.4674212962962963</v>
      </c>
      <c r="AI38" s="198"/>
      <c r="AJ38" s="204">
        <v>8</v>
      </c>
      <c r="AK38" s="68">
        <v>12</v>
      </c>
      <c r="AL38" s="200"/>
      <c r="AM38" s="201">
        <f t="shared" si="13"/>
        <v>0</v>
      </c>
    </row>
    <row r="39" spans="1:39" ht="12.75">
      <c r="A39" s="131">
        <v>37</v>
      </c>
      <c r="B39" s="131">
        <v>107728</v>
      </c>
      <c r="C39" s="132" t="s">
        <v>84</v>
      </c>
      <c r="D39" s="133" t="s">
        <v>40</v>
      </c>
      <c r="E39" s="133">
        <v>3</v>
      </c>
      <c r="F39" s="133"/>
      <c r="G39" s="131" t="s">
        <v>47</v>
      </c>
      <c r="H39" s="134">
        <v>29</v>
      </c>
      <c r="I39" s="145">
        <v>100</v>
      </c>
      <c r="J39" s="88">
        <f t="shared" si="0"/>
        <v>300</v>
      </c>
      <c r="K39" s="146">
        <v>11500</v>
      </c>
      <c r="L39" s="147">
        <f t="shared" si="1"/>
        <v>34500</v>
      </c>
      <c r="M39" s="148">
        <v>2435.7</v>
      </c>
      <c r="N39" s="149">
        <f t="shared" si="2"/>
        <v>7307.099999999999</v>
      </c>
      <c r="O39" s="150">
        <v>0.2118</v>
      </c>
      <c r="P39" s="151">
        <v>31649.79</v>
      </c>
      <c r="Q39" s="95">
        <v>6534.72</v>
      </c>
      <c r="R39" s="165">
        <f t="shared" si="3"/>
        <v>0.9173852173913044</v>
      </c>
      <c r="S39" s="165">
        <f t="shared" si="4"/>
        <v>0.8942973272570515</v>
      </c>
      <c r="T39" s="166"/>
      <c r="U39" s="167">
        <v>7934.999999999999</v>
      </c>
      <c r="V39" s="168">
        <f t="shared" si="5"/>
        <v>23804.999999999996</v>
      </c>
      <c r="W39" s="169">
        <v>1848.6962999999998</v>
      </c>
      <c r="X39" s="170">
        <f t="shared" si="6"/>
        <v>5546.0889</v>
      </c>
      <c r="Y39" s="183">
        <v>0.23298</v>
      </c>
      <c r="Z39" s="151">
        <v>19880.42</v>
      </c>
      <c r="AA39" s="151">
        <v>4885.18</v>
      </c>
      <c r="AB39" s="184">
        <f t="shared" si="7"/>
        <v>0.835136315900021</v>
      </c>
      <c r="AC39" s="184">
        <f t="shared" si="8"/>
        <v>0.8808333382467058</v>
      </c>
      <c r="AD39" s="184"/>
      <c r="AE39" s="170">
        <v>690</v>
      </c>
      <c r="AF39" s="170">
        <f t="shared" si="9"/>
        <v>2070</v>
      </c>
      <c r="AG39" s="148">
        <v>1335.74</v>
      </c>
      <c r="AH39" s="183">
        <f t="shared" si="10"/>
        <v>0.6452850241545893</v>
      </c>
      <c r="AI39" s="198"/>
      <c r="AJ39" s="199">
        <v>12</v>
      </c>
      <c r="AK39" s="68">
        <v>5</v>
      </c>
      <c r="AL39" s="200">
        <f aca="true" t="shared" si="14" ref="AL36:AL67">(AK39-AJ39)*1</f>
        <v>-7</v>
      </c>
      <c r="AM39" s="201">
        <f t="shared" si="13"/>
        <v>0</v>
      </c>
    </row>
    <row r="40" spans="1:39" ht="12.75">
      <c r="A40" s="131">
        <v>38</v>
      </c>
      <c r="B40" s="131">
        <v>582</v>
      </c>
      <c r="C40" s="132" t="s">
        <v>85</v>
      </c>
      <c r="D40" s="131" t="s">
        <v>50</v>
      </c>
      <c r="E40" s="133">
        <v>6</v>
      </c>
      <c r="F40" s="133">
        <v>1</v>
      </c>
      <c r="G40" s="131" t="s">
        <v>55</v>
      </c>
      <c r="H40" s="134">
        <v>2</v>
      </c>
      <c r="I40" s="145">
        <v>200</v>
      </c>
      <c r="J40" s="145">
        <f t="shared" si="0"/>
        <v>600</v>
      </c>
      <c r="K40" s="146">
        <v>62000</v>
      </c>
      <c r="L40" s="147">
        <f t="shared" si="1"/>
        <v>186000</v>
      </c>
      <c r="M40" s="148">
        <v>8680</v>
      </c>
      <c r="N40" s="149">
        <f t="shared" si="2"/>
        <v>26040</v>
      </c>
      <c r="O40" s="150">
        <v>0.14</v>
      </c>
      <c r="P40" s="151">
        <v>170213.34</v>
      </c>
      <c r="Q40" s="95">
        <v>11483.26</v>
      </c>
      <c r="R40" s="165">
        <f t="shared" si="3"/>
        <v>0.9151254838709677</v>
      </c>
      <c r="S40" s="165">
        <f t="shared" si="4"/>
        <v>0.4409854070660522</v>
      </c>
      <c r="T40" s="166"/>
      <c r="U40" s="146">
        <v>42780</v>
      </c>
      <c r="V40" s="168">
        <f t="shared" si="5"/>
        <v>128340</v>
      </c>
      <c r="W40" s="148">
        <v>6588.120000000001</v>
      </c>
      <c r="X40" s="170">
        <f t="shared" si="6"/>
        <v>19764.36</v>
      </c>
      <c r="Y40" s="150">
        <v>0.15400000000000003</v>
      </c>
      <c r="Z40" s="151">
        <v>120275.66</v>
      </c>
      <c r="AA40" s="151">
        <v>2079.15</v>
      </c>
      <c r="AB40" s="184">
        <f t="shared" si="7"/>
        <v>0.9371642512077295</v>
      </c>
      <c r="AC40" s="184">
        <f t="shared" si="8"/>
        <v>0.10519693023199335</v>
      </c>
      <c r="AD40" s="184"/>
      <c r="AE40" s="149">
        <v>3720</v>
      </c>
      <c r="AF40" s="170">
        <f t="shared" si="9"/>
        <v>11160</v>
      </c>
      <c r="AG40" s="148">
        <v>4253.73</v>
      </c>
      <c r="AH40" s="183">
        <f t="shared" si="10"/>
        <v>0.3811586021505376</v>
      </c>
      <c r="AI40" s="198"/>
      <c r="AJ40" s="204">
        <v>8</v>
      </c>
      <c r="AK40" s="68">
        <v>1</v>
      </c>
      <c r="AL40" s="200">
        <f t="shared" si="14"/>
        <v>-7</v>
      </c>
      <c r="AM40" s="201">
        <f t="shared" si="13"/>
        <v>0</v>
      </c>
    </row>
    <row r="41" spans="1:39" ht="12.75">
      <c r="A41" s="131">
        <v>39</v>
      </c>
      <c r="B41" s="131">
        <v>102479</v>
      </c>
      <c r="C41" s="132" t="s">
        <v>86</v>
      </c>
      <c r="D41" s="131" t="s">
        <v>35</v>
      </c>
      <c r="E41" s="133">
        <v>2</v>
      </c>
      <c r="F41" s="133">
        <v>1</v>
      </c>
      <c r="G41" s="131" t="s">
        <v>36</v>
      </c>
      <c r="H41" s="134">
        <v>30</v>
      </c>
      <c r="I41" s="145">
        <v>100</v>
      </c>
      <c r="J41" s="145">
        <f t="shared" si="0"/>
        <v>300</v>
      </c>
      <c r="K41" s="146">
        <v>10000</v>
      </c>
      <c r="L41" s="147">
        <f t="shared" si="1"/>
        <v>30000</v>
      </c>
      <c r="M41" s="148">
        <v>2762.4000000000005</v>
      </c>
      <c r="N41" s="149">
        <f t="shared" si="2"/>
        <v>8287.2</v>
      </c>
      <c r="O41" s="150">
        <v>0.27624000000000004</v>
      </c>
      <c r="P41" s="151">
        <v>27348.29</v>
      </c>
      <c r="Q41" s="95">
        <v>6014.9</v>
      </c>
      <c r="R41" s="165">
        <f t="shared" si="3"/>
        <v>0.9116096666666667</v>
      </c>
      <c r="S41" s="165">
        <f t="shared" si="4"/>
        <v>0.7258060623612317</v>
      </c>
      <c r="T41" s="166"/>
      <c r="U41" s="146">
        <v>6899.999999999999</v>
      </c>
      <c r="V41" s="168">
        <f t="shared" si="5"/>
        <v>20699.999999999996</v>
      </c>
      <c r="W41" s="148">
        <v>2096.6616000000004</v>
      </c>
      <c r="X41" s="170">
        <f t="shared" si="6"/>
        <v>6289.984800000001</v>
      </c>
      <c r="Y41" s="150">
        <v>0.3038640000000001</v>
      </c>
      <c r="Z41" s="151">
        <v>17315.33</v>
      </c>
      <c r="AA41" s="151">
        <v>4631.18</v>
      </c>
      <c r="AB41" s="184">
        <f t="shared" si="7"/>
        <v>0.8364893719806765</v>
      </c>
      <c r="AC41" s="184">
        <f t="shared" si="8"/>
        <v>0.7362784088126889</v>
      </c>
      <c r="AD41" s="184"/>
      <c r="AE41" s="149">
        <v>600</v>
      </c>
      <c r="AF41" s="170">
        <f t="shared" si="9"/>
        <v>1800</v>
      </c>
      <c r="AG41" s="148">
        <v>242.12</v>
      </c>
      <c r="AH41" s="183">
        <f t="shared" si="10"/>
        <v>0.1345111111111111</v>
      </c>
      <c r="AI41" s="198"/>
      <c r="AJ41" s="204">
        <v>8</v>
      </c>
      <c r="AK41" s="68">
        <v>0</v>
      </c>
      <c r="AL41" s="200">
        <f t="shared" si="14"/>
        <v>-8</v>
      </c>
      <c r="AM41" s="201">
        <f t="shared" si="13"/>
        <v>0</v>
      </c>
    </row>
    <row r="42" spans="1:39" ht="12.75">
      <c r="A42" s="131">
        <v>40</v>
      </c>
      <c r="B42" s="131">
        <v>514</v>
      </c>
      <c r="C42" s="132" t="s">
        <v>87</v>
      </c>
      <c r="D42" s="131" t="s">
        <v>52</v>
      </c>
      <c r="E42" s="133">
        <v>3</v>
      </c>
      <c r="F42" s="133"/>
      <c r="G42" s="131" t="s">
        <v>88</v>
      </c>
      <c r="H42" s="134">
        <v>14</v>
      </c>
      <c r="I42" s="145">
        <v>150</v>
      </c>
      <c r="J42" s="145">
        <f t="shared" si="0"/>
        <v>450</v>
      </c>
      <c r="K42" s="146">
        <v>20000</v>
      </c>
      <c r="L42" s="147">
        <f t="shared" si="1"/>
        <v>60000</v>
      </c>
      <c r="M42" s="148">
        <v>5301.6</v>
      </c>
      <c r="N42" s="149">
        <f t="shared" si="2"/>
        <v>15904.800000000001</v>
      </c>
      <c r="O42" s="150">
        <v>0.26508000000000004</v>
      </c>
      <c r="P42" s="151">
        <v>54600.66</v>
      </c>
      <c r="Q42" s="95">
        <v>12506.61</v>
      </c>
      <c r="R42" s="165">
        <f t="shared" si="3"/>
        <v>0.910011</v>
      </c>
      <c r="S42" s="165">
        <f t="shared" si="4"/>
        <v>0.7863418590614154</v>
      </c>
      <c r="T42" s="166"/>
      <c r="U42" s="146">
        <v>13799.999999999998</v>
      </c>
      <c r="V42" s="168">
        <f t="shared" si="5"/>
        <v>41399.99999999999</v>
      </c>
      <c r="W42" s="148">
        <v>4023.9144000000006</v>
      </c>
      <c r="X42" s="170">
        <f t="shared" si="6"/>
        <v>12071.7432</v>
      </c>
      <c r="Y42" s="150">
        <v>0.29158800000000007</v>
      </c>
      <c r="Z42" s="151">
        <v>31145.31</v>
      </c>
      <c r="AA42" s="151">
        <v>7776.4</v>
      </c>
      <c r="AB42" s="184">
        <f t="shared" si="7"/>
        <v>0.7523021739130437</v>
      </c>
      <c r="AC42" s="184">
        <f t="shared" si="8"/>
        <v>0.6441820266686918</v>
      </c>
      <c r="AD42" s="184"/>
      <c r="AE42" s="149">
        <v>1200</v>
      </c>
      <c r="AF42" s="170">
        <f t="shared" si="9"/>
        <v>3600</v>
      </c>
      <c r="AG42" s="148">
        <v>1181.54</v>
      </c>
      <c r="AH42" s="183">
        <f t="shared" si="10"/>
        <v>0.32820555555555553</v>
      </c>
      <c r="AI42" s="198"/>
      <c r="AJ42" s="204">
        <v>12</v>
      </c>
      <c r="AK42" s="68">
        <v>29</v>
      </c>
      <c r="AL42" s="200"/>
      <c r="AM42" s="201">
        <f t="shared" si="13"/>
        <v>0</v>
      </c>
    </row>
    <row r="43" spans="1:39" ht="12.75">
      <c r="A43" s="131">
        <v>41</v>
      </c>
      <c r="B43" s="131">
        <v>103198</v>
      </c>
      <c r="C43" s="132" t="s">
        <v>89</v>
      </c>
      <c r="D43" s="131" t="s">
        <v>52</v>
      </c>
      <c r="E43" s="133">
        <v>2</v>
      </c>
      <c r="F43" s="133">
        <v>2</v>
      </c>
      <c r="G43" s="131" t="s">
        <v>55</v>
      </c>
      <c r="H43" s="134">
        <v>18</v>
      </c>
      <c r="I43" s="145">
        <v>150</v>
      </c>
      <c r="J43" s="145">
        <f t="shared" si="0"/>
        <v>450</v>
      </c>
      <c r="K43" s="146">
        <v>15730.000000000004</v>
      </c>
      <c r="L43" s="147">
        <f t="shared" si="1"/>
        <v>47190.000000000015</v>
      </c>
      <c r="M43" s="148">
        <v>4026.88</v>
      </c>
      <c r="N43" s="149">
        <f t="shared" si="2"/>
        <v>12080.64</v>
      </c>
      <c r="O43" s="150">
        <v>0.25599999999999995</v>
      </c>
      <c r="P43" s="151">
        <v>42747.25</v>
      </c>
      <c r="Q43" s="95">
        <v>8558.64</v>
      </c>
      <c r="R43" s="165">
        <f t="shared" si="3"/>
        <v>0.9058539944903579</v>
      </c>
      <c r="S43" s="165">
        <f t="shared" si="4"/>
        <v>0.7084591544818818</v>
      </c>
      <c r="T43" s="166"/>
      <c r="U43" s="146">
        <v>11000</v>
      </c>
      <c r="V43" s="168">
        <f t="shared" si="5"/>
        <v>33000</v>
      </c>
      <c r="W43" s="148">
        <v>3097.5999999999995</v>
      </c>
      <c r="X43" s="170">
        <f t="shared" si="6"/>
        <v>9292.8</v>
      </c>
      <c r="Y43" s="150">
        <v>0.28159999999999996</v>
      </c>
      <c r="Z43" s="151">
        <v>23077.3</v>
      </c>
      <c r="AA43" s="151">
        <v>6854.59</v>
      </c>
      <c r="AB43" s="184">
        <f t="shared" si="7"/>
        <v>0.6993121212121212</v>
      </c>
      <c r="AC43" s="184">
        <f t="shared" si="8"/>
        <v>0.7376237517217632</v>
      </c>
      <c r="AD43" s="184"/>
      <c r="AE43" s="149">
        <v>943.8000000000002</v>
      </c>
      <c r="AF43" s="170">
        <f t="shared" si="9"/>
        <v>2831.4000000000005</v>
      </c>
      <c r="AG43" s="148">
        <v>1948.56</v>
      </c>
      <c r="AH43" s="183">
        <f t="shared" si="10"/>
        <v>0.6881966518330154</v>
      </c>
      <c r="AI43" s="198"/>
      <c r="AJ43" s="204">
        <v>12</v>
      </c>
      <c r="AK43" s="68">
        <v>29</v>
      </c>
      <c r="AL43" s="200"/>
      <c r="AM43" s="201">
        <f t="shared" si="13"/>
        <v>0</v>
      </c>
    </row>
    <row r="44" spans="1:39" ht="12.75">
      <c r="A44" s="131">
        <v>42</v>
      </c>
      <c r="B44" s="131">
        <v>726</v>
      </c>
      <c r="C44" s="132" t="s">
        <v>90</v>
      </c>
      <c r="D44" s="133" t="s">
        <v>52</v>
      </c>
      <c r="E44" s="133">
        <v>3</v>
      </c>
      <c r="F44" s="133">
        <v>1</v>
      </c>
      <c r="G44" s="131" t="s">
        <v>55</v>
      </c>
      <c r="H44" s="134">
        <v>19</v>
      </c>
      <c r="I44" s="145">
        <v>150</v>
      </c>
      <c r="J44" s="88">
        <f t="shared" si="0"/>
        <v>450</v>
      </c>
      <c r="K44" s="146">
        <v>15444.000000000004</v>
      </c>
      <c r="L44" s="147">
        <f t="shared" si="1"/>
        <v>46332.000000000015</v>
      </c>
      <c r="M44" s="148">
        <v>3425.4792000000007</v>
      </c>
      <c r="N44" s="149">
        <f t="shared" si="2"/>
        <v>10276.437600000001</v>
      </c>
      <c r="O44" s="150">
        <v>0.2218</v>
      </c>
      <c r="P44" s="151">
        <v>41968.36</v>
      </c>
      <c r="Q44" s="95">
        <v>8050.88</v>
      </c>
      <c r="R44" s="165">
        <f t="shared" si="3"/>
        <v>0.9058180091513423</v>
      </c>
      <c r="S44" s="165">
        <f t="shared" si="4"/>
        <v>0.783431020882178</v>
      </c>
      <c r="T44" s="166"/>
      <c r="U44" s="167">
        <v>11000</v>
      </c>
      <c r="V44" s="168">
        <f t="shared" si="5"/>
        <v>33000</v>
      </c>
      <c r="W44" s="169">
        <v>2683.78</v>
      </c>
      <c r="X44" s="170">
        <f t="shared" si="6"/>
        <v>8051.34</v>
      </c>
      <c r="Y44" s="183">
        <v>0.24398000000000003</v>
      </c>
      <c r="Z44" s="151">
        <v>21291.42</v>
      </c>
      <c r="AA44" s="151">
        <v>6357.1</v>
      </c>
      <c r="AB44" s="184">
        <f t="shared" si="7"/>
        <v>0.6451945454545454</v>
      </c>
      <c r="AC44" s="184">
        <f t="shared" si="8"/>
        <v>0.7895704317542174</v>
      </c>
      <c r="AD44" s="184"/>
      <c r="AE44" s="170">
        <v>926.6400000000002</v>
      </c>
      <c r="AF44" s="170">
        <f t="shared" si="9"/>
        <v>2779.9200000000005</v>
      </c>
      <c r="AG44" s="148">
        <v>1895.43</v>
      </c>
      <c r="AH44" s="183">
        <f t="shared" si="10"/>
        <v>0.6818289734956401</v>
      </c>
      <c r="AI44" s="198"/>
      <c r="AJ44" s="199">
        <v>12</v>
      </c>
      <c r="AK44" s="68">
        <v>6</v>
      </c>
      <c r="AL44" s="200">
        <f t="shared" si="14"/>
        <v>-6</v>
      </c>
      <c r="AM44" s="201">
        <f t="shared" si="13"/>
        <v>0</v>
      </c>
    </row>
    <row r="45" spans="1:39" ht="12.75">
      <c r="A45" s="131">
        <v>43</v>
      </c>
      <c r="B45" s="131">
        <v>103639</v>
      </c>
      <c r="C45" s="132" t="s">
        <v>91</v>
      </c>
      <c r="D45" s="133" t="s">
        <v>35</v>
      </c>
      <c r="E45" s="133">
        <v>2</v>
      </c>
      <c r="F45" s="133">
        <v>2</v>
      </c>
      <c r="G45" s="131" t="s">
        <v>70</v>
      </c>
      <c r="H45" s="134">
        <v>23</v>
      </c>
      <c r="I45" s="145">
        <v>100</v>
      </c>
      <c r="J45" s="88">
        <f t="shared" si="0"/>
        <v>300</v>
      </c>
      <c r="K45" s="146">
        <v>13000</v>
      </c>
      <c r="L45" s="147">
        <f t="shared" si="1"/>
        <v>39000</v>
      </c>
      <c r="M45" s="148">
        <v>3099.2000000000007</v>
      </c>
      <c r="N45" s="149">
        <f t="shared" si="2"/>
        <v>9297.600000000002</v>
      </c>
      <c r="O45" s="150">
        <v>0.23840000000000006</v>
      </c>
      <c r="P45" s="151">
        <v>34936.21</v>
      </c>
      <c r="Q45" s="95">
        <v>7928.4</v>
      </c>
      <c r="R45" s="165">
        <f t="shared" si="3"/>
        <v>0.8958002564102564</v>
      </c>
      <c r="S45" s="165">
        <f t="shared" si="4"/>
        <v>0.8527361899845118</v>
      </c>
      <c r="T45" s="166"/>
      <c r="U45" s="167">
        <v>8970</v>
      </c>
      <c r="V45" s="168">
        <f t="shared" si="5"/>
        <v>26910</v>
      </c>
      <c r="W45" s="169">
        <v>2352.2928000000006</v>
      </c>
      <c r="X45" s="170">
        <f t="shared" si="6"/>
        <v>7056.878400000001</v>
      </c>
      <c r="Y45" s="183">
        <v>0.2622400000000001</v>
      </c>
      <c r="Z45" s="151">
        <v>13549.66</v>
      </c>
      <c r="AA45" s="151">
        <v>4081.74</v>
      </c>
      <c r="AB45" s="184">
        <f t="shared" si="7"/>
        <v>0.5035176514306949</v>
      </c>
      <c r="AC45" s="184">
        <f t="shared" si="8"/>
        <v>0.5784058855258154</v>
      </c>
      <c r="AD45" s="184"/>
      <c r="AE45" s="170">
        <v>780</v>
      </c>
      <c r="AF45" s="170">
        <f t="shared" si="9"/>
        <v>2340</v>
      </c>
      <c r="AG45" s="148">
        <v>249.31</v>
      </c>
      <c r="AH45" s="183">
        <f t="shared" si="10"/>
        <v>0.10654273504273504</v>
      </c>
      <c r="AI45" s="198"/>
      <c r="AJ45" s="199">
        <v>8</v>
      </c>
      <c r="AK45" s="68">
        <v>11</v>
      </c>
      <c r="AL45" s="200"/>
      <c r="AM45" s="201">
        <f t="shared" si="13"/>
        <v>0</v>
      </c>
    </row>
    <row r="46" spans="1:39" ht="12.75">
      <c r="A46" s="131">
        <v>44</v>
      </c>
      <c r="B46" s="131">
        <v>721</v>
      </c>
      <c r="C46" s="132" t="s">
        <v>92</v>
      </c>
      <c r="D46" s="133" t="s">
        <v>40</v>
      </c>
      <c r="E46" s="133">
        <v>3</v>
      </c>
      <c r="F46" s="133"/>
      <c r="G46" s="131" t="s">
        <v>47</v>
      </c>
      <c r="H46" s="134">
        <v>23</v>
      </c>
      <c r="I46" s="145">
        <v>100</v>
      </c>
      <c r="J46" s="88">
        <f t="shared" si="0"/>
        <v>300</v>
      </c>
      <c r="K46" s="146">
        <v>13000</v>
      </c>
      <c r="L46" s="147">
        <f t="shared" si="1"/>
        <v>39000</v>
      </c>
      <c r="M46" s="148">
        <v>3543.28</v>
      </c>
      <c r="N46" s="149">
        <f t="shared" si="2"/>
        <v>10629.84</v>
      </c>
      <c r="O46" s="150">
        <v>0.27256</v>
      </c>
      <c r="P46" s="151">
        <v>34803.67</v>
      </c>
      <c r="Q46" s="95">
        <v>9532.71</v>
      </c>
      <c r="R46" s="165">
        <f t="shared" si="3"/>
        <v>0.8924017948717948</v>
      </c>
      <c r="S46" s="165">
        <f t="shared" si="4"/>
        <v>0.8967877221105867</v>
      </c>
      <c r="T46" s="166"/>
      <c r="U46" s="167">
        <v>8970</v>
      </c>
      <c r="V46" s="168">
        <f t="shared" si="5"/>
        <v>26910</v>
      </c>
      <c r="W46" s="169">
        <v>2689.34952</v>
      </c>
      <c r="X46" s="170">
        <f t="shared" si="6"/>
        <v>8068.048560000001</v>
      </c>
      <c r="Y46" s="183">
        <v>0.299816</v>
      </c>
      <c r="Z46" s="151">
        <v>25809.04</v>
      </c>
      <c r="AA46" s="151">
        <v>7648.98</v>
      </c>
      <c r="AB46" s="184">
        <f t="shared" si="7"/>
        <v>0.9590873281308064</v>
      </c>
      <c r="AC46" s="184">
        <f t="shared" si="8"/>
        <v>0.9480582501600608</v>
      </c>
      <c r="AD46" s="184"/>
      <c r="AE46" s="170">
        <v>780</v>
      </c>
      <c r="AF46" s="170">
        <f t="shared" si="9"/>
        <v>2340</v>
      </c>
      <c r="AG46" s="148">
        <v>1397.17</v>
      </c>
      <c r="AH46" s="183">
        <f t="shared" si="10"/>
        <v>0.5970811965811966</v>
      </c>
      <c r="AI46" s="198"/>
      <c r="AJ46" s="199">
        <v>12</v>
      </c>
      <c r="AK46" s="68">
        <v>2</v>
      </c>
      <c r="AL46" s="200">
        <f t="shared" si="14"/>
        <v>-10</v>
      </c>
      <c r="AM46" s="201">
        <f t="shared" si="13"/>
        <v>0</v>
      </c>
    </row>
    <row r="47" spans="1:39" ht="12.75">
      <c r="A47" s="131">
        <v>45</v>
      </c>
      <c r="B47" s="131">
        <v>737</v>
      </c>
      <c r="C47" s="132" t="s">
        <v>93</v>
      </c>
      <c r="D47" s="133" t="s">
        <v>52</v>
      </c>
      <c r="E47" s="133">
        <v>2</v>
      </c>
      <c r="F47" s="133">
        <v>2</v>
      </c>
      <c r="G47" s="131" t="s">
        <v>70</v>
      </c>
      <c r="H47" s="134">
        <v>13</v>
      </c>
      <c r="I47" s="145">
        <v>150</v>
      </c>
      <c r="J47" s="88">
        <f t="shared" si="0"/>
        <v>450</v>
      </c>
      <c r="K47" s="146">
        <v>18000</v>
      </c>
      <c r="L47" s="147">
        <f t="shared" si="1"/>
        <v>54000</v>
      </c>
      <c r="M47" s="148">
        <v>3613.68</v>
      </c>
      <c r="N47" s="149">
        <f t="shared" si="2"/>
        <v>10841.039999999999</v>
      </c>
      <c r="O47" s="150">
        <v>0.20076000000000002</v>
      </c>
      <c r="P47" s="151">
        <v>47161.57</v>
      </c>
      <c r="Q47" s="95">
        <v>10656.31</v>
      </c>
      <c r="R47" s="165">
        <f t="shared" si="3"/>
        <v>0.8733624074074074</v>
      </c>
      <c r="S47" s="165">
        <f t="shared" si="4"/>
        <v>0.9829601219071233</v>
      </c>
      <c r="T47" s="166"/>
      <c r="U47" s="167">
        <v>12419.999999999998</v>
      </c>
      <c r="V47" s="168">
        <f t="shared" si="5"/>
        <v>37259.99999999999</v>
      </c>
      <c r="W47" s="169">
        <v>2742.78312</v>
      </c>
      <c r="X47" s="170">
        <f t="shared" si="6"/>
        <v>8228.34936</v>
      </c>
      <c r="Y47" s="183">
        <v>0.22083600000000003</v>
      </c>
      <c r="Z47" s="151">
        <v>22418.69</v>
      </c>
      <c r="AA47" s="151">
        <v>5889.84</v>
      </c>
      <c r="AB47" s="184">
        <f t="shared" si="7"/>
        <v>0.6016825013419217</v>
      </c>
      <c r="AC47" s="184">
        <f t="shared" si="8"/>
        <v>0.7157984842782611</v>
      </c>
      <c r="AD47" s="184"/>
      <c r="AE47" s="170">
        <v>1080</v>
      </c>
      <c r="AF47" s="170">
        <f t="shared" si="9"/>
        <v>3240</v>
      </c>
      <c r="AG47" s="148">
        <v>1131.88</v>
      </c>
      <c r="AH47" s="183">
        <f t="shared" si="10"/>
        <v>0.3493456790123457</v>
      </c>
      <c r="AI47" s="198"/>
      <c r="AJ47" s="199">
        <v>12</v>
      </c>
      <c r="AK47" s="68">
        <v>9</v>
      </c>
      <c r="AL47" s="200">
        <f t="shared" si="14"/>
        <v>-3</v>
      </c>
      <c r="AM47" s="201">
        <f t="shared" si="13"/>
        <v>0</v>
      </c>
    </row>
    <row r="48" spans="1:39" ht="12.75">
      <c r="A48" s="131">
        <v>46</v>
      </c>
      <c r="B48" s="131">
        <v>113025</v>
      </c>
      <c r="C48" s="132" t="s">
        <v>94</v>
      </c>
      <c r="D48" s="133" t="s">
        <v>35</v>
      </c>
      <c r="E48" s="133">
        <v>2</v>
      </c>
      <c r="F48" s="133"/>
      <c r="G48" s="131" t="s">
        <v>55</v>
      </c>
      <c r="H48" s="134">
        <v>43</v>
      </c>
      <c r="I48" s="145">
        <v>100</v>
      </c>
      <c r="J48" s="88">
        <f t="shared" si="0"/>
        <v>300</v>
      </c>
      <c r="K48" s="146">
        <v>8000</v>
      </c>
      <c r="L48" s="147">
        <f t="shared" si="1"/>
        <v>24000</v>
      </c>
      <c r="M48" s="148">
        <v>1818.5600000000002</v>
      </c>
      <c r="N48" s="149">
        <f t="shared" si="2"/>
        <v>5455.68</v>
      </c>
      <c r="O48" s="150">
        <v>0.22732000000000002</v>
      </c>
      <c r="P48" s="151">
        <v>20779.15</v>
      </c>
      <c r="Q48" s="95">
        <v>4274.68</v>
      </c>
      <c r="R48" s="165">
        <f t="shared" si="3"/>
        <v>0.8657979166666667</v>
      </c>
      <c r="S48" s="165">
        <f t="shared" si="4"/>
        <v>0.783528359434571</v>
      </c>
      <c r="T48" s="166"/>
      <c r="U48" s="167">
        <v>5520</v>
      </c>
      <c r="V48" s="168">
        <f t="shared" si="5"/>
        <v>16560</v>
      </c>
      <c r="W48" s="169">
        <v>1380.2870400000004</v>
      </c>
      <c r="X48" s="170">
        <f t="shared" si="6"/>
        <v>4140.861120000001</v>
      </c>
      <c r="Y48" s="183">
        <v>0.25005200000000005</v>
      </c>
      <c r="Z48" s="151">
        <v>10442.99</v>
      </c>
      <c r="AA48" s="151">
        <v>2980.34</v>
      </c>
      <c r="AB48" s="184">
        <f t="shared" si="7"/>
        <v>0.6306153381642512</v>
      </c>
      <c r="AC48" s="184">
        <f t="shared" si="8"/>
        <v>0.7197391831387958</v>
      </c>
      <c r="AD48" s="184"/>
      <c r="AE48" s="170">
        <v>480</v>
      </c>
      <c r="AF48" s="170">
        <f t="shared" si="9"/>
        <v>1440</v>
      </c>
      <c r="AG48" s="148">
        <v>1102.4</v>
      </c>
      <c r="AH48" s="183">
        <f t="shared" si="10"/>
        <v>0.7655555555555557</v>
      </c>
      <c r="AI48" s="198"/>
      <c r="AJ48" s="199">
        <v>8</v>
      </c>
      <c r="AK48" s="68">
        <v>19</v>
      </c>
      <c r="AL48" s="200"/>
      <c r="AM48" s="201">
        <f t="shared" si="13"/>
        <v>0</v>
      </c>
    </row>
    <row r="49" spans="1:39" ht="12.75">
      <c r="A49" s="131">
        <v>47</v>
      </c>
      <c r="B49" s="131">
        <v>377</v>
      </c>
      <c r="C49" s="132" t="s">
        <v>95</v>
      </c>
      <c r="D49" s="131" t="s">
        <v>52</v>
      </c>
      <c r="E49" s="133">
        <v>2</v>
      </c>
      <c r="F49" s="133">
        <v>2</v>
      </c>
      <c r="G49" s="131" t="s">
        <v>70</v>
      </c>
      <c r="H49" s="134">
        <v>20</v>
      </c>
      <c r="I49" s="145">
        <v>150</v>
      </c>
      <c r="J49" s="145">
        <f t="shared" si="0"/>
        <v>450</v>
      </c>
      <c r="K49" s="146">
        <v>15000</v>
      </c>
      <c r="L49" s="147">
        <f t="shared" si="1"/>
        <v>45000</v>
      </c>
      <c r="M49" s="148">
        <v>4130.400000000001</v>
      </c>
      <c r="N49" s="149">
        <f t="shared" si="2"/>
        <v>12391.2</v>
      </c>
      <c r="O49" s="150">
        <v>0.27536000000000005</v>
      </c>
      <c r="P49" s="151">
        <v>38864.86</v>
      </c>
      <c r="Q49" s="95">
        <v>10452.84</v>
      </c>
      <c r="R49" s="165">
        <f t="shared" si="3"/>
        <v>0.8636635555555555</v>
      </c>
      <c r="S49" s="165">
        <f t="shared" si="4"/>
        <v>0.8435696300600426</v>
      </c>
      <c r="T49" s="166"/>
      <c r="U49" s="146">
        <v>10350</v>
      </c>
      <c r="V49" s="168">
        <f t="shared" si="5"/>
        <v>31050</v>
      </c>
      <c r="W49" s="148">
        <v>3134.9736000000007</v>
      </c>
      <c r="X49" s="170">
        <f t="shared" si="6"/>
        <v>9404.920800000002</v>
      </c>
      <c r="Y49" s="150">
        <v>0.30289600000000005</v>
      </c>
      <c r="Z49" s="151">
        <v>27802.74</v>
      </c>
      <c r="AA49" s="151">
        <v>7081.17</v>
      </c>
      <c r="AB49" s="184">
        <f t="shared" si="7"/>
        <v>0.8954183574879228</v>
      </c>
      <c r="AC49" s="184">
        <f t="shared" si="8"/>
        <v>0.7529218108886147</v>
      </c>
      <c r="AD49" s="184"/>
      <c r="AE49" s="149">
        <v>900</v>
      </c>
      <c r="AF49" s="170">
        <f t="shared" si="9"/>
        <v>2700</v>
      </c>
      <c r="AG49" s="148">
        <v>451.84</v>
      </c>
      <c r="AH49" s="183">
        <f t="shared" si="10"/>
        <v>0.16734814814814813</v>
      </c>
      <c r="AI49" s="198"/>
      <c r="AJ49" s="204">
        <v>12</v>
      </c>
      <c r="AK49" s="68">
        <v>10</v>
      </c>
      <c r="AL49" s="200">
        <f t="shared" si="14"/>
        <v>-2</v>
      </c>
      <c r="AM49" s="201">
        <f t="shared" si="13"/>
        <v>0</v>
      </c>
    </row>
    <row r="50" spans="1:39" ht="12.75">
      <c r="A50" s="131">
        <v>48</v>
      </c>
      <c r="B50" s="131">
        <v>118151</v>
      </c>
      <c r="C50" s="132" t="s">
        <v>96</v>
      </c>
      <c r="D50" s="133" t="s">
        <v>35</v>
      </c>
      <c r="E50" s="133">
        <v>2</v>
      </c>
      <c r="F50" s="133"/>
      <c r="G50" s="131" t="s">
        <v>55</v>
      </c>
      <c r="H50" s="134">
        <v>45</v>
      </c>
      <c r="I50" s="145">
        <v>100</v>
      </c>
      <c r="J50" s="88">
        <f t="shared" si="0"/>
        <v>300</v>
      </c>
      <c r="K50" s="146">
        <v>8000</v>
      </c>
      <c r="L50" s="147">
        <f t="shared" si="1"/>
        <v>24000</v>
      </c>
      <c r="M50" s="148">
        <v>1537.92</v>
      </c>
      <c r="N50" s="149">
        <f t="shared" si="2"/>
        <v>4613.76</v>
      </c>
      <c r="O50" s="150">
        <v>0.19224000000000002</v>
      </c>
      <c r="P50" s="151">
        <v>20654.69</v>
      </c>
      <c r="Q50" s="95">
        <v>2818.54</v>
      </c>
      <c r="R50" s="165">
        <f t="shared" si="3"/>
        <v>0.8606120833333333</v>
      </c>
      <c r="S50" s="165">
        <f t="shared" si="4"/>
        <v>0.6108987030101262</v>
      </c>
      <c r="T50" s="166"/>
      <c r="U50" s="167">
        <v>5520</v>
      </c>
      <c r="V50" s="168">
        <f t="shared" si="5"/>
        <v>16560</v>
      </c>
      <c r="W50" s="169">
        <v>1167.2812800000002</v>
      </c>
      <c r="X50" s="170">
        <f t="shared" si="6"/>
        <v>3501.8438400000005</v>
      </c>
      <c r="Y50" s="183">
        <v>0.21146400000000004</v>
      </c>
      <c r="Z50" s="151">
        <v>13380.67</v>
      </c>
      <c r="AA50" s="151">
        <v>2422.46</v>
      </c>
      <c r="AB50" s="184">
        <f t="shared" si="7"/>
        <v>0.8080114734299517</v>
      </c>
      <c r="AC50" s="184">
        <f t="shared" si="8"/>
        <v>0.6917669978110731</v>
      </c>
      <c r="AD50" s="184"/>
      <c r="AE50" s="170">
        <v>480</v>
      </c>
      <c r="AF50" s="170">
        <f t="shared" si="9"/>
        <v>1440</v>
      </c>
      <c r="AG50" s="148">
        <v>379.95</v>
      </c>
      <c r="AH50" s="183">
        <f t="shared" si="10"/>
        <v>0.26385416666666667</v>
      </c>
      <c r="AI50" s="198"/>
      <c r="AJ50" s="199">
        <v>8</v>
      </c>
      <c r="AK50" s="68">
        <v>0</v>
      </c>
      <c r="AL50" s="200">
        <f t="shared" si="14"/>
        <v>-8</v>
      </c>
      <c r="AM50" s="201">
        <f t="shared" si="13"/>
        <v>0</v>
      </c>
    </row>
    <row r="51" spans="1:39" ht="12.75">
      <c r="A51" s="131">
        <v>49</v>
      </c>
      <c r="B51" s="131">
        <v>747</v>
      </c>
      <c r="C51" s="132" t="s">
        <v>97</v>
      </c>
      <c r="D51" s="133" t="s">
        <v>44</v>
      </c>
      <c r="E51" s="133">
        <v>2</v>
      </c>
      <c r="F51" s="133"/>
      <c r="G51" s="131" t="s">
        <v>36</v>
      </c>
      <c r="H51" s="134">
        <v>19</v>
      </c>
      <c r="I51" s="145">
        <v>150</v>
      </c>
      <c r="J51" s="88">
        <f t="shared" si="0"/>
        <v>450</v>
      </c>
      <c r="K51" s="146">
        <v>15444.000000000004</v>
      </c>
      <c r="L51" s="147">
        <f t="shared" si="1"/>
        <v>46332.000000000015</v>
      </c>
      <c r="M51" s="148">
        <v>2786.0976000000005</v>
      </c>
      <c r="N51" s="149">
        <f t="shared" si="2"/>
        <v>8358.292800000001</v>
      </c>
      <c r="O51" s="150">
        <v>0.1804</v>
      </c>
      <c r="P51" s="151">
        <v>39308.18</v>
      </c>
      <c r="Q51" s="95">
        <v>7852.73</v>
      </c>
      <c r="R51" s="165">
        <f t="shared" si="3"/>
        <v>0.8484024000690664</v>
      </c>
      <c r="S51" s="165">
        <f t="shared" si="4"/>
        <v>0.9395136289075682</v>
      </c>
      <c r="T51" s="166"/>
      <c r="U51" s="167">
        <v>11000</v>
      </c>
      <c r="V51" s="168">
        <f t="shared" si="5"/>
        <v>33000</v>
      </c>
      <c r="W51" s="169">
        <v>2182.84</v>
      </c>
      <c r="X51" s="170">
        <f t="shared" si="6"/>
        <v>6548.52</v>
      </c>
      <c r="Y51" s="183">
        <v>0.19844000000000003</v>
      </c>
      <c r="Z51" s="151">
        <v>22646.02</v>
      </c>
      <c r="AA51" s="151">
        <v>5053.63</v>
      </c>
      <c r="AB51" s="184">
        <f t="shared" si="7"/>
        <v>0.6862430303030304</v>
      </c>
      <c r="AC51" s="184">
        <f t="shared" si="8"/>
        <v>0.7717209384715935</v>
      </c>
      <c r="AD51" s="184"/>
      <c r="AE51" s="170">
        <v>926.6400000000002</v>
      </c>
      <c r="AF51" s="170">
        <f t="shared" si="9"/>
        <v>2779.9200000000005</v>
      </c>
      <c r="AG51" s="148">
        <v>1862.68</v>
      </c>
      <c r="AH51" s="183">
        <f t="shared" si="10"/>
        <v>0.6700480589369477</v>
      </c>
      <c r="AI51" s="198"/>
      <c r="AJ51" s="199">
        <v>16</v>
      </c>
      <c r="AK51" s="68">
        <v>16</v>
      </c>
      <c r="AL51" s="200"/>
      <c r="AM51" s="201">
        <f t="shared" si="13"/>
        <v>0</v>
      </c>
    </row>
    <row r="52" spans="1:39" ht="12.75">
      <c r="A52" s="131">
        <v>50</v>
      </c>
      <c r="B52" s="131">
        <v>385</v>
      </c>
      <c r="C52" s="132" t="s">
        <v>98</v>
      </c>
      <c r="D52" s="131" t="s">
        <v>63</v>
      </c>
      <c r="E52" s="133">
        <v>3</v>
      </c>
      <c r="F52" s="133"/>
      <c r="G52" s="131" t="s">
        <v>88</v>
      </c>
      <c r="H52" s="134">
        <v>6</v>
      </c>
      <c r="I52" s="145">
        <v>200</v>
      </c>
      <c r="J52" s="145">
        <f t="shared" si="0"/>
        <v>600</v>
      </c>
      <c r="K52" s="146">
        <v>26136.000000000004</v>
      </c>
      <c r="L52" s="147">
        <f t="shared" si="1"/>
        <v>78408.00000000001</v>
      </c>
      <c r="M52" s="148">
        <v>4709.707200000002</v>
      </c>
      <c r="N52" s="149">
        <f t="shared" si="2"/>
        <v>14129.121600000006</v>
      </c>
      <c r="O52" s="150">
        <v>0.18020000000000003</v>
      </c>
      <c r="P52" s="151">
        <v>66520.49</v>
      </c>
      <c r="Q52" s="95">
        <v>10990.77</v>
      </c>
      <c r="R52" s="165">
        <f t="shared" si="3"/>
        <v>0.8483890674420976</v>
      </c>
      <c r="S52" s="165">
        <f t="shared" si="4"/>
        <v>0.777880629182213</v>
      </c>
      <c r="T52" s="166"/>
      <c r="U52" s="146">
        <v>18000</v>
      </c>
      <c r="V52" s="168">
        <f t="shared" si="5"/>
        <v>54000</v>
      </c>
      <c r="W52" s="148">
        <v>3567.9600000000005</v>
      </c>
      <c r="X52" s="170">
        <f t="shared" si="6"/>
        <v>10703.880000000001</v>
      </c>
      <c r="Y52" s="150">
        <v>0.19822000000000004</v>
      </c>
      <c r="Z52" s="151">
        <v>29632.6</v>
      </c>
      <c r="AA52" s="151">
        <v>7237.87</v>
      </c>
      <c r="AB52" s="184">
        <f t="shared" si="7"/>
        <v>0.5487518518518518</v>
      </c>
      <c r="AC52" s="184">
        <f t="shared" si="8"/>
        <v>0.6761912502756009</v>
      </c>
      <c r="AD52" s="184"/>
      <c r="AE52" s="149">
        <v>1568.16</v>
      </c>
      <c r="AF52" s="170">
        <f t="shared" si="9"/>
        <v>4704.4800000000005</v>
      </c>
      <c r="AG52" s="148">
        <v>644.27</v>
      </c>
      <c r="AH52" s="183">
        <f t="shared" si="10"/>
        <v>0.13694818555929666</v>
      </c>
      <c r="AI52" s="198"/>
      <c r="AJ52" s="204">
        <v>16</v>
      </c>
      <c r="AK52" s="68">
        <v>6</v>
      </c>
      <c r="AL52" s="200">
        <f t="shared" si="14"/>
        <v>-10</v>
      </c>
      <c r="AM52" s="201">
        <f t="shared" si="13"/>
        <v>0</v>
      </c>
    </row>
    <row r="53" spans="1:39" ht="12.75">
      <c r="A53" s="131">
        <v>51</v>
      </c>
      <c r="B53" s="131">
        <v>723</v>
      </c>
      <c r="C53" s="132" t="s">
        <v>99</v>
      </c>
      <c r="D53" s="131" t="s">
        <v>35</v>
      </c>
      <c r="E53" s="133">
        <v>2</v>
      </c>
      <c r="F53" s="133"/>
      <c r="G53" s="131" t="s">
        <v>70</v>
      </c>
      <c r="H53" s="134">
        <v>32</v>
      </c>
      <c r="I53" s="145">
        <v>100</v>
      </c>
      <c r="J53" s="145">
        <f t="shared" si="0"/>
        <v>300</v>
      </c>
      <c r="K53" s="146">
        <v>10000</v>
      </c>
      <c r="L53" s="147">
        <f t="shared" si="1"/>
        <v>30000</v>
      </c>
      <c r="M53" s="148">
        <v>2329.2000000000003</v>
      </c>
      <c r="N53" s="149">
        <f t="shared" si="2"/>
        <v>6987.6</v>
      </c>
      <c r="O53" s="150">
        <v>0.23292000000000002</v>
      </c>
      <c r="P53" s="151">
        <v>25405.13</v>
      </c>
      <c r="Q53" s="95">
        <v>4483.78</v>
      </c>
      <c r="R53" s="165">
        <f t="shared" si="3"/>
        <v>0.8468376666666667</v>
      </c>
      <c r="S53" s="165">
        <f t="shared" si="4"/>
        <v>0.6416766844123876</v>
      </c>
      <c r="T53" s="166"/>
      <c r="U53" s="146">
        <v>6899.999999999999</v>
      </c>
      <c r="V53" s="168">
        <f t="shared" si="5"/>
        <v>20699.999999999996</v>
      </c>
      <c r="W53" s="148">
        <v>1767.8628</v>
      </c>
      <c r="X53" s="170">
        <f t="shared" si="6"/>
        <v>5303.588400000001</v>
      </c>
      <c r="Y53" s="150">
        <v>0.25621200000000005</v>
      </c>
      <c r="Z53" s="151">
        <v>12505.83</v>
      </c>
      <c r="AA53" s="151">
        <v>2584.82</v>
      </c>
      <c r="AB53" s="184">
        <f t="shared" si="7"/>
        <v>0.6041463768115943</v>
      </c>
      <c r="AC53" s="184">
        <f t="shared" si="8"/>
        <v>0.48737190842336103</v>
      </c>
      <c r="AD53" s="184"/>
      <c r="AE53" s="149">
        <v>600</v>
      </c>
      <c r="AF53" s="170">
        <f t="shared" si="9"/>
        <v>1800</v>
      </c>
      <c r="AG53" s="148">
        <v>1161.15</v>
      </c>
      <c r="AH53" s="183">
        <f t="shared" si="10"/>
        <v>0.6450833333333333</v>
      </c>
      <c r="AI53" s="198"/>
      <c r="AJ53" s="204">
        <v>8</v>
      </c>
      <c r="AK53" s="68">
        <v>2</v>
      </c>
      <c r="AL53" s="200">
        <f t="shared" si="14"/>
        <v>-6</v>
      </c>
      <c r="AM53" s="201">
        <f t="shared" si="13"/>
        <v>0</v>
      </c>
    </row>
    <row r="54" spans="1:39" ht="12.75">
      <c r="A54" s="131">
        <v>52</v>
      </c>
      <c r="B54" s="131">
        <v>710</v>
      </c>
      <c r="C54" s="132" t="s">
        <v>100</v>
      </c>
      <c r="D54" s="133" t="s">
        <v>35</v>
      </c>
      <c r="E54" s="133">
        <v>2</v>
      </c>
      <c r="F54" s="133"/>
      <c r="G54" s="131" t="s">
        <v>38</v>
      </c>
      <c r="H54" s="134">
        <v>33</v>
      </c>
      <c r="I54" s="145">
        <v>100</v>
      </c>
      <c r="J54" s="88">
        <f t="shared" si="0"/>
        <v>300</v>
      </c>
      <c r="K54" s="146">
        <v>10000</v>
      </c>
      <c r="L54" s="147">
        <f t="shared" si="1"/>
        <v>30000</v>
      </c>
      <c r="M54" s="148">
        <v>2814.8</v>
      </c>
      <c r="N54" s="149">
        <f t="shared" si="2"/>
        <v>8444.400000000001</v>
      </c>
      <c r="O54" s="150">
        <v>0.28148</v>
      </c>
      <c r="P54" s="151">
        <v>25364.74</v>
      </c>
      <c r="Q54" s="95">
        <v>6062.24</v>
      </c>
      <c r="R54" s="165">
        <f t="shared" si="3"/>
        <v>0.8454913333333334</v>
      </c>
      <c r="S54" s="165">
        <f t="shared" si="4"/>
        <v>0.7179006205295816</v>
      </c>
      <c r="T54" s="166"/>
      <c r="U54" s="167">
        <v>6899.999999999999</v>
      </c>
      <c r="V54" s="168">
        <f t="shared" si="5"/>
        <v>20699.999999999996</v>
      </c>
      <c r="W54" s="169">
        <v>2136.4332</v>
      </c>
      <c r="X54" s="170">
        <f t="shared" si="6"/>
        <v>6409.2996</v>
      </c>
      <c r="Y54" s="183">
        <v>0.309628</v>
      </c>
      <c r="Z54" s="151">
        <v>16503.98</v>
      </c>
      <c r="AA54" s="151">
        <v>5640.97</v>
      </c>
      <c r="AB54" s="184">
        <f t="shared" si="7"/>
        <v>0.7972937198067634</v>
      </c>
      <c r="AC54" s="184">
        <f t="shared" si="8"/>
        <v>0.8801226892248881</v>
      </c>
      <c r="AD54" s="184"/>
      <c r="AE54" s="170">
        <v>600</v>
      </c>
      <c r="AF54" s="170">
        <f t="shared" si="9"/>
        <v>1800</v>
      </c>
      <c r="AG54" s="148">
        <v>1510.7</v>
      </c>
      <c r="AH54" s="183">
        <f t="shared" si="10"/>
        <v>0.8392777777777778</v>
      </c>
      <c r="AI54" s="198"/>
      <c r="AJ54" s="199">
        <v>8</v>
      </c>
      <c r="AK54" s="68">
        <v>1</v>
      </c>
      <c r="AL54" s="200">
        <f t="shared" si="14"/>
        <v>-7</v>
      </c>
      <c r="AM54" s="201">
        <f t="shared" si="13"/>
        <v>0</v>
      </c>
    </row>
    <row r="55" spans="1:39" ht="12.75">
      <c r="A55" s="131">
        <v>53</v>
      </c>
      <c r="B55" s="131">
        <v>740</v>
      </c>
      <c r="C55" s="132" t="s">
        <v>101</v>
      </c>
      <c r="D55" s="133" t="s">
        <v>35</v>
      </c>
      <c r="E55" s="133">
        <v>2</v>
      </c>
      <c r="F55" s="133"/>
      <c r="G55" s="131" t="s">
        <v>70</v>
      </c>
      <c r="H55" s="134">
        <v>37</v>
      </c>
      <c r="I55" s="145">
        <v>100</v>
      </c>
      <c r="J55" s="88">
        <f t="shared" si="0"/>
        <v>300</v>
      </c>
      <c r="K55" s="146">
        <v>9000</v>
      </c>
      <c r="L55" s="147">
        <f t="shared" si="1"/>
        <v>27000</v>
      </c>
      <c r="M55" s="148">
        <v>2425.68</v>
      </c>
      <c r="N55" s="149">
        <f t="shared" si="2"/>
        <v>7277.039999999999</v>
      </c>
      <c r="O55" s="150">
        <v>0.26952</v>
      </c>
      <c r="P55" s="151">
        <v>22751.3</v>
      </c>
      <c r="Q55" s="95">
        <v>5143.02</v>
      </c>
      <c r="R55" s="165">
        <f t="shared" si="3"/>
        <v>0.8426407407407407</v>
      </c>
      <c r="S55" s="165">
        <f t="shared" si="4"/>
        <v>0.7067461495333269</v>
      </c>
      <c r="T55" s="166"/>
      <c r="U55" s="167">
        <v>6209.999999999999</v>
      </c>
      <c r="V55" s="168">
        <f t="shared" si="5"/>
        <v>18629.999999999996</v>
      </c>
      <c r="W55" s="169">
        <v>1841.0911199999998</v>
      </c>
      <c r="X55" s="170">
        <f t="shared" si="6"/>
        <v>5523.273359999999</v>
      </c>
      <c r="Y55" s="183">
        <v>0.296472</v>
      </c>
      <c r="Z55" s="151">
        <v>13142.43</v>
      </c>
      <c r="AA55" s="151">
        <v>4225.86</v>
      </c>
      <c r="AB55" s="184">
        <f t="shared" si="7"/>
        <v>0.7054444444444447</v>
      </c>
      <c r="AC55" s="184">
        <f t="shared" si="8"/>
        <v>0.7651006431447022</v>
      </c>
      <c r="AD55" s="184"/>
      <c r="AE55" s="170">
        <v>540</v>
      </c>
      <c r="AF55" s="170">
        <f t="shared" si="9"/>
        <v>1620</v>
      </c>
      <c r="AG55" s="148">
        <v>126.65</v>
      </c>
      <c r="AH55" s="183">
        <f t="shared" si="10"/>
        <v>0.07817901234567902</v>
      </c>
      <c r="AI55" s="198"/>
      <c r="AJ55" s="199">
        <v>8</v>
      </c>
      <c r="AK55" s="68">
        <v>7</v>
      </c>
      <c r="AL55" s="200">
        <f t="shared" si="14"/>
        <v>-1</v>
      </c>
      <c r="AM55" s="201">
        <f t="shared" si="13"/>
        <v>0</v>
      </c>
    </row>
    <row r="56" spans="1:39" ht="12.75">
      <c r="A56" s="131">
        <v>54</v>
      </c>
      <c r="B56" s="131">
        <v>733</v>
      </c>
      <c r="C56" s="132" t="s">
        <v>102</v>
      </c>
      <c r="D56" s="133" t="s">
        <v>35</v>
      </c>
      <c r="E56" s="133">
        <v>3</v>
      </c>
      <c r="F56" s="133"/>
      <c r="G56" s="131" t="s">
        <v>70</v>
      </c>
      <c r="H56" s="134">
        <v>31</v>
      </c>
      <c r="I56" s="145">
        <v>100</v>
      </c>
      <c r="J56" s="88">
        <f t="shared" si="0"/>
        <v>300</v>
      </c>
      <c r="K56" s="146">
        <v>9000</v>
      </c>
      <c r="L56" s="147">
        <f t="shared" si="1"/>
        <v>27000</v>
      </c>
      <c r="M56" s="148">
        <v>2458.0800000000004</v>
      </c>
      <c r="N56" s="149">
        <f t="shared" si="2"/>
        <v>7374.240000000002</v>
      </c>
      <c r="O56" s="150">
        <v>0.27312000000000003</v>
      </c>
      <c r="P56" s="151">
        <v>22735.91</v>
      </c>
      <c r="Q56" s="95">
        <v>6590.41</v>
      </c>
      <c r="R56" s="165">
        <f t="shared" si="3"/>
        <v>0.8420707407407407</v>
      </c>
      <c r="S56" s="165">
        <f t="shared" si="4"/>
        <v>0.893707012519256</v>
      </c>
      <c r="T56" s="166"/>
      <c r="U56" s="167">
        <v>6209.999999999999</v>
      </c>
      <c r="V56" s="168">
        <f t="shared" si="5"/>
        <v>18629.999999999996</v>
      </c>
      <c r="W56" s="169">
        <v>1865.68272</v>
      </c>
      <c r="X56" s="170">
        <f t="shared" si="6"/>
        <v>5597.04816</v>
      </c>
      <c r="Y56" s="183">
        <v>0.30043200000000003</v>
      </c>
      <c r="Z56" s="151">
        <v>13701.94</v>
      </c>
      <c r="AA56" s="151">
        <v>4222.3</v>
      </c>
      <c r="AB56" s="184">
        <f t="shared" si="7"/>
        <v>0.73547718733226</v>
      </c>
      <c r="AC56" s="184">
        <f t="shared" si="8"/>
        <v>0.7543797872198406</v>
      </c>
      <c r="AD56" s="184"/>
      <c r="AE56" s="170">
        <v>540</v>
      </c>
      <c r="AF56" s="170">
        <f t="shared" si="9"/>
        <v>1620</v>
      </c>
      <c r="AG56" s="148">
        <v>209.67</v>
      </c>
      <c r="AH56" s="183">
        <f t="shared" si="10"/>
        <v>0.12942592592592592</v>
      </c>
      <c r="AI56" s="198"/>
      <c r="AJ56" s="199">
        <v>8</v>
      </c>
      <c r="AK56" s="68">
        <v>9</v>
      </c>
      <c r="AL56" s="200"/>
      <c r="AM56" s="201">
        <f t="shared" si="13"/>
        <v>0</v>
      </c>
    </row>
    <row r="57" spans="1:39" ht="12.75">
      <c r="A57" s="131">
        <v>55</v>
      </c>
      <c r="B57" s="131">
        <v>106568</v>
      </c>
      <c r="C57" s="132" t="s">
        <v>103</v>
      </c>
      <c r="D57" s="133" t="s">
        <v>61</v>
      </c>
      <c r="E57" s="133">
        <v>3</v>
      </c>
      <c r="F57" s="133"/>
      <c r="G57" s="131" t="s">
        <v>70</v>
      </c>
      <c r="H57" s="134">
        <v>47</v>
      </c>
      <c r="I57" s="145">
        <v>100</v>
      </c>
      <c r="J57" s="88">
        <f t="shared" si="0"/>
        <v>300</v>
      </c>
      <c r="K57" s="146">
        <v>6000</v>
      </c>
      <c r="L57" s="147">
        <f t="shared" si="1"/>
        <v>18000</v>
      </c>
      <c r="M57" s="148">
        <v>1723.6799999999998</v>
      </c>
      <c r="N57" s="149">
        <f t="shared" si="2"/>
        <v>5171.039999999999</v>
      </c>
      <c r="O57" s="150">
        <v>0.28728</v>
      </c>
      <c r="P57" s="151">
        <v>15123.82</v>
      </c>
      <c r="Q57" s="95">
        <v>4207.04</v>
      </c>
      <c r="R57" s="165">
        <f t="shared" si="3"/>
        <v>0.8402122222222222</v>
      </c>
      <c r="S57" s="165">
        <f t="shared" si="4"/>
        <v>0.8135771527584394</v>
      </c>
      <c r="T57" s="166"/>
      <c r="U57" s="167">
        <v>4140</v>
      </c>
      <c r="V57" s="168">
        <f t="shared" si="5"/>
        <v>12420</v>
      </c>
      <c r="W57" s="169">
        <v>1308.27312</v>
      </c>
      <c r="X57" s="170">
        <f t="shared" si="6"/>
        <v>3924.8193600000004</v>
      </c>
      <c r="Y57" s="183">
        <v>0.316008</v>
      </c>
      <c r="Z57" s="151">
        <v>8266.18</v>
      </c>
      <c r="AA57" s="151">
        <v>1934.69</v>
      </c>
      <c r="AB57" s="184">
        <f t="shared" si="7"/>
        <v>0.6655539452495974</v>
      </c>
      <c r="AC57" s="184">
        <f t="shared" si="8"/>
        <v>0.492937336102011</v>
      </c>
      <c r="AD57" s="184"/>
      <c r="AE57" s="170">
        <v>360</v>
      </c>
      <c r="AF57" s="170">
        <f t="shared" si="9"/>
        <v>1080</v>
      </c>
      <c r="AG57" s="148">
        <v>1290.12</v>
      </c>
      <c r="AH57" s="202">
        <f t="shared" si="10"/>
        <v>1.1945555555555554</v>
      </c>
      <c r="AI57" s="203">
        <f>(AG57-AF57)*0.05</f>
        <v>10.505999999999995</v>
      </c>
      <c r="AJ57" s="199">
        <v>8</v>
      </c>
      <c r="AK57" s="68">
        <v>16</v>
      </c>
      <c r="AL57" s="200"/>
      <c r="AM57" s="201">
        <f t="shared" si="13"/>
        <v>10.505999999999995</v>
      </c>
    </row>
    <row r="58" spans="1:39" ht="12.75">
      <c r="A58" s="131">
        <v>56</v>
      </c>
      <c r="B58" s="131">
        <v>724</v>
      </c>
      <c r="C58" s="132" t="s">
        <v>104</v>
      </c>
      <c r="D58" s="131" t="s">
        <v>52</v>
      </c>
      <c r="E58" s="133">
        <v>2</v>
      </c>
      <c r="F58" s="133">
        <v>2</v>
      </c>
      <c r="G58" s="131" t="s">
        <v>36</v>
      </c>
      <c r="H58" s="134">
        <v>14</v>
      </c>
      <c r="I58" s="145">
        <v>150</v>
      </c>
      <c r="J58" s="145">
        <f t="shared" si="0"/>
        <v>450</v>
      </c>
      <c r="K58" s="146">
        <v>17000</v>
      </c>
      <c r="L58" s="147">
        <f t="shared" si="1"/>
        <v>51000</v>
      </c>
      <c r="M58" s="148">
        <v>4356.76</v>
      </c>
      <c r="N58" s="149">
        <f t="shared" si="2"/>
        <v>13070.28</v>
      </c>
      <c r="O58" s="150">
        <v>0.25628</v>
      </c>
      <c r="P58" s="151">
        <v>42113.75</v>
      </c>
      <c r="Q58" s="95">
        <v>9223.02</v>
      </c>
      <c r="R58" s="165">
        <f t="shared" si="3"/>
        <v>0.8257598039215687</v>
      </c>
      <c r="S58" s="165">
        <f t="shared" si="4"/>
        <v>0.7056482340087588</v>
      </c>
      <c r="T58" s="166"/>
      <c r="U58" s="146">
        <v>11730</v>
      </c>
      <c r="V58" s="168">
        <f t="shared" si="5"/>
        <v>35190</v>
      </c>
      <c r="W58" s="148">
        <v>3306.7808400000004</v>
      </c>
      <c r="X58" s="170">
        <f t="shared" si="6"/>
        <v>9920.342520000002</v>
      </c>
      <c r="Y58" s="150">
        <v>0.28190800000000005</v>
      </c>
      <c r="Z58" s="151">
        <v>22059.06</v>
      </c>
      <c r="AA58" s="151">
        <v>5599.1</v>
      </c>
      <c r="AB58" s="184">
        <f t="shared" si="7"/>
        <v>0.6268559249786871</v>
      </c>
      <c r="AC58" s="184">
        <f t="shared" si="8"/>
        <v>0.5644059152909167</v>
      </c>
      <c r="AD58" s="184"/>
      <c r="AE58" s="149">
        <v>1020</v>
      </c>
      <c r="AF58" s="170">
        <f t="shared" si="9"/>
        <v>3060</v>
      </c>
      <c r="AG58" s="148">
        <v>1569.21</v>
      </c>
      <c r="AH58" s="183">
        <f t="shared" si="10"/>
        <v>0.5128137254901961</v>
      </c>
      <c r="AI58" s="198"/>
      <c r="AJ58" s="204">
        <v>12</v>
      </c>
      <c r="AK58" s="68">
        <v>11</v>
      </c>
      <c r="AL58" s="200">
        <f t="shared" si="14"/>
        <v>-1</v>
      </c>
      <c r="AM58" s="201">
        <f t="shared" si="13"/>
        <v>0</v>
      </c>
    </row>
    <row r="59" spans="1:39" ht="12.75">
      <c r="A59" s="131">
        <v>57</v>
      </c>
      <c r="B59" s="131">
        <v>111400</v>
      </c>
      <c r="C59" s="132" t="s">
        <v>105</v>
      </c>
      <c r="D59" s="131" t="s">
        <v>63</v>
      </c>
      <c r="E59" s="133">
        <v>4</v>
      </c>
      <c r="F59" s="133"/>
      <c r="G59" s="131" t="s">
        <v>47</v>
      </c>
      <c r="H59" s="134">
        <v>8</v>
      </c>
      <c r="I59" s="145">
        <v>200</v>
      </c>
      <c r="J59" s="145">
        <f t="shared" si="0"/>
        <v>600</v>
      </c>
      <c r="K59" s="146">
        <v>24200.000000000004</v>
      </c>
      <c r="L59" s="147">
        <f t="shared" si="1"/>
        <v>72600.00000000001</v>
      </c>
      <c r="M59" s="148">
        <v>3897.1680000000015</v>
      </c>
      <c r="N59" s="149">
        <f t="shared" si="2"/>
        <v>11691.504000000004</v>
      </c>
      <c r="O59" s="150">
        <v>0.16104000000000004</v>
      </c>
      <c r="P59" s="151">
        <v>59765.21</v>
      </c>
      <c r="Q59" s="95">
        <v>10025.06</v>
      </c>
      <c r="R59" s="165">
        <f t="shared" si="3"/>
        <v>0.8232122589531679</v>
      </c>
      <c r="S59" s="165">
        <f t="shared" si="4"/>
        <v>0.857465386831326</v>
      </c>
      <c r="T59" s="166"/>
      <c r="U59" s="146">
        <v>16698</v>
      </c>
      <c r="V59" s="168">
        <f t="shared" si="5"/>
        <v>50094</v>
      </c>
      <c r="W59" s="148">
        <v>2957.950512000001</v>
      </c>
      <c r="X59" s="170">
        <f t="shared" si="6"/>
        <v>8873.851536000002</v>
      </c>
      <c r="Y59" s="150">
        <v>0.17714400000000005</v>
      </c>
      <c r="Z59" s="151">
        <v>36198.4</v>
      </c>
      <c r="AA59" s="151">
        <v>7208.62</v>
      </c>
      <c r="AB59" s="184">
        <f t="shared" si="7"/>
        <v>0.7226094941509962</v>
      </c>
      <c r="AC59" s="184">
        <f t="shared" si="8"/>
        <v>0.8123439941220129</v>
      </c>
      <c r="AD59" s="184"/>
      <c r="AE59" s="149">
        <v>1452.0000000000002</v>
      </c>
      <c r="AF59" s="170">
        <f t="shared" si="9"/>
        <v>4356.000000000001</v>
      </c>
      <c r="AG59" s="148">
        <v>333.26</v>
      </c>
      <c r="AH59" s="183">
        <f t="shared" si="10"/>
        <v>0.07650596877869603</v>
      </c>
      <c r="AI59" s="198"/>
      <c r="AJ59" s="204">
        <v>8</v>
      </c>
      <c r="AK59" s="68">
        <v>17</v>
      </c>
      <c r="AL59" s="200"/>
      <c r="AM59" s="201">
        <f t="shared" si="13"/>
        <v>0</v>
      </c>
    </row>
    <row r="60" spans="1:39" ht="12.75">
      <c r="A60" s="131">
        <v>58</v>
      </c>
      <c r="B60" s="131">
        <v>102934</v>
      </c>
      <c r="C60" s="132" t="s">
        <v>106</v>
      </c>
      <c r="D60" s="131" t="s">
        <v>52</v>
      </c>
      <c r="E60" s="133">
        <v>2</v>
      </c>
      <c r="F60" s="133">
        <v>2</v>
      </c>
      <c r="G60" s="131" t="s">
        <v>55</v>
      </c>
      <c r="H60" s="134">
        <v>12</v>
      </c>
      <c r="I60" s="145">
        <v>150</v>
      </c>
      <c r="J60" s="145">
        <f t="shared" si="0"/>
        <v>450</v>
      </c>
      <c r="K60" s="146">
        <v>18000</v>
      </c>
      <c r="L60" s="147">
        <f t="shared" si="1"/>
        <v>54000</v>
      </c>
      <c r="M60" s="148">
        <v>4266.72</v>
      </c>
      <c r="N60" s="149">
        <f t="shared" si="2"/>
        <v>12800.16</v>
      </c>
      <c r="O60" s="150">
        <v>0.23704000000000003</v>
      </c>
      <c r="P60" s="151">
        <v>44290.3</v>
      </c>
      <c r="Q60" s="95">
        <v>10488.82</v>
      </c>
      <c r="R60" s="165">
        <f t="shared" si="3"/>
        <v>0.8201907407407408</v>
      </c>
      <c r="S60" s="165">
        <f t="shared" si="4"/>
        <v>0.8194288196397544</v>
      </c>
      <c r="T60" s="166"/>
      <c r="U60" s="146">
        <v>12419.999999999998</v>
      </c>
      <c r="V60" s="168">
        <f t="shared" si="5"/>
        <v>37259.99999999999</v>
      </c>
      <c r="W60" s="148">
        <v>3238.4404799999998</v>
      </c>
      <c r="X60" s="170">
        <f t="shared" si="6"/>
        <v>9715.32144</v>
      </c>
      <c r="Y60" s="150">
        <v>0.26074400000000003</v>
      </c>
      <c r="Z60" s="151">
        <v>29912.02</v>
      </c>
      <c r="AA60" s="151">
        <v>8328.28</v>
      </c>
      <c r="AB60" s="184">
        <f t="shared" si="7"/>
        <v>0.8027917337627484</v>
      </c>
      <c r="AC60" s="184">
        <f t="shared" si="8"/>
        <v>0.8572315441577403</v>
      </c>
      <c r="AD60" s="184"/>
      <c r="AE60" s="149">
        <v>1080</v>
      </c>
      <c r="AF60" s="170">
        <f t="shared" si="9"/>
        <v>3240</v>
      </c>
      <c r="AG60" s="148">
        <v>1870.01</v>
      </c>
      <c r="AH60" s="183">
        <f t="shared" si="10"/>
        <v>0.5771635802469136</v>
      </c>
      <c r="AI60" s="198"/>
      <c r="AJ60" s="204">
        <v>12</v>
      </c>
      <c r="AK60" s="68">
        <v>8</v>
      </c>
      <c r="AL60" s="200">
        <f t="shared" si="14"/>
        <v>-4</v>
      </c>
      <c r="AM60" s="201">
        <f t="shared" si="13"/>
        <v>0</v>
      </c>
    </row>
    <row r="61" spans="1:39" ht="12.75">
      <c r="A61" s="131">
        <v>59</v>
      </c>
      <c r="B61" s="131">
        <v>117637</v>
      </c>
      <c r="C61" s="132" t="s">
        <v>107</v>
      </c>
      <c r="D61" s="131" t="s">
        <v>61</v>
      </c>
      <c r="E61" s="133">
        <v>2</v>
      </c>
      <c r="F61" s="133"/>
      <c r="G61" s="131" t="s">
        <v>47</v>
      </c>
      <c r="H61" s="134">
        <v>44</v>
      </c>
      <c r="I61" s="145">
        <v>100</v>
      </c>
      <c r="J61" s="145">
        <f t="shared" si="0"/>
        <v>300</v>
      </c>
      <c r="K61" s="146">
        <v>8000</v>
      </c>
      <c r="L61" s="147">
        <f t="shared" si="1"/>
        <v>24000</v>
      </c>
      <c r="M61" s="148">
        <v>1959.04</v>
      </c>
      <c r="N61" s="149">
        <f t="shared" si="2"/>
        <v>5877.12</v>
      </c>
      <c r="O61" s="150">
        <v>0.24488</v>
      </c>
      <c r="P61" s="151">
        <v>19652.91</v>
      </c>
      <c r="Q61" s="95">
        <v>3901.75</v>
      </c>
      <c r="R61" s="165">
        <f t="shared" si="3"/>
        <v>0.8188712499999999</v>
      </c>
      <c r="S61" s="165">
        <f t="shared" si="4"/>
        <v>0.6638880948491779</v>
      </c>
      <c r="T61" s="166"/>
      <c r="U61" s="146">
        <v>5520</v>
      </c>
      <c r="V61" s="168">
        <f t="shared" si="5"/>
        <v>16560</v>
      </c>
      <c r="W61" s="148">
        <v>1486.91136</v>
      </c>
      <c r="X61" s="170">
        <f t="shared" si="6"/>
        <v>4460.73408</v>
      </c>
      <c r="Y61" s="150">
        <v>0.269368</v>
      </c>
      <c r="Z61" s="151">
        <v>8236.02</v>
      </c>
      <c r="AA61" s="151">
        <v>2790.4</v>
      </c>
      <c r="AB61" s="184">
        <f t="shared" si="7"/>
        <v>0.49734420289855075</v>
      </c>
      <c r="AC61" s="184">
        <f t="shared" si="8"/>
        <v>0.6255472641848222</v>
      </c>
      <c r="AD61" s="184"/>
      <c r="AE61" s="149">
        <v>480</v>
      </c>
      <c r="AF61" s="170">
        <f t="shared" si="9"/>
        <v>1440</v>
      </c>
      <c r="AG61" s="148">
        <v>707.6</v>
      </c>
      <c r="AH61" s="183">
        <f t="shared" si="10"/>
        <v>0.49138888888888893</v>
      </c>
      <c r="AI61" s="198"/>
      <c r="AJ61" s="204">
        <v>8</v>
      </c>
      <c r="AK61" s="68">
        <v>0</v>
      </c>
      <c r="AL61" s="200">
        <f t="shared" si="14"/>
        <v>-8</v>
      </c>
      <c r="AM61" s="201">
        <f t="shared" si="13"/>
        <v>0</v>
      </c>
    </row>
    <row r="62" spans="1:39" ht="12.75">
      <c r="A62" s="131">
        <v>60</v>
      </c>
      <c r="B62" s="131">
        <v>117923</v>
      </c>
      <c r="C62" s="132" t="s">
        <v>108</v>
      </c>
      <c r="D62" s="131" t="s">
        <v>61</v>
      </c>
      <c r="E62" s="133">
        <v>2</v>
      </c>
      <c r="F62" s="133"/>
      <c r="G62" s="131" t="s">
        <v>47</v>
      </c>
      <c r="H62" s="134">
        <v>46</v>
      </c>
      <c r="I62" s="145">
        <v>100</v>
      </c>
      <c r="J62" s="145">
        <f t="shared" si="0"/>
        <v>300</v>
      </c>
      <c r="K62" s="146">
        <v>8000</v>
      </c>
      <c r="L62" s="147">
        <f t="shared" si="1"/>
        <v>24000</v>
      </c>
      <c r="M62" s="148">
        <v>1929.9200000000003</v>
      </c>
      <c r="N62" s="149">
        <f t="shared" si="2"/>
        <v>5789.760000000001</v>
      </c>
      <c r="O62" s="150">
        <v>0.24124000000000004</v>
      </c>
      <c r="P62" s="151">
        <v>19575.72</v>
      </c>
      <c r="Q62" s="95">
        <v>4041.75</v>
      </c>
      <c r="R62" s="165">
        <f t="shared" si="3"/>
        <v>0.815655</v>
      </c>
      <c r="S62" s="165">
        <f t="shared" si="4"/>
        <v>0.6980859310230475</v>
      </c>
      <c r="T62" s="166"/>
      <c r="U62" s="146">
        <v>5520</v>
      </c>
      <c r="V62" s="168">
        <f t="shared" si="5"/>
        <v>16560</v>
      </c>
      <c r="W62" s="148">
        <v>1464.8092800000002</v>
      </c>
      <c r="X62" s="170">
        <f t="shared" si="6"/>
        <v>4394.42784</v>
      </c>
      <c r="Y62" s="150">
        <v>0.26536400000000004</v>
      </c>
      <c r="Z62" s="151">
        <v>10449.49</v>
      </c>
      <c r="AA62" s="151">
        <v>2465.52</v>
      </c>
      <c r="AB62" s="184">
        <f t="shared" si="7"/>
        <v>0.6310078502415459</v>
      </c>
      <c r="AC62" s="184">
        <f t="shared" si="8"/>
        <v>0.5610559758332497</v>
      </c>
      <c r="AD62" s="184"/>
      <c r="AE62" s="149">
        <v>480</v>
      </c>
      <c r="AF62" s="170">
        <f t="shared" si="9"/>
        <v>1440</v>
      </c>
      <c r="AG62" s="148">
        <v>725.32</v>
      </c>
      <c r="AH62" s="183">
        <f t="shared" si="10"/>
        <v>0.5036944444444444</v>
      </c>
      <c r="AI62" s="198"/>
      <c r="AJ62" s="204">
        <v>8</v>
      </c>
      <c r="AK62" s="68">
        <v>0</v>
      </c>
      <c r="AL62" s="200">
        <f t="shared" si="14"/>
        <v>-8</v>
      </c>
      <c r="AM62" s="201">
        <f t="shared" si="13"/>
        <v>0</v>
      </c>
    </row>
    <row r="63" spans="1:39" ht="12.75">
      <c r="A63" s="131">
        <v>61</v>
      </c>
      <c r="B63" s="131">
        <v>329</v>
      </c>
      <c r="C63" s="132" t="s">
        <v>109</v>
      </c>
      <c r="D63" s="131" t="s">
        <v>52</v>
      </c>
      <c r="E63" s="133">
        <v>2</v>
      </c>
      <c r="F63" s="133"/>
      <c r="G63" s="131" t="s">
        <v>38</v>
      </c>
      <c r="H63" s="134">
        <v>20</v>
      </c>
      <c r="I63" s="145">
        <v>150</v>
      </c>
      <c r="J63" s="145">
        <f t="shared" si="0"/>
        <v>450</v>
      </c>
      <c r="K63" s="146">
        <v>15000</v>
      </c>
      <c r="L63" s="147">
        <f t="shared" si="1"/>
        <v>45000</v>
      </c>
      <c r="M63" s="148">
        <v>1875</v>
      </c>
      <c r="N63" s="149">
        <f t="shared" si="2"/>
        <v>5625</v>
      </c>
      <c r="O63" s="150">
        <v>0.125</v>
      </c>
      <c r="P63" s="151">
        <v>36417.44</v>
      </c>
      <c r="Q63" s="95">
        <v>10097.9</v>
      </c>
      <c r="R63" s="165">
        <f t="shared" si="3"/>
        <v>0.8092764444444445</v>
      </c>
      <c r="S63" s="165">
        <f t="shared" si="4"/>
        <v>1.7951822222222222</v>
      </c>
      <c r="T63" s="166"/>
      <c r="U63" s="146">
        <v>10350</v>
      </c>
      <c r="V63" s="168">
        <f t="shared" si="5"/>
        <v>31050</v>
      </c>
      <c r="W63" s="148">
        <v>1423.1250000000002</v>
      </c>
      <c r="X63" s="170">
        <f t="shared" si="6"/>
        <v>4269.375000000001</v>
      </c>
      <c r="Y63" s="150">
        <v>0.1375</v>
      </c>
      <c r="Z63" s="151">
        <v>18484.04</v>
      </c>
      <c r="AA63" s="151">
        <v>4185.88</v>
      </c>
      <c r="AB63" s="184">
        <f t="shared" si="7"/>
        <v>0.595299194847021</v>
      </c>
      <c r="AC63" s="184">
        <f t="shared" si="8"/>
        <v>0.9804432733128383</v>
      </c>
      <c r="AD63" s="184"/>
      <c r="AE63" s="149">
        <v>900</v>
      </c>
      <c r="AF63" s="170">
        <f t="shared" si="9"/>
        <v>2700</v>
      </c>
      <c r="AG63" s="148">
        <v>2300.27</v>
      </c>
      <c r="AH63" s="183">
        <f t="shared" si="10"/>
        <v>0.8519518518518518</v>
      </c>
      <c r="AI63" s="198"/>
      <c r="AJ63" s="204">
        <v>12</v>
      </c>
      <c r="AK63" s="68">
        <v>0</v>
      </c>
      <c r="AL63" s="200">
        <f t="shared" si="14"/>
        <v>-12</v>
      </c>
      <c r="AM63" s="201">
        <f t="shared" si="13"/>
        <v>0</v>
      </c>
    </row>
    <row r="64" spans="1:39" ht="12.75">
      <c r="A64" s="131">
        <v>62</v>
      </c>
      <c r="B64" s="131">
        <v>122718</v>
      </c>
      <c r="C64" s="132" t="s">
        <v>110</v>
      </c>
      <c r="D64" s="133" t="s">
        <v>61</v>
      </c>
      <c r="E64" s="133">
        <v>2</v>
      </c>
      <c r="F64" s="133"/>
      <c r="G64" s="131" t="s">
        <v>47</v>
      </c>
      <c r="H64" s="134">
        <v>51</v>
      </c>
      <c r="I64" s="145">
        <v>100</v>
      </c>
      <c r="J64" s="88">
        <f t="shared" si="0"/>
        <v>300</v>
      </c>
      <c r="K64" s="146">
        <v>4000</v>
      </c>
      <c r="L64" s="147">
        <f t="shared" si="1"/>
        <v>12000</v>
      </c>
      <c r="M64" s="148">
        <v>835.2</v>
      </c>
      <c r="N64" s="149">
        <f t="shared" si="2"/>
        <v>2505.6000000000004</v>
      </c>
      <c r="O64" s="150">
        <v>0.2088</v>
      </c>
      <c r="P64" s="151">
        <v>9619.56</v>
      </c>
      <c r="Q64" s="95">
        <v>1218.45</v>
      </c>
      <c r="R64" s="165">
        <f t="shared" si="3"/>
        <v>0.80163</v>
      </c>
      <c r="S64" s="165">
        <f t="shared" si="4"/>
        <v>0.4862907088122605</v>
      </c>
      <c r="T64" s="166"/>
      <c r="U64" s="167">
        <v>3000</v>
      </c>
      <c r="V64" s="168">
        <f t="shared" si="5"/>
        <v>9000</v>
      </c>
      <c r="W64" s="169">
        <v>689.0400000000001</v>
      </c>
      <c r="X64" s="170">
        <f t="shared" si="6"/>
        <v>2067.1200000000003</v>
      </c>
      <c r="Y64" s="183">
        <v>0.22968000000000002</v>
      </c>
      <c r="Z64" s="151">
        <v>3622.9</v>
      </c>
      <c r="AA64" s="151">
        <v>840.79</v>
      </c>
      <c r="AB64" s="184">
        <f t="shared" si="7"/>
        <v>0.4025444444444444</v>
      </c>
      <c r="AC64" s="184">
        <f t="shared" si="8"/>
        <v>0.4067446495607414</v>
      </c>
      <c r="AD64" s="184"/>
      <c r="AE64" s="170">
        <v>240</v>
      </c>
      <c r="AF64" s="170">
        <f t="shared" si="9"/>
        <v>720</v>
      </c>
      <c r="AG64" s="148">
        <v>0.2</v>
      </c>
      <c r="AH64" s="183">
        <f t="shared" si="10"/>
        <v>0.0002777777777777778</v>
      </c>
      <c r="AI64" s="198"/>
      <c r="AJ64" s="199">
        <v>4</v>
      </c>
      <c r="AK64" s="68">
        <v>8</v>
      </c>
      <c r="AL64" s="200"/>
      <c r="AM64" s="201">
        <f t="shared" si="13"/>
        <v>0</v>
      </c>
    </row>
    <row r="65" spans="1:39" ht="12.75">
      <c r="A65" s="131">
        <v>63</v>
      </c>
      <c r="B65" s="131">
        <v>373</v>
      </c>
      <c r="C65" s="132" t="s">
        <v>111</v>
      </c>
      <c r="D65" s="133" t="s">
        <v>44</v>
      </c>
      <c r="E65" s="133">
        <v>3</v>
      </c>
      <c r="F65" s="133">
        <v>2</v>
      </c>
      <c r="G65" s="131" t="s">
        <v>36</v>
      </c>
      <c r="H65" s="134">
        <v>9</v>
      </c>
      <c r="I65" s="145">
        <v>200</v>
      </c>
      <c r="J65" s="88">
        <f t="shared" si="0"/>
        <v>600</v>
      </c>
      <c r="K65" s="146">
        <v>21000</v>
      </c>
      <c r="L65" s="147">
        <f t="shared" si="1"/>
        <v>63000</v>
      </c>
      <c r="M65" s="148">
        <v>5382.720000000001</v>
      </c>
      <c r="N65" s="149">
        <f t="shared" si="2"/>
        <v>16148.160000000003</v>
      </c>
      <c r="O65" s="150">
        <v>0.25632000000000005</v>
      </c>
      <c r="P65" s="151">
        <v>50075.05</v>
      </c>
      <c r="Q65" s="95">
        <v>11095.75</v>
      </c>
      <c r="R65" s="165">
        <f t="shared" si="3"/>
        <v>0.7948420634920635</v>
      </c>
      <c r="S65" s="165">
        <f t="shared" si="4"/>
        <v>0.6871216287180705</v>
      </c>
      <c r="T65" s="166"/>
      <c r="U65" s="167">
        <v>14489.999999999998</v>
      </c>
      <c r="V65" s="168">
        <f t="shared" si="5"/>
        <v>43469.99999999999</v>
      </c>
      <c r="W65" s="169">
        <v>4085.484480000001</v>
      </c>
      <c r="X65" s="170">
        <f t="shared" si="6"/>
        <v>12256.453440000003</v>
      </c>
      <c r="Y65" s="183">
        <v>0.2819520000000001</v>
      </c>
      <c r="Z65" s="151">
        <v>37702.43</v>
      </c>
      <c r="AA65" s="151">
        <v>10211.18</v>
      </c>
      <c r="AB65" s="184">
        <f t="shared" si="7"/>
        <v>0.8673206809293768</v>
      </c>
      <c r="AC65" s="184">
        <f t="shared" si="8"/>
        <v>0.833126813558882</v>
      </c>
      <c r="AD65" s="184"/>
      <c r="AE65" s="170">
        <v>1260</v>
      </c>
      <c r="AF65" s="170">
        <f t="shared" si="9"/>
        <v>3780</v>
      </c>
      <c r="AG65" s="148">
        <v>1717.31</v>
      </c>
      <c r="AH65" s="183">
        <f t="shared" si="10"/>
        <v>0.4543148148148148</v>
      </c>
      <c r="AI65" s="198"/>
      <c r="AJ65" s="199">
        <v>16</v>
      </c>
      <c r="AK65" s="68">
        <v>46</v>
      </c>
      <c r="AL65" s="200"/>
      <c r="AM65" s="201">
        <f t="shared" si="13"/>
        <v>0</v>
      </c>
    </row>
    <row r="66" spans="1:39" ht="12.75">
      <c r="A66" s="131">
        <v>64</v>
      </c>
      <c r="B66" s="131">
        <v>706</v>
      </c>
      <c r="C66" s="132" t="s">
        <v>112</v>
      </c>
      <c r="D66" s="131" t="s">
        <v>35</v>
      </c>
      <c r="E66" s="133">
        <v>2</v>
      </c>
      <c r="F66" s="133"/>
      <c r="G66" s="131" t="s">
        <v>38</v>
      </c>
      <c r="H66" s="134">
        <v>40</v>
      </c>
      <c r="I66" s="145">
        <v>100</v>
      </c>
      <c r="J66" s="145">
        <f t="shared" si="0"/>
        <v>300</v>
      </c>
      <c r="K66" s="146">
        <v>9000</v>
      </c>
      <c r="L66" s="147">
        <f t="shared" si="1"/>
        <v>27000</v>
      </c>
      <c r="M66" s="148">
        <v>2451.96</v>
      </c>
      <c r="N66" s="149">
        <f t="shared" si="2"/>
        <v>7355.88</v>
      </c>
      <c r="O66" s="150">
        <v>0.27244</v>
      </c>
      <c r="P66" s="151">
        <v>21314.35</v>
      </c>
      <c r="Q66" s="95">
        <v>5520.78</v>
      </c>
      <c r="R66" s="165">
        <f t="shared" si="3"/>
        <v>0.7894203703703703</v>
      </c>
      <c r="S66" s="165">
        <f t="shared" si="4"/>
        <v>0.7505261097244653</v>
      </c>
      <c r="T66" s="166"/>
      <c r="U66" s="146">
        <v>6209.999999999999</v>
      </c>
      <c r="V66" s="168">
        <f t="shared" si="5"/>
        <v>18629.999999999996</v>
      </c>
      <c r="W66" s="148">
        <v>1861.03764</v>
      </c>
      <c r="X66" s="170">
        <f t="shared" si="6"/>
        <v>5583.11292</v>
      </c>
      <c r="Y66" s="150">
        <v>0.29968400000000006</v>
      </c>
      <c r="Z66" s="151">
        <v>16518.96</v>
      </c>
      <c r="AA66" s="151">
        <v>5055.47</v>
      </c>
      <c r="AB66" s="184">
        <f t="shared" si="7"/>
        <v>0.8866859903381644</v>
      </c>
      <c r="AC66" s="184">
        <f t="shared" si="8"/>
        <v>0.9054930595958645</v>
      </c>
      <c r="AD66" s="184"/>
      <c r="AE66" s="149">
        <v>540</v>
      </c>
      <c r="AF66" s="170">
        <f t="shared" si="9"/>
        <v>1620</v>
      </c>
      <c r="AG66" s="148">
        <v>956.94</v>
      </c>
      <c r="AH66" s="183">
        <f t="shared" si="10"/>
        <v>0.5907037037037037</v>
      </c>
      <c r="AI66" s="198"/>
      <c r="AJ66" s="204">
        <v>8</v>
      </c>
      <c r="AK66" s="68">
        <v>6</v>
      </c>
      <c r="AL66" s="200">
        <f t="shared" si="14"/>
        <v>-2</v>
      </c>
      <c r="AM66" s="201">
        <f t="shared" si="13"/>
        <v>0</v>
      </c>
    </row>
    <row r="67" spans="1:39" ht="12.75">
      <c r="A67" s="131">
        <v>65</v>
      </c>
      <c r="B67" s="131">
        <v>105910</v>
      </c>
      <c r="C67" s="132" t="s">
        <v>113</v>
      </c>
      <c r="D67" s="131" t="s">
        <v>52</v>
      </c>
      <c r="E67" s="133">
        <v>2</v>
      </c>
      <c r="F67" s="133">
        <v>1</v>
      </c>
      <c r="G67" s="131" t="s">
        <v>36</v>
      </c>
      <c r="H67" s="134">
        <v>22</v>
      </c>
      <c r="I67" s="145">
        <v>100</v>
      </c>
      <c r="J67" s="145">
        <f aca="true" t="shared" si="15" ref="J67:J130">I67*3</f>
        <v>300</v>
      </c>
      <c r="K67" s="146">
        <v>14036.000000000004</v>
      </c>
      <c r="L67" s="147">
        <f aca="true" t="shared" si="16" ref="L67:L130">K67*3</f>
        <v>42108.000000000015</v>
      </c>
      <c r="M67" s="148">
        <v>3658.3430400000007</v>
      </c>
      <c r="N67" s="149">
        <f aca="true" t="shared" si="17" ref="N67:N130">M67*3</f>
        <v>10975.029120000003</v>
      </c>
      <c r="O67" s="150">
        <v>0.26064</v>
      </c>
      <c r="P67" s="151">
        <v>32817.73</v>
      </c>
      <c r="Q67" s="95">
        <v>8042.03</v>
      </c>
      <c r="R67" s="165">
        <f aca="true" t="shared" si="18" ref="R67:R130">P67/L67</f>
        <v>0.7793704284221523</v>
      </c>
      <c r="S67" s="165">
        <f aca="true" t="shared" si="19" ref="S67:S130">Q67/N67</f>
        <v>0.7327570534956355</v>
      </c>
      <c r="T67" s="166"/>
      <c r="U67" s="146">
        <v>9660</v>
      </c>
      <c r="V67" s="168">
        <f aca="true" t="shared" si="20" ref="V67:V130">U67*3</f>
        <v>28980</v>
      </c>
      <c r="W67" s="148">
        <v>2769.56064</v>
      </c>
      <c r="X67" s="170">
        <f aca="true" t="shared" si="21" ref="X67:X130">W67*3</f>
        <v>8308.68192</v>
      </c>
      <c r="Y67" s="150">
        <v>0.286704</v>
      </c>
      <c r="Z67" s="151">
        <v>21469.47</v>
      </c>
      <c r="AA67" s="151">
        <v>5796.64</v>
      </c>
      <c r="AB67" s="184">
        <f aca="true" t="shared" si="22" ref="AB67:AB130">Z67/V67</f>
        <v>0.7408374741200828</v>
      </c>
      <c r="AC67" s="184">
        <f aca="true" t="shared" si="23" ref="AC67:AC130">AA67/X67</f>
        <v>0.6976605983732255</v>
      </c>
      <c r="AD67" s="184"/>
      <c r="AE67" s="149">
        <v>842.1600000000002</v>
      </c>
      <c r="AF67" s="170">
        <f aca="true" t="shared" si="24" ref="AF67:AF130">AE67*3</f>
        <v>2526.4800000000005</v>
      </c>
      <c r="AG67" s="148">
        <v>478.73</v>
      </c>
      <c r="AH67" s="183">
        <f aca="true" t="shared" si="25" ref="AH67:AH130">AG67/AF67</f>
        <v>0.18948497514328233</v>
      </c>
      <c r="AI67" s="198"/>
      <c r="AJ67" s="204">
        <v>12</v>
      </c>
      <c r="AK67" s="68">
        <v>12</v>
      </c>
      <c r="AL67" s="200"/>
      <c r="AM67" s="201">
        <f t="shared" si="13"/>
        <v>0</v>
      </c>
    </row>
    <row r="68" spans="1:39" ht="12.75">
      <c r="A68" s="131">
        <v>66</v>
      </c>
      <c r="B68" s="131">
        <v>118758</v>
      </c>
      <c r="C68" s="132" t="s">
        <v>114</v>
      </c>
      <c r="D68" s="131" t="s">
        <v>61</v>
      </c>
      <c r="E68" s="133">
        <v>2</v>
      </c>
      <c r="F68" s="133"/>
      <c r="G68" s="131" t="s">
        <v>70</v>
      </c>
      <c r="H68" s="134">
        <v>48</v>
      </c>
      <c r="I68" s="145">
        <v>100</v>
      </c>
      <c r="J68" s="145">
        <f t="shared" si="15"/>
        <v>300</v>
      </c>
      <c r="K68" s="146">
        <v>7000</v>
      </c>
      <c r="L68" s="147">
        <f t="shared" si="16"/>
        <v>21000</v>
      </c>
      <c r="M68" s="148">
        <v>1488.7599999999998</v>
      </c>
      <c r="N68" s="149">
        <f t="shared" si="17"/>
        <v>4466.279999999999</v>
      </c>
      <c r="O68" s="150">
        <v>0.21267999999999998</v>
      </c>
      <c r="P68" s="151">
        <v>16295.58</v>
      </c>
      <c r="Q68" s="95">
        <v>2785.38</v>
      </c>
      <c r="R68" s="165">
        <f t="shared" si="18"/>
        <v>0.77598</v>
      </c>
      <c r="S68" s="165">
        <f t="shared" si="19"/>
        <v>0.62364652462452</v>
      </c>
      <c r="T68" s="166"/>
      <c r="U68" s="146">
        <v>4830</v>
      </c>
      <c r="V68" s="168">
        <f t="shared" si="20"/>
        <v>14490</v>
      </c>
      <c r="W68" s="148">
        <v>1129.96884</v>
      </c>
      <c r="X68" s="170">
        <f t="shared" si="21"/>
        <v>3389.90652</v>
      </c>
      <c r="Y68" s="150">
        <v>0.233948</v>
      </c>
      <c r="Z68" s="151">
        <v>7912.6</v>
      </c>
      <c r="AA68" s="151">
        <v>1494.05</v>
      </c>
      <c r="AB68" s="184">
        <f t="shared" si="22"/>
        <v>0.5460731538992408</v>
      </c>
      <c r="AC68" s="184">
        <f t="shared" si="23"/>
        <v>0.44073486722577826</v>
      </c>
      <c r="AD68" s="184"/>
      <c r="AE68" s="149">
        <v>420</v>
      </c>
      <c r="AF68" s="170">
        <f t="shared" si="24"/>
        <v>1260</v>
      </c>
      <c r="AG68" s="148">
        <v>144.27</v>
      </c>
      <c r="AH68" s="183">
        <f t="shared" si="25"/>
        <v>0.1145</v>
      </c>
      <c r="AI68" s="198"/>
      <c r="AJ68" s="204">
        <v>8</v>
      </c>
      <c r="AK68" s="68">
        <v>0</v>
      </c>
      <c r="AL68" s="200">
        <f aca="true" t="shared" si="26" ref="AL68:AL99">(AK68-AJ68)*1</f>
        <v>-8</v>
      </c>
      <c r="AM68" s="201">
        <f aca="true" t="shared" si="27" ref="AM68:AM99">T68+AD68+AI68</f>
        <v>0</v>
      </c>
    </row>
    <row r="69" spans="1:39" ht="12.75">
      <c r="A69" s="131">
        <v>67</v>
      </c>
      <c r="B69" s="131">
        <v>594</v>
      </c>
      <c r="C69" s="132" t="s">
        <v>115</v>
      </c>
      <c r="D69" s="131" t="s">
        <v>35</v>
      </c>
      <c r="E69" s="133">
        <v>2</v>
      </c>
      <c r="F69" s="133"/>
      <c r="G69" s="131" t="s">
        <v>47</v>
      </c>
      <c r="H69" s="134">
        <v>30</v>
      </c>
      <c r="I69" s="145">
        <v>100</v>
      </c>
      <c r="J69" s="145">
        <f t="shared" si="15"/>
        <v>300</v>
      </c>
      <c r="K69" s="146">
        <v>10000</v>
      </c>
      <c r="L69" s="147">
        <f t="shared" si="16"/>
        <v>30000</v>
      </c>
      <c r="M69" s="148">
        <v>2482.4</v>
      </c>
      <c r="N69" s="149">
        <f t="shared" si="17"/>
        <v>7447.200000000001</v>
      </c>
      <c r="O69" s="150">
        <v>0.24824000000000002</v>
      </c>
      <c r="P69" s="151">
        <v>22993.89</v>
      </c>
      <c r="Q69" s="95">
        <v>5465.85</v>
      </c>
      <c r="R69" s="165">
        <f t="shared" si="18"/>
        <v>0.766463</v>
      </c>
      <c r="S69" s="165">
        <f t="shared" si="19"/>
        <v>0.7339469867869803</v>
      </c>
      <c r="T69" s="166"/>
      <c r="U69" s="146">
        <v>6899.999999999999</v>
      </c>
      <c r="V69" s="168">
        <f t="shared" si="20"/>
        <v>20699.999999999996</v>
      </c>
      <c r="W69" s="148">
        <v>1884.1416</v>
      </c>
      <c r="X69" s="170">
        <f t="shared" si="21"/>
        <v>5652.4248</v>
      </c>
      <c r="Y69" s="150">
        <v>0.27306400000000003</v>
      </c>
      <c r="Z69" s="151">
        <v>16847.56</v>
      </c>
      <c r="AA69" s="151">
        <v>4389.54</v>
      </c>
      <c r="AB69" s="184">
        <f t="shared" si="22"/>
        <v>0.8138917874396138</v>
      </c>
      <c r="AC69" s="184">
        <f t="shared" si="23"/>
        <v>0.7765764526402898</v>
      </c>
      <c r="AD69" s="184"/>
      <c r="AE69" s="149">
        <v>600</v>
      </c>
      <c r="AF69" s="170">
        <f t="shared" si="24"/>
        <v>1800</v>
      </c>
      <c r="AG69" s="148">
        <v>830.59</v>
      </c>
      <c r="AH69" s="183">
        <f t="shared" si="25"/>
        <v>0.4614388888888889</v>
      </c>
      <c r="AI69" s="198"/>
      <c r="AJ69" s="204">
        <v>8</v>
      </c>
      <c r="AK69" s="68">
        <v>9</v>
      </c>
      <c r="AL69" s="200"/>
      <c r="AM69" s="201">
        <f t="shared" si="27"/>
        <v>0</v>
      </c>
    </row>
    <row r="70" spans="1:39" ht="12.75">
      <c r="A70" s="131">
        <v>68</v>
      </c>
      <c r="B70" s="131">
        <v>591</v>
      </c>
      <c r="C70" s="132" t="s">
        <v>116</v>
      </c>
      <c r="D70" s="131" t="s">
        <v>61</v>
      </c>
      <c r="E70" s="133">
        <v>2</v>
      </c>
      <c r="F70" s="133"/>
      <c r="G70" s="131" t="s">
        <v>47</v>
      </c>
      <c r="H70" s="134">
        <v>50</v>
      </c>
      <c r="I70" s="145">
        <v>100</v>
      </c>
      <c r="J70" s="145">
        <f t="shared" si="15"/>
        <v>300</v>
      </c>
      <c r="K70" s="146">
        <v>4500</v>
      </c>
      <c r="L70" s="147">
        <f t="shared" si="16"/>
        <v>13500</v>
      </c>
      <c r="M70" s="148">
        <v>1080.5400000000002</v>
      </c>
      <c r="N70" s="149">
        <f t="shared" si="17"/>
        <v>3241.620000000001</v>
      </c>
      <c r="O70" s="150">
        <v>0.24012000000000003</v>
      </c>
      <c r="P70" s="151">
        <v>10251.3</v>
      </c>
      <c r="Q70" s="95">
        <v>2149.33</v>
      </c>
      <c r="R70" s="165">
        <f t="shared" si="18"/>
        <v>0.7593555555555555</v>
      </c>
      <c r="S70" s="165">
        <f t="shared" si="19"/>
        <v>0.6630419358222122</v>
      </c>
      <c r="T70" s="166"/>
      <c r="U70" s="146">
        <v>3104.9999999999995</v>
      </c>
      <c r="V70" s="168">
        <f t="shared" si="20"/>
        <v>9314.999999999998</v>
      </c>
      <c r="W70" s="148">
        <v>820.12986</v>
      </c>
      <c r="X70" s="170">
        <f t="shared" si="21"/>
        <v>2460.38958</v>
      </c>
      <c r="Y70" s="150">
        <v>0.26413200000000003</v>
      </c>
      <c r="Z70" s="151">
        <v>4040.95</v>
      </c>
      <c r="AA70" s="151">
        <v>1076.91</v>
      </c>
      <c r="AB70" s="184">
        <f t="shared" si="22"/>
        <v>0.4338110574342459</v>
      </c>
      <c r="AC70" s="184">
        <f t="shared" si="23"/>
        <v>0.43769897611092956</v>
      </c>
      <c r="AD70" s="184"/>
      <c r="AE70" s="149">
        <v>270</v>
      </c>
      <c r="AF70" s="170">
        <f t="shared" si="24"/>
        <v>810</v>
      </c>
      <c r="AG70" s="148">
        <v>205.84</v>
      </c>
      <c r="AH70" s="183">
        <f t="shared" si="25"/>
        <v>0.25412345679012344</v>
      </c>
      <c r="AI70" s="198"/>
      <c r="AJ70" s="204">
        <v>4</v>
      </c>
      <c r="AK70" s="68">
        <v>3</v>
      </c>
      <c r="AL70" s="200">
        <f t="shared" si="26"/>
        <v>-1</v>
      </c>
      <c r="AM70" s="201">
        <f t="shared" si="27"/>
        <v>0</v>
      </c>
    </row>
    <row r="71" spans="1:39" ht="12.75">
      <c r="A71" s="131">
        <v>69</v>
      </c>
      <c r="B71" s="131">
        <v>387</v>
      </c>
      <c r="C71" s="132" t="s">
        <v>117</v>
      </c>
      <c r="D71" s="133" t="s">
        <v>44</v>
      </c>
      <c r="E71" s="133">
        <v>2</v>
      </c>
      <c r="F71" s="133">
        <v>2</v>
      </c>
      <c r="G71" s="131" t="s">
        <v>70</v>
      </c>
      <c r="H71" s="134">
        <v>11</v>
      </c>
      <c r="I71" s="145">
        <v>150</v>
      </c>
      <c r="J71" s="88">
        <f t="shared" si="15"/>
        <v>450</v>
      </c>
      <c r="K71" s="146">
        <v>18000</v>
      </c>
      <c r="L71" s="147">
        <f t="shared" si="16"/>
        <v>54000</v>
      </c>
      <c r="M71" s="148">
        <v>4051.44</v>
      </c>
      <c r="N71" s="149">
        <f t="shared" si="17"/>
        <v>12154.32</v>
      </c>
      <c r="O71" s="150">
        <v>0.22508</v>
      </c>
      <c r="P71" s="151">
        <v>40661.24</v>
      </c>
      <c r="Q71" s="95">
        <v>9761.31</v>
      </c>
      <c r="R71" s="165">
        <f t="shared" si="18"/>
        <v>0.7529859259259258</v>
      </c>
      <c r="S71" s="165">
        <f t="shared" si="19"/>
        <v>0.8031144481961969</v>
      </c>
      <c r="T71" s="166"/>
      <c r="U71" s="167">
        <v>12419.999999999998</v>
      </c>
      <c r="V71" s="168">
        <f t="shared" si="20"/>
        <v>37259.99999999999</v>
      </c>
      <c r="W71" s="169">
        <v>3075.0429599999998</v>
      </c>
      <c r="X71" s="170">
        <f t="shared" si="21"/>
        <v>9225.12888</v>
      </c>
      <c r="Y71" s="183">
        <v>0.24758800000000003</v>
      </c>
      <c r="Z71" s="151">
        <v>30480.46</v>
      </c>
      <c r="AA71" s="151">
        <v>5954.42</v>
      </c>
      <c r="AB71" s="184">
        <f t="shared" si="22"/>
        <v>0.8180477724100914</v>
      </c>
      <c r="AC71" s="184">
        <f t="shared" si="23"/>
        <v>0.645456565155326</v>
      </c>
      <c r="AD71" s="184"/>
      <c r="AE71" s="170">
        <v>1080</v>
      </c>
      <c r="AF71" s="170">
        <f t="shared" si="24"/>
        <v>3240</v>
      </c>
      <c r="AG71" s="148">
        <v>676.36</v>
      </c>
      <c r="AH71" s="183">
        <f t="shared" si="25"/>
        <v>0.2087530864197531</v>
      </c>
      <c r="AI71" s="198"/>
      <c r="AJ71" s="199">
        <v>16</v>
      </c>
      <c r="AK71" s="68">
        <v>6</v>
      </c>
      <c r="AL71" s="200">
        <f t="shared" si="26"/>
        <v>-10</v>
      </c>
      <c r="AM71" s="201">
        <f t="shared" si="27"/>
        <v>0</v>
      </c>
    </row>
    <row r="72" spans="1:39" ht="12.75">
      <c r="A72" s="131">
        <v>70</v>
      </c>
      <c r="B72" s="131">
        <v>511</v>
      </c>
      <c r="C72" s="132" t="s">
        <v>118</v>
      </c>
      <c r="D72" s="131" t="s">
        <v>44</v>
      </c>
      <c r="E72" s="133">
        <v>3</v>
      </c>
      <c r="F72" s="133"/>
      <c r="G72" s="131" t="s">
        <v>70</v>
      </c>
      <c r="H72" s="134">
        <v>10</v>
      </c>
      <c r="I72" s="145">
        <v>150</v>
      </c>
      <c r="J72" s="145">
        <f t="shared" si="15"/>
        <v>450</v>
      </c>
      <c r="K72" s="146">
        <v>20000</v>
      </c>
      <c r="L72" s="147">
        <f t="shared" si="16"/>
        <v>60000</v>
      </c>
      <c r="M72" s="148">
        <v>5015.200000000001</v>
      </c>
      <c r="N72" s="149">
        <f t="shared" si="17"/>
        <v>15045.600000000002</v>
      </c>
      <c r="O72" s="150">
        <v>0.25076000000000004</v>
      </c>
      <c r="P72" s="151">
        <v>45091.35</v>
      </c>
      <c r="Q72" s="95">
        <v>11708.51</v>
      </c>
      <c r="R72" s="165">
        <f t="shared" si="18"/>
        <v>0.7515225</v>
      </c>
      <c r="S72" s="165">
        <f t="shared" si="19"/>
        <v>0.7782016004679108</v>
      </c>
      <c r="T72" s="166"/>
      <c r="U72" s="146">
        <v>13799.999999999998</v>
      </c>
      <c r="V72" s="168">
        <f t="shared" si="20"/>
        <v>41399.99999999999</v>
      </c>
      <c r="W72" s="148">
        <v>3806.5368000000008</v>
      </c>
      <c r="X72" s="170">
        <f t="shared" si="21"/>
        <v>11419.610400000001</v>
      </c>
      <c r="Y72" s="150">
        <v>0.2758360000000001</v>
      </c>
      <c r="Z72" s="151">
        <v>30864.88</v>
      </c>
      <c r="AA72" s="151">
        <v>8342.11</v>
      </c>
      <c r="AB72" s="184">
        <f t="shared" si="22"/>
        <v>0.7455285024154591</v>
      </c>
      <c r="AC72" s="184">
        <f t="shared" si="23"/>
        <v>0.730507408553973</v>
      </c>
      <c r="AD72" s="184"/>
      <c r="AE72" s="149">
        <v>1200</v>
      </c>
      <c r="AF72" s="170">
        <f t="shared" si="24"/>
        <v>3600</v>
      </c>
      <c r="AG72" s="148">
        <v>1272.39</v>
      </c>
      <c r="AH72" s="183">
        <f t="shared" si="25"/>
        <v>0.3534416666666667</v>
      </c>
      <c r="AI72" s="198"/>
      <c r="AJ72" s="204">
        <v>16</v>
      </c>
      <c r="AK72" s="68">
        <v>2</v>
      </c>
      <c r="AL72" s="200">
        <f t="shared" si="26"/>
        <v>-14</v>
      </c>
      <c r="AM72" s="201">
        <f t="shared" si="27"/>
        <v>0</v>
      </c>
    </row>
    <row r="73" spans="1:39" ht="12.75">
      <c r="A73" s="131">
        <v>71</v>
      </c>
      <c r="B73" s="131">
        <v>118951</v>
      </c>
      <c r="C73" s="132" t="s">
        <v>119</v>
      </c>
      <c r="D73" s="133" t="s">
        <v>35</v>
      </c>
      <c r="E73" s="133">
        <v>2</v>
      </c>
      <c r="F73" s="133"/>
      <c r="G73" s="131" t="s">
        <v>55</v>
      </c>
      <c r="H73" s="134">
        <v>43</v>
      </c>
      <c r="I73" s="145">
        <v>100</v>
      </c>
      <c r="J73" s="88">
        <f t="shared" si="15"/>
        <v>300</v>
      </c>
      <c r="K73" s="146">
        <v>8000</v>
      </c>
      <c r="L73" s="147">
        <f t="shared" si="16"/>
        <v>24000</v>
      </c>
      <c r="M73" s="148">
        <v>1819.52</v>
      </c>
      <c r="N73" s="149">
        <f t="shared" si="17"/>
        <v>5458.5599999999995</v>
      </c>
      <c r="O73" s="150">
        <v>0.22744</v>
      </c>
      <c r="P73" s="151">
        <v>18004.69</v>
      </c>
      <c r="Q73" s="95">
        <v>4443.49</v>
      </c>
      <c r="R73" s="165">
        <f t="shared" si="18"/>
        <v>0.7501954166666666</v>
      </c>
      <c r="S73" s="165">
        <f t="shared" si="19"/>
        <v>0.8140406993785907</v>
      </c>
      <c r="T73" s="166"/>
      <c r="U73" s="167">
        <v>5520</v>
      </c>
      <c r="V73" s="168">
        <f t="shared" si="20"/>
        <v>16560</v>
      </c>
      <c r="W73" s="169">
        <v>1381.0156800000002</v>
      </c>
      <c r="X73" s="170">
        <f t="shared" si="21"/>
        <v>4143.04704</v>
      </c>
      <c r="Y73" s="183">
        <v>0.250184</v>
      </c>
      <c r="Z73" s="151">
        <v>12489.36</v>
      </c>
      <c r="AA73" s="151">
        <v>2920.39</v>
      </c>
      <c r="AB73" s="184">
        <f t="shared" si="22"/>
        <v>0.7541884057971014</v>
      </c>
      <c r="AC73" s="184">
        <f t="shared" si="23"/>
        <v>0.7048894139517179</v>
      </c>
      <c r="AD73" s="184"/>
      <c r="AE73" s="170">
        <v>482.6517283690855</v>
      </c>
      <c r="AF73" s="170">
        <f t="shared" si="24"/>
        <v>1447.9551851072565</v>
      </c>
      <c r="AG73" s="148">
        <v>1346.86</v>
      </c>
      <c r="AH73" s="183">
        <f t="shared" si="25"/>
        <v>0.9301807223406793</v>
      </c>
      <c r="AI73" s="198"/>
      <c r="AJ73" s="199">
        <v>8</v>
      </c>
      <c r="AK73" s="68">
        <v>0</v>
      </c>
      <c r="AL73" s="200">
        <f t="shared" si="26"/>
        <v>-8</v>
      </c>
      <c r="AM73" s="201">
        <f t="shared" si="27"/>
        <v>0</v>
      </c>
    </row>
    <row r="74" spans="1:39" ht="12.75">
      <c r="A74" s="131">
        <v>72</v>
      </c>
      <c r="B74" s="131">
        <v>113298</v>
      </c>
      <c r="C74" s="132" t="s">
        <v>120</v>
      </c>
      <c r="D74" s="131" t="s">
        <v>35</v>
      </c>
      <c r="E74" s="133">
        <v>1</v>
      </c>
      <c r="F74" s="133">
        <v>2</v>
      </c>
      <c r="G74" s="131" t="s">
        <v>55</v>
      </c>
      <c r="H74" s="134">
        <v>42</v>
      </c>
      <c r="I74" s="145">
        <v>100</v>
      </c>
      <c r="J74" s="145">
        <f t="shared" si="15"/>
        <v>300</v>
      </c>
      <c r="K74" s="146">
        <v>8000</v>
      </c>
      <c r="L74" s="147">
        <f t="shared" si="16"/>
        <v>24000</v>
      </c>
      <c r="M74" s="148">
        <v>1991.36</v>
      </c>
      <c r="N74" s="149">
        <f t="shared" si="17"/>
        <v>5974.08</v>
      </c>
      <c r="O74" s="150">
        <v>0.24892000000000003</v>
      </c>
      <c r="P74" s="151">
        <v>17883.03</v>
      </c>
      <c r="Q74" s="95">
        <v>4163.26</v>
      </c>
      <c r="R74" s="165">
        <f t="shared" si="18"/>
        <v>0.74512625</v>
      </c>
      <c r="S74" s="165">
        <f t="shared" si="19"/>
        <v>0.6968872194547111</v>
      </c>
      <c r="T74" s="166"/>
      <c r="U74" s="146">
        <v>5520</v>
      </c>
      <c r="V74" s="168">
        <f t="shared" si="20"/>
        <v>16560</v>
      </c>
      <c r="W74" s="148">
        <v>1511.4422400000003</v>
      </c>
      <c r="X74" s="170">
        <f t="shared" si="21"/>
        <v>4534.326720000001</v>
      </c>
      <c r="Y74" s="150">
        <v>0.27381200000000006</v>
      </c>
      <c r="Z74" s="151">
        <v>12883.68</v>
      </c>
      <c r="AA74" s="151">
        <v>3687.19</v>
      </c>
      <c r="AB74" s="184">
        <f t="shared" si="22"/>
        <v>0.778</v>
      </c>
      <c r="AC74" s="184">
        <f t="shared" si="23"/>
        <v>0.8131725452726087</v>
      </c>
      <c r="AD74" s="184"/>
      <c r="AE74" s="149">
        <v>480</v>
      </c>
      <c r="AF74" s="170">
        <f t="shared" si="24"/>
        <v>1440</v>
      </c>
      <c r="AG74" s="148">
        <v>550.75</v>
      </c>
      <c r="AH74" s="183">
        <f t="shared" si="25"/>
        <v>0.3824652777777778</v>
      </c>
      <c r="AI74" s="198"/>
      <c r="AJ74" s="204">
        <v>8</v>
      </c>
      <c r="AK74" s="68">
        <v>1</v>
      </c>
      <c r="AL74" s="200">
        <f t="shared" si="26"/>
        <v>-7</v>
      </c>
      <c r="AM74" s="201">
        <f t="shared" si="27"/>
        <v>0</v>
      </c>
    </row>
    <row r="75" spans="1:39" ht="12.75">
      <c r="A75" s="131">
        <v>73</v>
      </c>
      <c r="B75" s="131">
        <v>117491</v>
      </c>
      <c r="C75" s="132" t="s">
        <v>121</v>
      </c>
      <c r="D75" s="131" t="s">
        <v>44</v>
      </c>
      <c r="E75" s="133">
        <v>2</v>
      </c>
      <c r="F75" s="133"/>
      <c r="G75" s="131" t="s">
        <v>55</v>
      </c>
      <c r="H75" s="134">
        <v>8</v>
      </c>
      <c r="I75" s="145">
        <v>200</v>
      </c>
      <c r="J75" s="145">
        <f t="shared" si="15"/>
        <v>600</v>
      </c>
      <c r="K75" s="146">
        <v>21000</v>
      </c>
      <c r="L75" s="147">
        <f t="shared" si="16"/>
        <v>63000</v>
      </c>
      <c r="M75" s="148">
        <v>3486</v>
      </c>
      <c r="N75" s="149">
        <f t="shared" si="17"/>
        <v>10458</v>
      </c>
      <c r="O75" s="150">
        <v>0.166</v>
      </c>
      <c r="P75" s="151">
        <v>46504.9</v>
      </c>
      <c r="Q75" s="95">
        <v>5868.68</v>
      </c>
      <c r="R75" s="165">
        <f t="shared" si="18"/>
        <v>0.7381730158730159</v>
      </c>
      <c r="S75" s="165">
        <f t="shared" si="19"/>
        <v>0.5611665710460891</v>
      </c>
      <c r="T75" s="166"/>
      <c r="U75" s="146">
        <v>14489.999999999998</v>
      </c>
      <c r="V75" s="168">
        <f t="shared" si="20"/>
        <v>43469.99999999999</v>
      </c>
      <c r="W75" s="148">
        <v>2645.874</v>
      </c>
      <c r="X75" s="170">
        <f t="shared" si="21"/>
        <v>7937.621999999999</v>
      </c>
      <c r="Y75" s="150">
        <v>0.1826</v>
      </c>
      <c r="Z75" s="151">
        <v>31072.12</v>
      </c>
      <c r="AA75" s="151">
        <v>4330.56</v>
      </c>
      <c r="AB75" s="184">
        <f t="shared" si="22"/>
        <v>0.7147945709684841</v>
      </c>
      <c r="AC75" s="184">
        <f t="shared" si="23"/>
        <v>0.5455739766897442</v>
      </c>
      <c r="AD75" s="184"/>
      <c r="AE75" s="149">
        <v>1260</v>
      </c>
      <c r="AF75" s="170">
        <f t="shared" si="24"/>
        <v>3780</v>
      </c>
      <c r="AG75" s="148">
        <v>480.73</v>
      </c>
      <c r="AH75" s="183">
        <f t="shared" si="25"/>
        <v>0.1271772486772487</v>
      </c>
      <c r="AI75" s="198"/>
      <c r="AJ75" s="204">
        <v>8</v>
      </c>
      <c r="AK75" s="68">
        <v>0</v>
      </c>
      <c r="AL75" s="200">
        <f t="shared" si="26"/>
        <v>-8</v>
      </c>
      <c r="AM75" s="201">
        <f t="shared" si="27"/>
        <v>0</v>
      </c>
    </row>
    <row r="76" spans="1:39" ht="12.75">
      <c r="A76" s="131">
        <v>74</v>
      </c>
      <c r="B76" s="131">
        <v>107658</v>
      </c>
      <c r="C76" s="132" t="s">
        <v>122</v>
      </c>
      <c r="D76" s="131" t="s">
        <v>44</v>
      </c>
      <c r="E76" s="133">
        <v>3</v>
      </c>
      <c r="F76" s="133">
        <v>1</v>
      </c>
      <c r="G76" s="131" t="s">
        <v>38</v>
      </c>
      <c r="H76" s="134">
        <v>12</v>
      </c>
      <c r="I76" s="145">
        <v>150</v>
      </c>
      <c r="J76" s="145">
        <f t="shared" si="15"/>
        <v>450</v>
      </c>
      <c r="K76" s="146">
        <v>18000</v>
      </c>
      <c r="L76" s="147">
        <f t="shared" si="16"/>
        <v>54000</v>
      </c>
      <c r="M76" s="148">
        <v>4122.72</v>
      </c>
      <c r="N76" s="149">
        <f t="shared" si="17"/>
        <v>12368.16</v>
      </c>
      <c r="O76" s="150">
        <v>0.22904000000000002</v>
      </c>
      <c r="P76" s="151">
        <v>39730.65</v>
      </c>
      <c r="Q76" s="95">
        <v>9480.88</v>
      </c>
      <c r="R76" s="165">
        <f t="shared" si="18"/>
        <v>0.7357527777777778</v>
      </c>
      <c r="S76" s="165">
        <f t="shared" si="19"/>
        <v>0.7665554132546797</v>
      </c>
      <c r="T76" s="166"/>
      <c r="U76" s="146">
        <v>12419.999999999998</v>
      </c>
      <c r="V76" s="168">
        <f t="shared" si="20"/>
        <v>37259.99999999999</v>
      </c>
      <c r="W76" s="148">
        <v>3129.1444800000004</v>
      </c>
      <c r="X76" s="170">
        <f t="shared" si="21"/>
        <v>9387.43344</v>
      </c>
      <c r="Y76" s="150">
        <v>0.25194400000000006</v>
      </c>
      <c r="Z76" s="151">
        <v>26303.86</v>
      </c>
      <c r="AA76" s="151">
        <v>6583.69</v>
      </c>
      <c r="AB76" s="184">
        <f t="shared" si="22"/>
        <v>0.7059543746645197</v>
      </c>
      <c r="AC76" s="184">
        <f t="shared" si="23"/>
        <v>0.7013301390715372</v>
      </c>
      <c r="AD76" s="184"/>
      <c r="AE76" s="149">
        <v>1080</v>
      </c>
      <c r="AF76" s="170">
        <f t="shared" si="24"/>
        <v>3240</v>
      </c>
      <c r="AG76" s="148">
        <v>2526.3</v>
      </c>
      <c r="AH76" s="183">
        <f t="shared" si="25"/>
        <v>0.7797222222222223</v>
      </c>
      <c r="AI76" s="198"/>
      <c r="AJ76" s="204">
        <v>16</v>
      </c>
      <c r="AK76" s="68">
        <v>3</v>
      </c>
      <c r="AL76" s="200">
        <f t="shared" si="26"/>
        <v>-13</v>
      </c>
      <c r="AM76" s="201">
        <f t="shared" si="27"/>
        <v>0</v>
      </c>
    </row>
    <row r="77" spans="1:39" ht="12.75">
      <c r="A77" s="131">
        <v>75</v>
      </c>
      <c r="B77" s="131">
        <v>515</v>
      </c>
      <c r="C77" s="132" t="s">
        <v>123</v>
      </c>
      <c r="D77" s="133" t="s">
        <v>52</v>
      </c>
      <c r="E77" s="133">
        <v>3</v>
      </c>
      <c r="F77" s="133">
        <v>1</v>
      </c>
      <c r="G77" s="131" t="s">
        <v>70</v>
      </c>
      <c r="H77" s="134">
        <v>21</v>
      </c>
      <c r="I77" s="145">
        <v>150</v>
      </c>
      <c r="J77" s="88">
        <f t="shared" si="15"/>
        <v>450</v>
      </c>
      <c r="K77" s="146">
        <v>14500</v>
      </c>
      <c r="L77" s="147">
        <f t="shared" si="16"/>
        <v>43500</v>
      </c>
      <c r="M77" s="148">
        <v>3814.080000000001</v>
      </c>
      <c r="N77" s="149">
        <f t="shared" si="17"/>
        <v>11442.240000000002</v>
      </c>
      <c r="O77" s="150">
        <v>0.26304000000000005</v>
      </c>
      <c r="P77" s="151">
        <v>31967.96</v>
      </c>
      <c r="Q77" s="95">
        <v>7879.1</v>
      </c>
      <c r="R77" s="165">
        <f t="shared" si="18"/>
        <v>0.7348956321839081</v>
      </c>
      <c r="S77" s="165">
        <f t="shared" si="19"/>
        <v>0.6885976871661492</v>
      </c>
      <c r="T77" s="166"/>
      <c r="U77" s="167">
        <v>10005</v>
      </c>
      <c r="V77" s="168">
        <f t="shared" si="20"/>
        <v>30015</v>
      </c>
      <c r="W77" s="169">
        <v>2894.886720000001</v>
      </c>
      <c r="X77" s="170">
        <f t="shared" si="21"/>
        <v>8684.660160000003</v>
      </c>
      <c r="Y77" s="183">
        <v>0.2893440000000001</v>
      </c>
      <c r="Z77" s="151">
        <v>26111.82</v>
      </c>
      <c r="AA77" s="151">
        <v>6411.68</v>
      </c>
      <c r="AB77" s="184">
        <f t="shared" si="22"/>
        <v>0.8699590204897552</v>
      </c>
      <c r="AC77" s="184">
        <f t="shared" si="23"/>
        <v>0.7382764416656228</v>
      </c>
      <c r="AD77" s="184"/>
      <c r="AE77" s="170">
        <v>870</v>
      </c>
      <c r="AF77" s="170">
        <f t="shared" si="24"/>
        <v>2610</v>
      </c>
      <c r="AG77" s="148">
        <v>583.13</v>
      </c>
      <c r="AH77" s="183">
        <f t="shared" si="25"/>
        <v>0.2234214559386973</v>
      </c>
      <c r="AI77" s="198"/>
      <c r="AJ77" s="199">
        <v>12</v>
      </c>
      <c r="AK77" s="68">
        <v>6</v>
      </c>
      <c r="AL77" s="200">
        <f t="shared" si="26"/>
        <v>-6</v>
      </c>
      <c r="AM77" s="201">
        <f t="shared" si="27"/>
        <v>0</v>
      </c>
    </row>
    <row r="78" spans="1:39" ht="12.75">
      <c r="A78" s="131">
        <v>76</v>
      </c>
      <c r="B78" s="131">
        <v>117184</v>
      </c>
      <c r="C78" s="132" t="s">
        <v>124</v>
      </c>
      <c r="D78" s="133" t="s">
        <v>40</v>
      </c>
      <c r="E78" s="133">
        <v>3</v>
      </c>
      <c r="F78" s="133">
        <v>1</v>
      </c>
      <c r="G78" s="131" t="s">
        <v>36</v>
      </c>
      <c r="H78" s="134">
        <v>21</v>
      </c>
      <c r="I78" s="145">
        <v>150</v>
      </c>
      <c r="J78" s="88">
        <f t="shared" si="15"/>
        <v>450</v>
      </c>
      <c r="K78" s="146">
        <v>14000</v>
      </c>
      <c r="L78" s="147">
        <f t="shared" si="16"/>
        <v>42000</v>
      </c>
      <c r="M78" s="148">
        <v>3676.4</v>
      </c>
      <c r="N78" s="149">
        <f t="shared" si="17"/>
        <v>11029.2</v>
      </c>
      <c r="O78" s="150">
        <v>0.2626</v>
      </c>
      <c r="P78" s="151">
        <v>30638.47</v>
      </c>
      <c r="Q78" s="95">
        <v>7508.54</v>
      </c>
      <c r="R78" s="165">
        <f t="shared" si="18"/>
        <v>0.729487380952381</v>
      </c>
      <c r="S78" s="165">
        <f t="shared" si="19"/>
        <v>0.6807873644507307</v>
      </c>
      <c r="T78" s="166"/>
      <c r="U78" s="167">
        <v>9660</v>
      </c>
      <c r="V78" s="168">
        <f t="shared" si="20"/>
        <v>28980</v>
      </c>
      <c r="W78" s="169">
        <v>2790.3876</v>
      </c>
      <c r="X78" s="170">
        <f t="shared" si="21"/>
        <v>8371.1628</v>
      </c>
      <c r="Y78" s="183">
        <v>0.28886</v>
      </c>
      <c r="Z78" s="151">
        <v>20862.88</v>
      </c>
      <c r="AA78" s="151">
        <v>6459.13</v>
      </c>
      <c r="AB78" s="184">
        <f t="shared" si="22"/>
        <v>0.7199061421670118</v>
      </c>
      <c r="AC78" s="184">
        <f t="shared" si="23"/>
        <v>0.7715929261344673</v>
      </c>
      <c r="AD78" s="184"/>
      <c r="AE78" s="170">
        <v>840</v>
      </c>
      <c r="AF78" s="170">
        <f t="shared" si="24"/>
        <v>2520</v>
      </c>
      <c r="AG78" s="148">
        <v>236.96</v>
      </c>
      <c r="AH78" s="183">
        <f t="shared" si="25"/>
        <v>0.09403174603174604</v>
      </c>
      <c r="AI78" s="198"/>
      <c r="AJ78" s="199">
        <v>12</v>
      </c>
      <c r="AK78" s="68">
        <v>1</v>
      </c>
      <c r="AL78" s="200">
        <f t="shared" si="26"/>
        <v>-11</v>
      </c>
      <c r="AM78" s="201">
        <f t="shared" si="27"/>
        <v>0</v>
      </c>
    </row>
    <row r="79" spans="1:39" ht="12.75">
      <c r="A79" s="131">
        <v>77</v>
      </c>
      <c r="B79" s="131">
        <v>106399</v>
      </c>
      <c r="C79" s="132" t="s">
        <v>125</v>
      </c>
      <c r="D79" s="131" t="s">
        <v>52</v>
      </c>
      <c r="E79" s="133">
        <v>2</v>
      </c>
      <c r="F79" s="133">
        <v>2</v>
      </c>
      <c r="G79" s="131" t="s">
        <v>55</v>
      </c>
      <c r="H79" s="134">
        <v>18</v>
      </c>
      <c r="I79" s="145">
        <v>150</v>
      </c>
      <c r="J79" s="145">
        <f t="shared" si="15"/>
        <v>450</v>
      </c>
      <c r="K79" s="146">
        <v>15686</v>
      </c>
      <c r="L79" s="147">
        <f t="shared" si="16"/>
        <v>47058</v>
      </c>
      <c r="M79" s="148">
        <v>4163.69184</v>
      </c>
      <c r="N79" s="149">
        <f t="shared" si="17"/>
        <v>12491.075520000002</v>
      </c>
      <c r="O79" s="150">
        <v>0.26544</v>
      </c>
      <c r="P79" s="151">
        <v>34312.27</v>
      </c>
      <c r="Q79" s="95">
        <v>7194.68</v>
      </c>
      <c r="R79" s="165">
        <f t="shared" si="18"/>
        <v>0.7291484975987079</v>
      </c>
      <c r="S79" s="165">
        <f t="shared" si="19"/>
        <v>0.5759856297786596</v>
      </c>
      <c r="T79" s="166"/>
      <c r="U79" s="146">
        <v>11000</v>
      </c>
      <c r="V79" s="168">
        <f t="shared" si="20"/>
        <v>33000</v>
      </c>
      <c r="W79" s="148">
        <v>3211.824</v>
      </c>
      <c r="X79" s="170">
        <f t="shared" si="21"/>
        <v>9635.472</v>
      </c>
      <c r="Y79" s="150">
        <v>0.291984</v>
      </c>
      <c r="Z79" s="151">
        <v>23977.99</v>
      </c>
      <c r="AA79" s="151">
        <v>6347.94</v>
      </c>
      <c r="AB79" s="184">
        <f t="shared" si="22"/>
        <v>0.7266057575757576</v>
      </c>
      <c r="AC79" s="184">
        <f t="shared" si="23"/>
        <v>0.6588094490856286</v>
      </c>
      <c r="AD79" s="184"/>
      <c r="AE79" s="149">
        <v>941.16</v>
      </c>
      <c r="AF79" s="170">
        <f t="shared" si="24"/>
        <v>2823.48</v>
      </c>
      <c r="AG79" s="148">
        <v>1118.77</v>
      </c>
      <c r="AH79" s="183">
        <f t="shared" si="25"/>
        <v>0.3962379758312437</v>
      </c>
      <c r="AI79" s="198"/>
      <c r="AJ79" s="204">
        <v>12</v>
      </c>
      <c r="AK79" s="68">
        <v>20</v>
      </c>
      <c r="AL79" s="200"/>
      <c r="AM79" s="201">
        <f t="shared" si="27"/>
        <v>0</v>
      </c>
    </row>
    <row r="80" spans="1:39" ht="12.75">
      <c r="A80" s="131">
        <v>78</v>
      </c>
      <c r="B80" s="131">
        <v>114286</v>
      </c>
      <c r="C80" s="132" t="s">
        <v>126</v>
      </c>
      <c r="D80" s="131" t="s">
        <v>40</v>
      </c>
      <c r="E80" s="133">
        <v>2</v>
      </c>
      <c r="F80" s="133">
        <v>2</v>
      </c>
      <c r="G80" s="131" t="s">
        <v>55</v>
      </c>
      <c r="H80" s="134">
        <v>26</v>
      </c>
      <c r="I80" s="145">
        <v>100</v>
      </c>
      <c r="J80" s="145">
        <f t="shared" si="15"/>
        <v>300</v>
      </c>
      <c r="K80" s="146">
        <v>12000</v>
      </c>
      <c r="L80" s="147">
        <f t="shared" si="16"/>
        <v>36000</v>
      </c>
      <c r="M80" s="148">
        <v>2623.68</v>
      </c>
      <c r="N80" s="149">
        <f t="shared" si="17"/>
        <v>7871.039999999999</v>
      </c>
      <c r="O80" s="150">
        <v>0.21864</v>
      </c>
      <c r="P80" s="151">
        <v>26241.85</v>
      </c>
      <c r="Q80" s="95">
        <v>6615</v>
      </c>
      <c r="R80" s="165">
        <f t="shared" si="18"/>
        <v>0.7289402777777777</v>
      </c>
      <c r="S80" s="165">
        <f t="shared" si="19"/>
        <v>0.8404226125137213</v>
      </c>
      <c r="T80" s="166"/>
      <c r="U80" s="146">
        <v>8280</v>
      </c>
      <c r="V80" s="168">
        <f t="shared" si="20"/>
        <v>24840</v>
      </c>
      <c r="W80" s="148">
        <v>1991.3731200000002</v>
      </c>
      <c r="X80" s="170">
        <f t="shared" si="21"/>
        <v>5974.119360000001</v>
      </c>
      <c r="Y80" s="150">
        <v>0.24050400000000002</v>
      </c>
      <c r="Z80" s="151">
        <v>17083.27</v>
      </c>
      <c r="AA80" s="151">
        <v>4117.03</v>
      </c>
      <c r="AB80" s="184">
        <f t="shared" si="22"/>
        <v>0.6877322866344605</v>
      </c>
      <c r="AC80" s="184">
        <f t="shared" si="23"/>
        <v>0.6891442490362294</v>
      </c>
      <c r="AD80" s="184"/>
      <c r="AE80" s="149">
        <v>720</v>
      </c>
      <c r="AF80" s="170">
        <f t="shared" si="24"/>
        <v>2160</v>
      </c>
      <c r="AG80" s="148">
        <v>1265.19</v>
      </c>
      <c r="AH80" s="183">
        <f t="shared" si="25"/>
        <v>0.5857361111111111</v>
      </c>
      <c r="AI80" s="198"/>
      <c r="AJ80" s="204">
        <v>12</v>
      </c>
      <c r="AK80" s="68">
        <v>6</v>
      </c>
      <c r="AL80" s="200">
        <f t="shared" si="26"/>
        <v>-6</v>
      </c>
      <c r="AM80" s="201">
        <f t="shared" si="27"/>
        <v>0</v>
      </c>
    </row>
    <row r="81" spans="1:39" ht="12.75">
      <c r="A81" s="131">
        <v>79</v>
      </c>
      <c r="B81" s="131">
        <v>102567</v>
      </c>
      <c r="C81" s="132" t="s">
        <v>127</v>
      </c>
      <c r="D81" s="131" t="s">
        <v>35</v>
      </c>
      <c r="E81" s="133">
        <v>2</v>
      </c>
      <c r="F81" s="133"/>
      <c r="G81" s="131" t="s">
        <v>88</v>
      </c>
      <c r="H81" s="134">
        <v>44</v>
      </c>
      <c r="I81" s="145">
        <v>100</v>
      </c>
      <c r="J81" s="145">
        <f t="shared" si="15"/>
        <v>300</v>
      </c>
      <c r="K81" s="146">
        <v>8000</v>
      </c>
      <c r="L81" s="147">
        <f t="shared" si="16"/>
        <v>24000</v>
      </c>
      <c r="M81" s="148">
        <v>1910.08</v>
      </c>
      <c r="N81" s="149">
        <f t="shared" si="17"/>
        <v>5730.24</v>
      </c>
      <c r="O81" s="150">
        <v>0.23876</v>
      </c>
      <c r="P81" s="151">
        <v>17334.68</v>
      </c>
      <c r="Q81" s="95">
        <v>2909.57</v>
      </c>
      <c r="R81" s="165">
        <f t="shared" si="18"/>
        <v>0.7222783333333334</v>
      </c>
      <c r="S81" s="165">
        <f t="shared" si="19"/>
        <v>0.5077570921985816</v>
      </c>
      <c r="T81" s="166"/>
      <c r="U81" s="146">
        <v>5520</v>
      </c>
      <c r="V81" s="168">
        <f t="shared" si="20"/>
        <v>16560</v>
      </c>
      <c r="W81" s="148">
        <v>1449.7507200000002</v>
      </c>
      <c r="X81" s="170">
        <f t="shared" si="21"/>
        <v>4349.252160000001</v>
      </c>
      <c r="Y81" s="150">
        <v>0.26263600000000004</v>
      </c>
      <c r="Z81" s="151">
        <v>11822.58</v>
      </c>
      <c r="AA81" s="151">
        <v>2959.9</v>
      </c>
      <c r="AB81" s="184">
        <f t="shared" si="22"/>
        <v>0.7139239130434782</v>
      </c>
      <c r="AC81" s="184">
        <f t="shared" si="23"/>
        <v>0.6805537805377556</v>
      </c>
      <c r="AD81" s="184"/>
      <c r="AE81" s="149">
        <v>480</v>
      </c>
      <c r="AF81" s="170">
        <f t="shared" si="24"/>
        <v>1440</v>
      </c>
      <c r="AG81" s="148">
        <v>990.34</v>
      </c>
      <c r="AH81" s="183">
        <f t="shared" si="25"/>
        <v>0.6877361111111111</v>
      </c>
      <c r="AI81" s="198"/>
      <c r="AJ81" s="204">
        <v>8</v>
      </c>
      <c r="AK81" s="68">
        <v>0</v>
      </c>
      <c r="AL81" s="200">
        <f t="shared" si="26"/>
        <v>-8</v>
      </c>
      <c r="AM81" s="201">
        <f t="shared" si="27"/>
        <v>0</v>
      </c>
    </row>
    <row r="82" spans="1:39" ht="12.75">
      <c r="A82" s="131">
        <v>80</v>
      </c>
      <c r="B82" s="131">
        <v>578</v>
      </c>
      <c r="C82" s="132" t="s">
        <v>128</v>
      </c>
      <c r="D82" s="131" t="s">
        <v>52</v>
      </c>
      <c r="E82" s="133">
        <v>3</v>
      </c>
      <c r="F82" s="133">
        <v>2</v>
      </c>
      <c r="G82" s="131" t="s">
        <v>36</v>
      </c>
      <c r="H82" s="134">
        <v>12</v>
      </c>
      <c r="I82" s="145">
        <v>150</v>
      </c>
      <c r="J82" s="145">
        <f t="shared" si="15"/>
        <v>450</v>
      </c>
      <c r="K82" s="146">
        <v>20000</v>
      </c>
      <c r="L82" s="147">
        <f t="shared" si="16"/>
        <v>60000</v>
      </c>
      <c r="M82" s="148">
        <v>5430.4</v>
      </c>
      <c r="N82" s="149">
        <f t="shared" si="17"/>
        <v>16291.199999999999</v>
      </c>
      <c r="O82" s="150">
        <v>0.27152000000000004</v>
      </c>
      <c r="P82" s="151">
        <v>43192.73</v>
      </c>
      <c r="Q82" s="95">
        <v>10041.03</v>
      </c>
      <c r="R82" s="165">
        <f t="shared" si="18"/>
        <v>0.7198788333333334</v>
      </c>
      <c r="S82" s="165">
        <f t="shared" si="19"/>
        <v>0.6163468621096053</v>
      </c>
      <c r="T82" s="166"/>
      <c r="U82" s="146">
        <v>13799.999999999998</v>
      </c>
      <c r="V82" s="168">
        <f t="shared" si="20"/>
        <v>41399.99999999999</v>
      </c>
      <c r="W82" s="148">
        <v>4121.6736</v>
      </c>
      <c r="X82" s="170">
        <f t="shared" si="21"/>
        <v>12365.0208</v>
      </c>
      <c r="Y82" s="150">
        <v>0.29867200000000005</v>
      </c>
      <c r="Z82" s="151">
        <v>37001.06</v>
      </c>
      <c r="AA82" s="151">
        <v>8773.79</v>
      </c>
      <c r="AB82" s="184">
        <f t="shared" si="22"/>
        <v>0.8937454106280194</v>
      </c>
      <c r="AC82" s="184">
        <f t="shared" si="23"/>
        <v>0.7095653247910428</v>
      </c>
      <c r="AD82" s="184"/>
      <c r="AE82" s="149">
        <v>1200</v>
      </c>
      <c r="AF82" s="170">
        <f t="shared" si="24"/>
        <v>3600</v>
      </c>
      <c r="AG82" s="148">
        <v>2216.55</v>
      </c>
      <c r="AH82" s="183">
        <f t="shared" si="25"/>
        <v>0.6157083333333334</v>
      </c>
      <c r="AI82" s="198"/>
      <c r="AJ82" s="204">
        <v>12</v>
      </c>
      <c r="AK82" s="68">
        <v>8</v>
      </c>
      <c r="AL82" s="200">
        <f t="shared" si="26"/>
        <v>-4</v>
      </c>
      <c r="AM82" s="201">
        <f t="shared" si="27"/>
        <v>0</v>
      </c>
    </row>
    <row r="83" spans="1:39" ht="12.75">
      <c r="A83" s="131">
        <v>81</v>
      </c>
      <c r="B83" s="131">
        <v>106569</v>
      </c>
      <c r="C83" s="132" t="s">
        <v>129</v>
      </c>
      <c r="D83" s="131" t="s">
        <v>52</v>
      </c>
      <c r="E83" s="133">
        <v>2</v>
      </c>
      <c r="F83" s="133">
        <v>2</v>
      </c>
      <c r="G83" s="131" t="s">
        <v>55</v>
      </c>
      <c r="H83" s="134">
        <v>20</v>
      </c>
      <c r="I83" s="145">
        <v>150</v>
      </c>
      <c r="J83" s="145">
        <f t="shared" si="15"/>
        <v>450</v>
      </c>
      <c r="K83" s="146">
        <v>15000</v>
      </c>
      <c r="L83" s="147">
        <f t="shared" si="16"/>
        <v>45000</v>
      </c>
      <c r="M83" s="148">
        <v>3807.0000000000005</v>
      </c>
      <c r="N83" s="149">
        <f t="shared" si="17"/>
        <v>11421.000000000002</v>
      </c>
      <c r="O83" s="150">
        <v>0.2538</v>
      </c>
      <c r="P83" s="151">
        <v>32262.9</v>
      </c>
      <c r="Q83" s="95">
        <v>8064.7</v>
      </c>
      <c r="R83" s="165">
        <f t="shared" si="18"/>
        <v>0.7169533333333333</v>
      </c>
      <c r="S83" s="165">
        <f t="shared" si="19"/>
        <v>0.7061290605025828</v>
      </c>
      <c r="T83" s="166"/>
      <c r="U83" s="146">
        <v>10350</v>
      </c>
      <c r="V83" s="168">
        <f t="shared" si="20"/>
        <v>31050</v>
      </c>
      <c r="W83" s="148">
        <v>2889.5130000000004</v>
      </c>
      <c r="X83" s="170">
        <f t="shared" si="21"/>
        <v>8668.539</v>
      </c>
      <c r="Y83" s="150">
        <v>0.27918000000000004</v>
      </c>
      <c r="Z83" s="151">
        <v>25010.7</v>
      </c>
      <c r="AA83" s="151">
        <v>6473.22</v>
      </c>
      <c r="AB83" s="184">
        <f t="shared" si="22"/>
        <v>0.8054975845410628</v>
      </c>
      <c r="AC83" s="184">
        <f t="shared" si="23"/>
        <v>0.746748673565407</v>
      </c>
      <c r="AD83" s="184"/>
      <c r="AE83" s="149">
        <v>900</v>
      </c>
      <c r="AF83" s="170">
        <f t="shared" si="24"/>
        <v>2700</v>
      </c>
      <c r="AG83" s="148">
        <v>1755.84</v>
      </c>
      <c r="AH83" s="183">
        <f t="shared" si="25"/>
        <v>0.6503111111111111</v>
      </c>
      <c r="AI83" s="198"/>
      <c r="AJ83" s="204">
        <v>12</v>
      </c>
      <c r="AK83" s="68">
        <v>13</v>
      </c>
      <c r="AL83" s="200"/>
      <c r="AM83" s="201">
        <f t="shared" si="27"/>
        <v>0</v>
      </c>
    </row>
    <row r="84" spans="1:39" ht="12.75">
      <c r="A84" s="131">
        <v>82</v>
      </c>
      <c r="B84" s="131">
        <v>357</v>
      </c>
      <c r="C84" s="132" t="s">
        <v>130</v>
      </c>
      <c r="D84" s="131" t="s">
        <v>52</v>
      </c>
      <c r="E84" s="133">
        <v>2</v>
      </c>
      <c r="F84" s="133">
        <v>2</v>
      </c>
      <c r="G84" s="131" t="s">
        <v>55</v>
      </c>
      <c r="H84" s="134">
        <v>14</v>
      </c>
      <c r="I84" s="145">
        <v>150</v>
      </c>
      <c r="J84" s="145">
        <f t="shared" si="15"/>
        <v>450</v>
      </c>
      <c r="K84" s="146">
        <v>17000</v>
      </c>
      <c r="L84" s="147">
        <f t="shared" si="16"/>
        <v>51000</v>
      </c>
      <c r="M84" s="148">
        <v>3672.68</v>
      </c>
      <c r="N84" s="149">
        <f t="shared" si="17"/>
        <v>11018.039999999999</v>
      </c>
      <c r="O84" s="150">
        <v>0.21604</v>
      </c>
      <c r="P84" s="151">
        <v>36323.77</v>
      </c>
      <c r="Q84" s="95">
        <v>9497.43</v>
      </c>
      <c r="R84" s="165">
        <f t="shared" si="18"/>
        <v>0.7122307843137254</v>
      </c>
      <c r="S84" s="165">
        <f t="shared" si="19"/>
        <v>0.8619890652057899</v>
      </c>
      <c r="T84" s="166"/>
      <c r="U84" s="146">
        <v>11730</v>
      </c>
      <c r="V84" s="168">
        <f t="shared" si="20"/>
        <v>35190</v>
      </c>
      <c r="W84" s="148">
        <v>2787.5641200000005</v>
      </c>
      <c r="X84" s="170">
        <f t="shared" si="21"/>
        <v>8362.692360000001</v>
      </c>
      <c r="Y84" s="150">
        <v>0.23764400000000002</v>
      </c>
      <c r="Z84" s="151">
        <v>31720.61</v>
      </c>
      <c r="AA84" s="151">
        <v>8323.17</v>
      </c>
      <c r="AB84" s="184">
        <f t="shared" si="22"/>
        <v>0.9014097755044047</v>
      </c>
      <c r="AC84" s="184">
        <f t="shared" si="23"/>
        <v>0.9952739670074386</v>
      </c>
      <c r="AD84" s="184"/>
      <c r="AE84" s="149">
        <v>1020</v>
      </c>
      <c r="AF84" s="170">
        <f t="shared" si="24"/>
        <v>3060</v>
      </c>
      <c r="AG84" s="148">
        <v>1055.14</v>
      </c>
      <c r="AH84" s="183">
        <f t="shared" si="25"/>
        <v>0.3448169934640523</v>
      </c>
      <c r="AI84" s="198"/>
      <c r="AJ84" s="204">
        <v>12</v>
      </c>
      <c r="AK84" s="68">
        <v>4</v>
      </c>
      <c r="AL84" s="200">
        <f t="shared" si="26"/>
        <v>-8</v>
      </c>
      <c r="AM84" s="201">
        <f t="shared" si="27"/>
        <v>0</v>
      </c>
    </row>
    <row r="85" spans="1:39" ht="12.75">
      <c r="A85" s="131">
        <v>83</v>
      </c>
      <c r="B85" s="131">
        <v>359</v>
      </c>
      <c r="C85" s="132" t="s">
        <v>131</v>
      </c>
      <c r="D85" s="133" t="s">
        <v>52</v>
      </c>
      <c r="E85" s="133">
        <v>2</v>
      </c>
      <c r="F85" s="133">
        <v>2</v>
      </c>
      <c r="G85" s="131" t="s">
        <v>55</v>
      </c>
      <c r="H85" s="134">
        <v>13</v>
      </c>
      <c r="I85" s="145">
        <v>150</v>
      </c>
      <c r="J85" s="88">
        <f t="shared" si="15"/>
        <v>450</v>
      </c>
      <c r="K85" s="146">
        <v>18000</v>
      </c>
      <c r="L85" s="147">
        <f t="shared" si="16"/>
        <v>54000</v>
      </c>
      <c r="M85" s="148">
        <v>4037.76</v>
      </c>
      <c r="N85" s="149">
        <f t="shared" si="17"/>
        <v>12113.28</v>
      </c>
      <c r="O85" s="150">
        <v>0.22432</v>
      </c>
      <c r="P85" s="151">
        <v>38366.15</v>
      </c>
      <c r="Q85" s="95">
        <v>8587.76</v>
      </c>
      <c r="R85" s="165">
        <f t="shared" si="18"/>
        <v>0.7104842592592593</v>
      </c>
      <c r="S85" s="165">
        <f t="shared" si="19"/>
        <v>0.708954139588947</v>
      </c>
      <c r="T85" s="166"/>
      <c r="U85" s="167">
        <v>12419.999999999998</v>
      </c>
      <c r="V85" s="168">
        <f t="shared" si="20"/>
        <v>37259.99999999999</v>
      </c>
      <c r="W85" s="169">
        <v>3064.6598399999993</v>
      </c>
      <c r="X85" s="170">
        <f t="shared" si="21"/>
        <v>9193.979519999997</v>
      </c>
      <c r="Y85" s="183">
        <v>0.246752</v>
      </c>
      <c r="Z85" s="151">
        <v>28689.64</v>
      </c>
      <c r="AA85" s="151">
        <v>7158.45</v>
      </c>
      <c r="AB85" s="184">
        <f t="shared" si="22"/>
        <v>0.7699849704777242</v>
      </c>
      <c r="AC85" s="184">
        <f t="shared" si="23"/>
        <v>0.7786019083932005</v>
      </c>
      <c r="AD85" s="184"/>
      <c r="AE85" s="170">
        <v>1080</v>
      </c>
      <c r="AF85" s="170">
        <f t="shared" si="24"/>
        <v>3240</v>
      </c>
      <c r="AG85" s="148">
        <v>869.26</v>
      </c>
      <c r="AH85" s="183">
        <f t="shared" si="25"/>
        <v>0.2682901234567901</v>
      </c>
      <c r="AI85" s="198"/>
      <c r="AJ85" s="199">
        <v>12</v>
      </c>
      <c r="AK85" s="68">
        <v>13</v>
      </c>
      <c r="AL85" s="200"/>
      <c r="AM85" s="201">
        <f t="shared" si="27"/>
        <v>0</v>
      </c>
    </row>
    <row r="86" spans="1:39" ht="12.75">
      <c r="A86" s="131">
        <v>84</v>
      </c>
      <c r="B86" s="131">
        <v>570</v>
      </c>
      <c r="C86" s="132" t="s">
        <v>132</v>
      </c>
      <c r="D86" s="133" t="s">
        <v>35</v>
      </c>
      <c r="E86" s="133">
        <v>1</v>
      </c>
      <c r="F86" s="133">
        <v>1</v>
      </c>
      <c r="G86" s="131" t="s">
        <v>55</v>
      </c>
      <c r="H86" s="134">
        <v>37</v>
      </c>
      <c r="I86" s="145">
        <v>100</v>
      </c>
      <c r="J86" s="88">
        <f t="shared" si="15"/>
        <v>300</v>
      </c>
      <c r="K86" s="146">
        <v>9000</v>
      </c>
      <c r="L86" s="147">
        <f t="shared" si="16"/>
        <v>27000</v>
      </c>
      <c r="M86" s="148">
        <v>2302.92</v>
      </c>
      <c r="N86" s="149">
        <f t="shared" si="17"/>
        <v>6908.76</v>
      </c>
      <c r="O86" s="150">
        <v>0.25588</v>
      </c>
      <c r="P86" s="151">
        <v>19130.72</v>
      </c>
      <c r="Q86" s="95">
        <v>5426.86</v>
      </c>
      <c r="R86" s="165">
        <f t="shared" si="18"/>
        <v>0.7085451851851853</v>
      </c>
      <c r="S86" s="165">
        <f t="shared" si="19"/>
        <v>0.785504200464338</v>
      </c>
      <c r="T86" s="166"/>
      <c r="U86" s="167">
        <v>6209.999999999999</v>
      </c>
      <c r="V86" s="168">
        <f t="shared" si="20"/>
        <v>18629.999999999996</v>
      </c>
      <c r="W86" s="169">
        <v>1747.9162799999997</v>
      </c>
      <c r="X86" s="170">
        <f t="shared" si="21"/>
        <v>5243.748839999999</v>
      </c>
      <c r="Y86" s="183">
        <v>0.281468</v>
      </c>
      <c r="Z86" s="151">
        <v>14324.51</v>
      </c>
      <c r="AA86" s="151">
        <v>2416.92</v>
      </c>
      <c r="AB86" s="184">
        <f t="shared" si="22"/>
        <v>0.7688947933440688</v>
      </c>
      <c r="AC86" s="184">
        <f t="shared" si="23"/>
        <v>0.46091452389241444</v>
      </c>
      <c r="AD86" s="184"/>
      <c r="AE86" s="170">
        <v>540</v>
      </c>
      <c r="AF86" s="170">
        <f t="shared" si="24"/>
        <v>1620</v>
      </c>
      <c r="AG86" s="148">
        <v>887.12</v>
      </c>
      <c r="AH86" s="183">
        <f t="shared" si="25"/>
        <v>0.547604938271605</v>
      </c>
      <c r="AI86" s="198"/>
      <c r="AJ86" s="199">
        <v>8</v>
      </c>
      <c r="AK86" s="68">
        <v>4</v>
      </c>
      <c r="AL86" s="200">
        <f t="shared" si="26"/>
        <v>-4</v>
      </c>
      <c r="AM86" s="201">
        <f t="shared" si="27"/>
        <v>0</v>
      </c>
    </row>
    <row r="87" spans="1:39" ht="12.75">
      <c r="A87" s="131">
        <v>85</v>
      </c>
      <c r="B87" s="131">
        <v>730</v>
      </c>
      <c r="C87" s="132" t="s">
        <v>133</v>
      </c>
      <c r="D87" s="133" t="s">
        <v>44</v>
      </c>
      <c r="E87" s="133">
        <v>3</v>
      </c>
      <c r="F87" s="133">
        <v>2</v>
      </c>
      <c r="G87" s="131" t="s">
        <v>38</v>
      </c>
      <c r="H87" s="134">
        <v>9</v>
      </c>
      <c r="I87" s="145">
        <v>200</v>
      </c>
      <c r="J87" s="88">
        <f t="shared" si="15"/>
        <v>600</v>
      </c>
      <c r="K87" s="146">
        <v>22000</v>
      </c>
      <c r="L87" s="147">
        <f t="shared" si="16"/>
        <v>66000</v>
      </c>
      <c r="M87" s="148">
        <v>4953.5199999999995</v>
      </c>
      <c r="N87" s="149">
        <f t="shared" si="17"/>
        <v>14860.559999999998</v>
      </c>
      <c r="O87" s="150">
        <v>0.22516</v>
      </c>
      <c r="P87" s="151">
        <v>46678.08</v>
      </c>
      <c r="Q87" s="95">
        <v>11155.03</v>
      </c>
      <c r="R87" s="165">
        <f t="shared" si="18"/>
        <v>0.7072436363636364</v>
      </c>
      <c r="S87" s="165">
        <f t="shared" si="19"/>
        <v>0.7506466781870941</v>
      </c>
      <c r="T87" s="166"/>
      <c r="U87" s="167">
        <v>15179.999999999998</v>
      </c>
      <c r="V87" s="168">
        <f t="shared" si="20"/>
        <v>45539.99999999999</v>
      </c>
      <c r="W87" s="169">
        <v>3759.7216799999997</v>
      </c>
      <c r="X87" s="170">
        <f t="shared" si="21"/>
        <v>11279.16504</v>
      </c>
      <c r="Y87" s="183">
        <v>0.247676</v>
      </c>
      <c r="Z87" s="151">
        <v>33135.19</v>
      </c>
      <c r="AA87" s="151">
        <v>9431.96</v>
      </c>
      <c r="AB87" s="184">
        <f t="shared" si="22"/>
        <v>0.7276062801932369</v>
      </c>
      <c r="AC87" s="184">
        <f t="shared" si="23"/>
        <v>0.8362285653726013</v>
      </c>
      <c r="AD87" s="184"/>
      <c r="AE87" s="170">
        <v>1320</v>
      </c>
      <c r="AF87" s="170">
        <f t="shared" si="24"/>
        <v>3960</v>
      </c>
      <c r="AG87" s="148">
        <v>773.69</v>
      </c>
      <c r="AH87" s="183">
        <f t="shared" si="25"/>
        <v>0.19537626262626265</v>
      </c>
      <c r="AI87" s="198"/>
      <c r="AJ87" s="199">
        <v>16</v>
      </c>
      <c r="AK87" s="68">
        <v>27</v>
      </c>
      <c r="AL87" s="200"/>
      <c r="AM87" s="201">
        <f t="shared" si="27"/>
        <v>0</v>
      </c>
    </row>
    <row r="88" spans="1:39" ht="12.75">
      <c r="A88" s="131">
        <v>86</v>
      </c>
      <c r="B88" s="131">
        <v>717</v>
      </c>
      <c r="C88" s="132" t="s">
        <v>134</v>
      </c>
      <c r="D88" s="133" t="s">
        <v>40</v>
      </c>
      <c r="E88" s="133">
        <v>2</v>
      </c>
      <c r="F88" s="133"/>
      <c r="G88" s="131" t="s">
        <v>47</v>
      </c>
      <c r="H88" s="134">
        <v>25</v>
      </c>
      <c r="I88" s="145">
        <v>100</v>
      </c>
      <c r="J88" s="88">
        <f t="shared" si="15"/>
        <v>300</v>
      </c>
      <c r="K88" s="146">
        <v>12000</v>
      </c>
      <c r="L88" s="147">
        <f t="shared" si="16"/>
        <v>36000</v>
      </c>
      <c r="M88" s="148">
        <v>3143.5200000000004</v>
      </c>
      <c r="N88" s="149">
        <f t="shared" si="17"/>
        <v>9430.560000000001</v>
      </c>
      <c r="O88" s="150">
        <v>0.26196</v>
      </c>
      <c r="P88" s="151">
        <v>25440.32</v>
      </c>
      <c r="Q88" s="95">
        <v>6051.13</v>
      </c>
      <c r="R88" s="165">
        <f t="shared" si="18"/>
        <v>0.7066755555555555</v>
      </c>
      <c r="S88" s="165">
        <f t="shared" si="19"/>
        <v>0.6416511850833884</v>
      </c>
      <c r="T88" s="166"/>
      <c r="U88" s="167">
        <v>8280</v>
      </c>
      <c r="V88" s="168">
        <f t="shared" si="20"/>
        <v>24840</v>
      </c>
      <c r="W88" s="169">
        <v>2385.9316800000006</v>
      </c>
      <c r="X88" s="170">
        <f t="shared" si="21"/>
        <v>7157.795040000002</v>
      </c>
      <c r="Y88" s="183">
        <v>0.2881560000000001</v>
      </c>
      <c r="Z88" s="151">
        <v>21557.3</v>
      </c>
      <c r="AA88" s="151">
        <v>6092.03</v>
      </c>
      <c r="AB88" s="184">
        <f t="shared" si="22"/>
        <v>0.8678462157809984</v>
      </c>
      <c r="AC88" s="184">
        <f t="shared" si="23"/>
        <v>0.8511042808512715</v>
      </c>
      <c r="AD88" s="184"/>
      <c r="AE88" s="170">
        <v>720</v>
      </c>
      <c r="AF88" s="170">
        <f t="shared" si="24"/>
        <v>2160</v>
      </c>
      <c r="AG88" s="148">
        <v>121.31</v>
      </c>
      <c r="AH88" s="183">
        <f t="shared" si="25"/>
        <v>0.05616203703703704</v>
      </c>
      <c r="AI88" s="198"/>
      <c r="AJ88" s="199">
        <v>12</v>
      </c>
      <c r="AK88" s="68">
        <v>10</v>
      </c>
      <c r="AL88" s="200">
        <f t="shared" si="26"/>
        <v>-2</v>
      </c>
      <c r="AM88" s="201">
        <f t="shared" si="27"/>
        <v>0</v>
      </c>
    </row>
    <row r="89" spans="1:39" ht="12.75">
      <c r="A89" s="131">
        <v>87</v>
      </c>
      <c r="B89" s="131">
        <v>513</v>
      </c>
      <c r="C89" s="132" t="s">
        <v>135</v>
      </c>
      <c r="D89" s="133" t="s">
        <v>44</v>
      </c>
      <c r="E89" s="133">
        <v>3</v>
      </c>
      <c r="F89" s="133">
        <v>3</v>
      </c>
      <c r="G89" s="131" t="s">
        <v>55</v>
      </c>
      <c r="H89" s="134">
        <v>11</v>
      </c>
      <c r="I89" s="145">
        <v>150</v>
      </c>
      <c r="J89" s="88">
        <f t="shared" si="15"/>
        <v>450</v>
      </c>
      <c r="K89" s="146">
        <v>18000</v>
      </c>
      <c r="L89" s="147">
        <f t="shared" si="16"/>
        <v>54000</v>
      </c>
      <c r="M89" s="148">
        <v>4884.4800000000005</v>
      </c>
      <c r="N89" s="149">
        <f t="shared" si="17"/>
        <v>14653.440000000002</v>
      </c>
      <c r="O89" s="150">
        <v>0.27136000000000005</v>
      </c>
      <c r="P89" s="151">
        <v>38050.95</v>
      </c>
      <c r="Q89" s="95">
        <v>10534.08</v>
      </c>
      <c r="R89" s="165">
        <f t="shared" si="18"/>
        <v>0.7046472222222222</v>
      </c>
      <c r="S89" s="165">
        <f t="shared" si="19"/>
        <v>0.7188810272536686</v>
      </c>
      <c r="T89" s="166"/>
      <c r="U89" s="167">
        <v>12419.999999999998</v>
      </c>
      <c r="V89" s="168">
        <f t="shared" si="20"/>
        <v>37259.99999999999</v>
      </c>
      <c r="W89" s="169">
        <v>3707.3203200000007</v>
      </c>
      <c r="X89" s="170">
        <f t="shared" si="21"/>
        <v>11121.960960000002</v>
      </c>
      <c r="Y89" s="183">
        <v>0.2984960000000001</v>
      </c>
      <c r="Z89" s="151">
        <v>24462.86</v>
      </c>
      <c r="AA89" s="151">
        <v>7119.84</v>
      </c>
      <c r="AB89" s="184">
        <f t="shared" si="22"/>
        <v>0.6565448201825015</v>
      </c>
      <c r="AC89" s="184">
        <f t="shared" si="23"/>
        <v>0.6401604919857585</v>
      </c>
      <c r="AD89" s="184"/>
      <c r="AE89" s="170">
        <v>1080</v>
      </c>
      <c r="AF89" s="170">
        <f t="shared" si="24"/>
        <v>3240</v>
      </c>
      <c r="AG89" s="148">
        <v>657.32</v>
      </c>
      <c r="AH89" s="183">
        <f t="shared" si="25"/>
        <v>0.20287654320987655</v>
      </c>
      <c r="AI89" s="198"/>
      <c r="AJ89" s="199">
        <v>16</v>
      </c>
      <c r="AK89" s="68">
        <v>44</v>
      </c>
      <c r="AL89" s="200"/>
      <c r="AM89" s="201">
        <f t="shared" si="27"/>
        <v>0</v>
      </c>
    </row>
    <row r="90" spans="1:39" ht="12.75">
      <c r="A90" s="131">
        <v>88</v>
      </c>
      <c r="B90" s="131">
        <v>105267</v>
      </c>
      <c r="C90" s="132" t="s">
        <v>136</v>
      </c>
      <c r="D90" s="133" t="s">
        <v>52</v>
      </c>
      <c r="E90" s="133">
        <v>2</v>
      </c>
      <c r="F90" s="133">
        <v>2</v>
      </c>
      <c r="G90" s="131" t="s">
        <v>55</v>
      </c>
      <c r="H90" s="134">
        <v>15</v>
      </c>
      <c r="I90" s="145">
        <v>150</v>
      </c>
      <c r="J90" s="88">
        <f t="shared" si="15"/>
        <v>450</v>
      </c>
      <c r="K90" s="146">
        <v>17000</v>
      </c>
      <c r="L90" s="147">
        <f t="shared" si="16"/>
        <v>51000</v>
      </c>
      <c r="M90" s="148">
        <v>4498.2</v>
      </c>
      <c r="N90" s="149">
        <f t="shared" si="17"/>
        <v>13494.599999999999</v>
      </c>
      <c r="O90" s="150">
        <v>0.2646</v>
      </c>
      <c r="P90" s="151">
        <v>35743.03</v>
      </c>
      <c r="Q90" s="95">
        <v>9432.54</v>
      </c>
      <c r="R90" s="165">
        <f t="shared" si="18"/>
        <v>0.700843725490196</v>
      </c>
      <c r="S90" s="165">
        <f t="shared" si="19"/>
        <v>0.6989862611711353</v>
      </c>
      <c r="T90" s="166"/>
      <c r="U90" s="167">
        <v>11730</v>
      </c>
      <c r="V90" s="168">
        <f t="shared" si="20"/>
        <v>35190</v>
      </c>
      <c r="W90" s="169">
        <v>3414.1338000000005</v>
      </c>
      <c r="X90" s="170">
        <f t="shared" si="21"/>
        <v>10242.401400000002</v>
      </c>
      <c r="Y90" s="183">
        <v>0.29106000000000004</v>
      </c>
      <c r="Z90" s="151">
        <v>31404.2</v>
      </c>
      <c r="AA90" s="151">
        <v>6814.6</v>
      </c>
      <c r="AB90" s="184">
        <f t="shared" si="22"/>
        <v>0.8924183006535948</v>
      </c>
      <c r="AC90" s="184">
        <f t="shared" si="23"/>
        <v>0.6653322530397997</v>
      </c>
      <c r="AD90" s="184"/>
      <c r="AE90" s="170">
        <v>1020</v>
      </c>
      <c r="AF90" s="170">
        <f t="shared" si="24"/>
        <v>3060</v>
      </c>
      <c r="AG90" s="148">
        <v>2948.6</v>
      </c>
      <c r="AH90" s="183">
        <f t="shared" si="25"/>
        <v>0.96359477124183</v>
      </c>
      <c r="AI90" s="198"/>
      <c r="AJ90" s="199">
        <v>12</v>
      </c>
      <c r="AK90" s="68">
        <v>13</v>
      </c>
      <c r="AL90" s="200"/>
      <c r="AM90" s="201">
        <f t="shared" si="27"/>
        <v>0</v>
      </c>
    </row>
    <row r="91" spans="1:39" ht="12.75">
      <c r="A91" s="131">
        <v>89</v>
      </c>
      <c r="B91" s="131">
        <v>727</v>
      </c>
      <c r="C91" s="132" t="s">
        <v>137</v>
      </c>
      <c r="D91" s="131" t="s">
        <v>35</v>
      </c>
      <c r="E91" s="133">
        <v>1</v>
      </c>
      <c r="F91" s="133">
        <v>1</v>
      </c>
      <c r="G91" s="131" t="s">
        <v>55</v>
      </c>
      <c r="H91" s="134">
        <v>34</v>
      </c>
      <c r="I91" s="145">
        <v>100</v>
      </c>
      <c r="J91" s="145">
        <f t="shared" si="15"/>
        <v>300</v>
      </c>
      <c r="K91" s="146">
        <v>9800</v>
      </c>
      <c r="L91" s="147">
        <f t="shared" si="16"/>
        <v>29400</v>
      </c>
      <c r="M91" s="148">
        <v>2486.0640000000008</v>
      </c>
      <c r="N91" s="149">
        <f t="shared" si="17"/>
        <v>7458.192000000003</v>
      </c>
      <c r="O91" s="150">
        <v>0.25368000000000007</v>
      </c>
      <c r="P91" s="151">
        <v>20588.82</v>
      </c>
      <c r="Q91" s="95">
        <v>5485.68</v>
      </c>
      <c r="R91" s="165">
        <f t="shared" si="18"/>
        <v>0.7003</v>
      </c>
      <c r="S91" s="165">
        <f t="shared" si="19"/>
        <v>0.7355241055741121</v>
      </c>
      <c r="T91" s="166"/>
      <c r="U91" s="146">
        <v>6761.999999999999</v>
      </c>
      <c r="V91" s="168">
        <f t="shared" si="20"/>
        <v>20285.999999999996</v>
      </c>
      <c r="W91" s="148">
        <v>1886.9225760000006</v>
      </c>
      <c r="X91" s="170">
        <f t="shared" si="21"/>
        <v>5660.767728000002</v>
      </c>
      <c r="Y91" s="150">
        <v>0.27904800000000013</v>
      </c>
      <c r="Z91" s="151">
        <v>14620.74</v>
      </c>
      <c r="AA91" s="151">
        <v>3816.79</v>
      </c>
      <c r="AB91" s="184">
        <f t="shared" si="22"/>
        <v>0.7207305530908017</v>
      </c>
      <c r="AC91" s="184">
        <f t="shared" si="23"/>
        <v>0.6742530666151365</v>
      </c>
      <c r="AD91" s="184"/>
      <c r="AE91" s="149">
        <v>588</v>
      </c>
      <c r="AF91" s="170">
        <f t="shared" si="24"/>
        <v>1764</v>
      </c>
      <c r="AG91" s="148">
        <v>713.22</v>
      </c>
      <c r="AH91" s="183">
        <f t="shared" si="25"/>
        <v>0.4043197278911565</v>
      </c>
      <c r="AI91" s="198"/>
      <c r="AJ91" s="204">
        <v>8</v>
      </c>
      <c r="AK91" s="68">
        <v>8</v>
      </c>
      <c r="AL91" s="200"/>
      <c r="AM91" s="201">
        <f t="shared" si="27"/>
        <v>0</v>
      </c>
    </row>
    <row r="92" spans="1:39" ht="12.75">
      <c r="A92" s="131">
        <v>90</v>
      </c>
      <c r="B92" s="131">
        <v>104429</v>
      </c>
      <c r="C92" s="132" t="s">
        <v>138</v>
      </c>
      <c r="D92" s="133" t="s">
        <v>35</v>
      </c>
      <c r="E92" s="133">
        <v>2</v>
      </c>
      <c r="F92" s="133"/>
      <c r="G92" s="131" t="s">
        <v>55</v>
      </c>
      <c r="H92" s="134">
        <v>43</v>
      </c>
      <c r="I92" s="145">
        <v>100</v>
      </c>
      <c r="J92" s="88">
        <f t="shared" si="15"/>
        <v>300</v>
      </c>
      <c r="K92" s="146">
        <v>8000</v>
      </c>
      <c r="L92" s="147">
        <f t="shared" si="16"/>
        <v>24000</v>
      </c>
      <c r="M92" s="148">
        <v>1618.5599999999997</v>
      </c>
      <c r="N92" s="149">
        <f t="shared" si="17"/>
        <v>4855.679999999999</v>
      </c>
      <c r="O92" s="150">
        <v>0.20231999999999997</v>
      </c>
      <c r="P92" s="151">
        <v>16665.39</v>
      </c>
      <c r="Q92" s="95">
        <v>2674.5</v>
      </c>
      <c r="R92" s="165">
        <f t="shared" si="18"/>
        <v>0.69439125</v>
      </c>
      <c r="S92" s="165">
        <f t="shared" si="19"/>
        <v>0.5507982404112298</v>
      </c>
      <c r="T92" s="166"/>
      <c r="U92" s="167">
        <v>5520</v>
      </c>
      <c r="V92" s="168">
        <f t="shared" si="20"/>
        <v>16560</v>
      </c>
      <c r="W92" s="169">
        <v>1228.48704</v>
      </c>
      <c r="X92" s="170">
        <f t="shared" si="21"/>
        <v>3685.46112</v>
      </c>
      <c r="Y92" s="183">
        <v>0.222552</v>
      </c>
      <c r="Z92" s="151">
        <v>11218.78</v>
      </c>
      <c r="AA92" s="151">
        <v>2259.04</v>
      </c>
      <c r="AB92" s="184">
        <f t="shared" si="22"/>
        <v>0.6774625603864735</v>
      </c>
      <c r="AC92" s="184">
        <f t="shared" si="23"/>
        <v>0.6129599326772982</v>
      </c>
      <c r="AD92" s="184"/>
      <c r="AE92" s="170">
        <v>480</v>
      </c>
      <c r="AF92" s="170">
        <f t="shared" si="24"/>
        <v>1440</v>
      </c>
      <c r="AG92" s="148">
        <v>286.84</v>
      </c>
      <c r="AH92" s="183">
        <f t="shared" si="25"/>
        <v>0.19919444444444442</v>
      </c>
      <c r="AI92" s="198"/>
      <c r="AJ92" s="199">
        <v>8</v>
      </c>
      <c r="AK92" s="68">
        <v>9</v>
      </c>
      <c r="AL92" s="200"/>
      <c r="AM92" s="201">
        <f t="shared" si="27"/>
        <v>0</v>
      </c>
    </row>
    <row r="93" spans="1:39" ht="12.75">
      <c r="A93" s="131">
        <v>91</v>
      </c>
      <c r="B93" s="131">
        <v>114069</v>
      </c>
      <c r="C93" s="132" t="s">
        <v>139</v>
      </c>
      <c r="D93" s="133" t="s">
        <v>61</v>
      </c>
      <c r="E93" s="133">
        <v>2</v>
      </c>
      <c r="F93" s="133"/>
      <c r="G93" s="131" t="s">
        <v>70</v>
      </c>
      <c r="H93" s="134">
        <v>47</v>
      </c>
      <c r="I93" s="145">
        <v>100</v>
      </c>
      <c r="J93" s="88">
        <f t="shared" si="15"/>
        <v>300</v>
      </c>
      <c r="K93" s="146">
        <v>6800</v>
      </c>
      <c r="L93" s="147">
        <f t="shared" si="16"/>
        <v>20400</v>
      </c>
      <c r="M93" s="148">
        <v>1954.3200000000004</v>
      </c>
      <c r="N93" s="149">
        <f t="shared" si="17"/>
        <v>5862.960000000001</v>
      </c>
      <c r="O93" s="150">
        <v>0.28740000000000004</v>
      </c>
      <c r="P93" s="151">
        <v>14145.4</v>
      </c>
      <c r="Q93" s="95">
        <v>3861.75</v>
      </c>
      <c r="R93" s="165">
        <f t="shared" si="18"/>
        <v>0.6934019607843137</v>
      </c>
      <c r="S93" s="165">
        <f t="shared" si="19"/>
        <v>0.6586689999590649</v>
      </c>
      <c r="T93" s="166"/>
      <c r="U93" s="167">
        <v>4692</v>
      </c>
      <c r="V93" s="168">
        <f t="shared" si="20"/>
        <v>14076</v>
      </c>
      <c r="W93" s="169">
        <v>1483.3288800000005</v>
      </c>
      <c r="X93" s="170">
        <f t="shared" si="21"/>
        <v>4449.986640000001</v>
      </c>
      <c r="Y93" s="183">
        <v>0.3161400000000001</v>
      </c>
      <c r="Z93" s="151">
        <v>7291.19</v>
      </c>
      <c r="AA93" s="151">
        <v>2104.53</v>
      </c>
      <c r="AB93" s="184">
        <f t="shared" si="22"/>
        <v>0.5179873543620347</v>
      </c>
      <c r="AC93" s="184">
        <f t="shared" si="23"/>
        <v>0.47292950973893255</v>
      </c>
      <c r="AD93" s="184"/>
      <c r="AE93" s="170">
        <v>408</v>
      </c>
      <c r="AF93" s="170">
        <f t="shared" si="24"/>
        <v>1224</v>
      </c>
      <c r="AG93" s="148">
        <v>487.8</v>
      </c>
      <c r="AH93" s="183">
        <f t="shared" si="25"/>
        <v>0.3985294117647059</v>
      </c>
      <c r="AI93" s="198"/>
      <c r="AJ93" s="199">
        <v>8</v>
      </c>
      <c r="AK93" s="68">
        <v>5</v>
      </c>
      <c r="AL93" s="200">
        <f t="shared" si="26"/>
        <v>-3</v>
      </c>
      <c r="AM93" s="201">
        <f t="shared" si="27"/>
        <v>0</v>
      </c>
    </row>
    <row r="94" spans="1:39" ht="12.75">
      <c r="A94" s="131">
        <v>92</v>
      </c>
      <c r="B94" s="131">
        <v>746</v>
      </c>
      <c r="C94" s="132" t="s">
        <v>140</v>
      </c>
      <c r="D94" s="131" t="s">
        <v>52</v>
      </c>
      <c r="E94" s="133">
        <v>3</v>
      </c>
      <c r="F94" s="133"/>
      <c r="G94" s="131" t="s">
        <v>47</v>
      </c>
      <c r="H94" s="134">
        <v>16</v>
      </c>
      <c r="I94" s="145">
        <v>150</v>
      </c>
      <c r="J94" s="145">
        <f t="shared" si="15"/>
        <v>450</v>
      </c>
      <c r="K94" s="146">
        <v>16000</v>
      </c>
      <c r="L94" s="147">
        <f t="shared" si="16"/>
        <v>48000</v>
      </c>
      <c r="M94" s="148">
        <v>4268.160000000001</v>
      </c>
      <c r="N94" s="149">
        <f t="shared" si="17"/>
        <v>12804.480000000003</v>
      </c>
      <c r="O94" s="150">
        <v>0.26676000000000005</v>
      </c>
      <c r="P94" s="151">
        <v>33265.64</v>
      </c>
      <c r="Q94" s="95">
        <v>8183.34</v>
      </c>
      <c r="R94" s="165">
        <f t="shared" si="18"/>
        <v>0.6930341666666666</v>
      </c>
      <c r="S94" s="165">
        <f t="shared" si="19"/>
        <v>0.6390997525865946</v>
      </c>
      <c r="T94" s="166"/>
      <c r="U94" s="146">
        <v>11040</v>
      </c>
      <c r="V94" s="168">
        <f t="shared" si="20"/>
        <v>33120</v>
      </c>
      <c r="W94" s="148">
        <v>3239.533440000001</v>
      </c>
      <c r="X94" s="170">
        <f t="shared" si="21"/>
        <v>9718.600320000003</v>
      </c>
      <c r="Y94" s="150">
        <v>0.2934360000000001</v>
      </c>
      <c r="Z94" s="151">
        <v>24582.13</v>
      </c>
      <c r="AA94" s="151">
        <v>6902</v>
      </c>
      <c r="AB94" s="184">
        <f t="shared" si="22"/>
        <v>0.7422140700483092</v>
      </c>
      <c r="AC94" s="184">
        <f t="shared" si="23"/>
        <v>0.7101845711049879</v>
      </c>
      <c r="AD94" s="184"/>
      <c r="AE94" s="149">
        <v>960</v>
      </c>
      <c r="AF94" s="170">
        <f t="shared" si="24"/>
        <v>2880</v>
      </c>
      <c r="AG94" s="148">
        <v>538.96</v>
      </c>
      <c r="AH94" s="183">
        <f t="shared" si="25"/>
        <v>0.1871388888888889</v>
      </c>
      <c r="AI94" s="198"/>
      <c r="AJ94" s="204">
        <v>12</v>
      </c>
      <c r="AK94" s="68">
        <v>58</v>
      </c>
      <c r="AL94" s="200"/>
      <c r="AM94" s="201">
        <f t="shared" si="27"/>
        <v>0</v>
      </c>
    </row>
    <row r="95" spans="1:39" ht="12.75">
      <c r="A95" s="131">
        <v>93</v>
      </c>
      <c r="B95" s="131">
        <v>391</v>
      </c>
      <c r="C95" s="132" t="s">
        <v>141</v>
      </c>
      <c r="D95" s="133" t="s">
        <v>35</v>
      </c>
      <c r="E95" s="133">
        <v>3</v>
      </c>
      <c r="F95" s="133">
        <v>2</v>
      </c>
      <c r="G95" s="131" t="s">
        <v>36</v>
      </c>
      <c r="H95" s="134">
        <v>25</v>
      </c>
      <c r="I95" s="145">
        <v>100</v>
      </c>
      <c r="J95" s="88">
        <f t="shared" si="15"/>
        <v>300</v>
      </c>
      <c r="K95" s="146">
        <v>12000</v>
      </c>
      <c r="L95" s="147">
        <f t="shared" si="16"/>
        <v>36000</v>
      </c>
      <c r="M95" s="148">
        <v>3276.9600000000005</v>
      </c>
      <c r="N95" s="149">
        <f t="shared" si="17"/>
        <v>9830.880000000001</v>
      </c>
      <c r="O95" s="150">
        <v>0.27308000000000004</v>
      </c>
      <c r="P95" s="151">
        <v>24896.3</v>
      </c>
      <c r="Q95" s="95">
        <v>6896.14</v>
      </c>
      <c r="R95" s="165">
        <f t="shared" si="18"/>
        <v>0.6915638888888889</v>
      </c>
      <c r="S95" s="165">
        <f t="shared" si="19"/>
        <v>0.7014773855443256</v>
      </c>
      <c r="T95" s="166"/>
      <c r="U95" s="167">
        <v>8280</v>
      </c>
      <c r="V95" s="168">
        <f t="shared" si="20"/>
        <v>24840</v>
      </c>
      <c r="W95" s="169">
        <v>2487.2126400000006</v>
      </c>
      <c r="X95" s="170">
        <f t="shared" si="21"/>
        <v>7461.637920000002</v>
      </c>
      <c r="Y95" s="183">
        <v>0.3003880000000001</v>
      </c>
      <c r="Z95" s="151">
        <v>16776.01</v>
      </c>
      <c r="AA95" s="151">
        <v>5048.86</v>
      </c>
      <c r="AB95" s="184">
        <f t="shared" si="22"/>
        <v>0.6753627214170692</v>
      </c>
      <c r="AC95" s="184">
        <f t="shared" si="23"/>
        <v>0.6766423209128323</v>
      </c>
      <c r="AD95" s="184"/>
      <c r="AE95" s="170">
        <v>720</v>
      </c>
      <c r="AF95" s="170">
        <f t="shared" si="24"/>
        <v>2160</v>
      </c>
      <c r="AG95" s="148">
        <v>1652.24</v>
      </c>
      <c r="AH95" s="183">
        <f t="shared" si="25"/>
        <v>0.7649259259259259</v>
      </c>
      <c r="AI95" s="198"/>
      <c r="AJ95" s="199">
        <v>8</v>
      </c>
      <c r="AK95" s="68">
        <v>0</v>
      </c>
      <c r="AL95" s="200">
        <f t="shared" si="26"/>
        <v>-8</v>
      </c>
      <c r="AM95" s="201">
        <f t="shared" si="27"/>
        <v>0</v>
      </c>
    </row>
    <row r="96" spans="1:39" ht="12.75">
      <c r="A96" s="131">
        <v>94</v>
      </c>
      <c r="B96" s="131">
        <v>598</v>
      </c>
      <c r="C96" s="132" t="s">
        <v>142</v>
      </c>
      <c r="D96" s="133" t="s">
        <v>40</v>
      </c>
      <c r="E96" s="133">
        <v>3</v>
      </c>
      <c r="F96" s="133"/>
      <c r="G96" s="131" t="s">
        <v>36</v>
      </c>
      <c r="H96" s="134">
        <v>19</v>
      </c>
      <c r="I96" s="145">
        <v>150</v>
      </c>
      <c r="J96" s="88">
        <f t="shared" si="15"/>
        <v>450</v>
      </c>
      <c r="K96" s="146">
        <v>15000</v>
      </c>
      <c r="L96" s="147">
        <f t="shared" si="16"/>
        <v>45000</v>
      </c>
      <c r="M96" s="148">
        <v>4128</v>
      </c>
      <c r="N96" s="149">
        <f t="shared" si="17"/>
        <v>12384</v>
      </c>
      <c r="O96" s="150">
        <v>0.2752</v>
      </c>
      <c r="P96" s="151">
        <v>30724.75</v>
      </c>
      <c r="Q96" s="95">
        <v>7803.47</v>
      </c>
      <c r="R96" s="165">
        <f t="shared" si="18"/>
        <v>0.6827722222222222</v>
      </c>
      <c r="S96" s="165">
        <f t="shared" si="19"/>
        <v>0.630125161498708</v>
      </c>
      <c r="T96" s="166"/>
      <c r="U96" s="167">
        <v>10350</v>
      </c>
      <c r="V96" s="168">
        <f t="shared" si="20"/>
        <v>31050</v>
      </c>
      <c r="W96" s="169">
        <v>3133.1520000000005</v>
      </c>
      <c r="X96" s="170">
        <f t="shared" si="21"/>
        <v>9399.456000000002</v>
      </c>
      <c r="Y96" s="183">
        <v>0.30272000000000004</v>
      </c>
      <c r="Z96" s="151">
        <v>19978.48</v>
      </c>
      <c r="AA96" s="151">
        <v>6179.62</v>
      </c>
      <c r="AB96" s="184">
        <f t="shared" si="22"/>
        <v>0.643429307568438</v>
      </c>
      <c r="AC96" s="184">
        <f t="shared" si="23"/>
        <v>0.657444430826635</v>
      </c>
      <c r="AD96" s="184"/>
      <c r="AE96" s="170">
        <v>900</v>
      </c>
      <c r="AF96" s="170">
        <f t="shared" si="24"/>
        <v>2700</v>
      </c>
      <c r="AG96" s="148">
        <v>425.02</v>
      </c>
      <c r="AH96" s="183">
        <f t="shared" si="25"/>
        <v>0.1574148148148148</v>
      </c>
      <c r="AI96" s="198"/>
      <c r="AJ96" s="199">
        <v>12</v>
      </c>
      <c r="AK96" s="68">
        <v>17</v>
      </c>
      <c r="AL96" s="200"/>
      <c r="AM96" s="201">
        <f t="shared" si="27"/>
        <v>0</v>
      </c>
    </row>
    <row r="97" spans="1:39" ht="12.75">
      <c r="A97" s="131">
        <v>95</v>
      </c>
      <c r="B97" s="131">
        <v>105751</v>
      </c>
      <c r="C97" s="132" t="s">
        <v>143</v>
      </c>
      <c r="D97" s="133" t="s">
        <v>52</v>
      </c>
      <c r="E97" s="133">
        <v>2</v>
      </c>
      <c r="F97" s="133">
        <v>2</v>
      </c>
      <c r="G97" s="131" t="s">
        <v>70</v>
      </c>
      <c r="H97" s="134">
        <v>17</v>
      </c>
      <c r="I97" s="145">
        <v>150</v>
      </c>
      <c r="J97" s="88">
        <f t="shared" si="15"/>
        <v>450</v>
      </c>
      <c r="K97" s="146">
        <v>16000</v>
      </c>
      <c r="L97" s="147">
        <f t="shared" si="16"/>
        <v>48000</v>
      </c>
      <c r="M97" s="148">
        <v>4249.6</v>
      </c>
      <c r="N97" s="149">
        <f t="shared" si="17"/>
        <v>12748.800000000001</v>
      </c>
      <c r="O97" s="150">
        <v>0.2656</v>
      </c>
      <c r="P97" s="151">
        <v>32662.68</v>
      </c>
      <c r="Q97" s="95">
        <v>6422.17</v>
      </c>
      <c r="R97" s="165">
        <f t="shared" si="18"/>
        <v>0.6804725</v>
      </c>
      <c r="S97" s="165">
        <f t="shared" si="19"/>
        <v>0.5037470193273093</v>
      </c>
      <c r="T97" s="166"/>
      <c r="U97" s="167">
        <v>11040</v>
      </c>
      <c r="V97" s="168">
        <f t="shared" si="20"/>
        <v>33120</v>
      </c>
      <c r="W97" s="169">
        <v>3225.4464000000003</v>
      </c>
      <c r="X97" s="170">
        <f t="shared" si="21"/>
        <v>9676.3392</v>
      </c>
      <c r="Y97" s="183">
        <v>0.29216000000000003</v>
      </c>
      <c r="Z97" s="151">
        <v>26250.97</v>
      </c>
      <c r="AA97" s="151">
        <v>6961.5</v>
      </c>
      <c r="AB97" s="184">
        <f t="shared" si="22"/>
        <v>0.7926017512077295</v>
      </c>
      <c r="AC97" s="184">
        <f t="shared" si="23"/>
        <v>0.7194353004904995</v>
      </c>
      <c r="AD97" s="184"/>
      <c r="AE97" s="170">
        <v>960</v>
      </c>
      <c r="AF97" s="170">
        <f t="shared" si="24"/>
        <v>2880</v>
      </c>
      <c r="AG97" s="148">
        <v>381.51</v>
      </c>
      <c r="AH97" s="183">
        <f t="shared" si="25"/>
        <v>0.13246875</v>
      </c>
      <c r="AI97" s="198"/>
      <c r="AJ97" s="199">
        <v>12</v>
      </c>
      <c r="AK97" s="68">
        <v>31</v>
      </c>
      <c r="AL97" s="200"/>
      <c r="AM97" s="201">
        <f t="shared" si="27"/>
        <v>0</v>
      </c>
    </row>
    <row r="98" spans="1:39" ht="12.75">
      <c r="A98" s="131">
        <v>96</v>
      </c>
      <c r="B98" s="131">
        <v>103199</v>
      </c>
      <c r="C98" s="132" t="s">
        <v>144</v>
      </c>
      <c r="D98" s="133" t="s">
        <v>40</v>
      </c>
      <c r="E98" s="133">
        <v>3</v>
      </c>
      <c r="F98" s="133"/>
      <c r="G98" s="131" t="s">
        <v>36</v>
      </c>
      <c r="H98" s="134">
        <v>27</v>
      </c>
      <c r="I98" s="145">
        <v>100</v>
      </c>
      <c r="J98" s="88">
        <f t="shared" si="15"/>
        <v>300</v>
      </c>
      <c r="K98" s="146">
        <v>12000</v>
      </c>
      <c r="L98" s="147">
        <f t="shared" si="16"/>
        <v>36000</v>
      </c>
      <c r="M98" s="148">
        <v>3292.32</v>
      </c>
      <c r="N98" s="149">
        <f t="shared" si="17"/>
        <v>9876.960000000001</v>
      </c>
      <c r="O98" s="150">
        <v>0.27436</v>
      </c>
      <c r="P98" s="151">
        <v>24460.65</v>
      </c>
      <c r="Q98" s="95">
        <v>6460.52</v>
      </c>
      <c r="R98" s="165">
        <f t="shared" si="18"/>
        <v>0.6794625000000001</v>
      </c>
      <c r="S98" s="165">
        <f t="shared" si="19"/>
        <v>0.6541000469780175</v>
      </c>
      <c r="T98" s="166"/>
      <c r="U98" s="167">
        <v>8280</v>
      </c>
      <c r="V98" s="168">
        <f t="shared" si="20"/>
        <v>24840</v>
      </c>
      <c r="W98" s="169">
        <v>2498.87088</v>
      </c>
      <c r="X98" s="170">
        <f t="shared" si="21"/>
        <v>7496.612639999999</v>
      </c>
      <c r="Y98" s="183">
        <v>0.301796</v>
      </c>
      <c r="Z98" s="151">
        <v>18736.15</v>
      </c>
      <c r="AA98" s="151">
        <v>5405.75</v>
      </c>
      <c r="AB98" s="184">
        <f t="shared" si="22"/>
        <v>0.754273349436393</v>
      </c>
      <c r="AC98" s="184">
        <f t="shared" si="23"/>
        <v>0.7210923465828162</v>
      </c>
      <c r="AD98" s="184"/>
      <c r="AE98" s="170">
        <v>720</v>
      </c>
      <c r="AF98" s="170">
        <f t="shared" si="24"/>
        <v>2160</v>
      </c>
      <c r="AG98" s="148">
        <v>957.31</v>
      </c>
      <c r="AH98" s="183">
        <f t="shared" si="25"/>
        <v>0.44319907407407405</v>
      </c>
      <c r="AI98" s="198"/>
      <c r="AJ98" s="199">
        <v>12</v>
      </c>
      <c r="AK98" s="68">
        <v>12</v>
      </c>
      <c r="AL98" s="200"/>
      <c r="AM98" s="201">
        <f t="shared" si="27"/>
        <v>0</v>
      </c>
    </row>
    <row r="99" spans="1:39" ht="12.75">
      <c r="A99" s="131">
        <v>97</v>
      </c>
      <c r="B99" s="131">
        <v>720</v>
      </c>
      <c r="C99" s="132" t="s">
        <v>145</v>
      </c>
      <c r="D99" s="131" t="s">
        <v>35</v>
      </c>
      <c r="E99" s="133">
        <v>2</v>
      </c>
      <c r="F99" s="133"/>
      <c r="G99" s="131" t="s">
        <v>47</v>
      </c>
      <c r="H99" s="134">
        <v>34</v>
      </c>
      <c r="I99" s="145">
        <v>100</v>
      </c>
      <c r="J99" s="145">
        <f t="shared" si="15"/>
        <v>300</v>
      </c>
      <c r="K99" s="146">
        <v>9800</v>
      </c>
      <c r="L99" s="147">
        <f t="shared" si="16"/>
        <v>29400</v>
      </c>
      <c r="M99" s="148">
        <v>2404.9199999999996</v>
      </c>
      <c r="N99" s="149">
        <f t="shared" si="17"/>
        <v>7214.759999999998</v>
      </c>
      <c r="O99" s="150">
        <v>0.24539999999999998</v>
      </c>
      <c r="P99" s="151">
        <v>19951.1</v>
      </c>
      <c r="Q99" s="95">
        <v>4930.25</v>
      </c>
      <c r="R99" s="165">
        <f t="shared" si="18"/>
        <v>0.6786088435374149</v>
      </c>
      <c r="S99" s="165">
        <f t="shared" si="19"/>
        <v>0.6833560645121945</v>
      </c>
      <c r="T99" s="166"/>
      <c r="U99" s="146">
        <v>6761.999999999999</v>
      </c>
      <c r="V99" s="168">
        <f t="shared" si="20"/>
        <v>20285.999999999996</v>
      </c>
      <c r="W99" s="148">
        <v>1825.3342799999998</v>
      </c>
      <c r="X99" s="170">
        <f t="shared" si="21"/>
        <v>5476.002839999999</v>
      </c>
      <c r="Y99" s="150">
        <v>0.26994</v>
      </c>
      <c r="Z99" s="151">
        <v>8051.24</v>
      </c>
      <c r="AA99" s="151">
        <v>2380.45</v>
      </c>
      <c r="AB99" s="184">
        <f t="shared" si="22"/>
        <v>0.3968865227250321</v>
      </c>
      <c r="AC99" s="184">
        <f t="shared" si="23"/>
        <v>0.4347057643235262</v>
      </c>
      <c r="AD99" s="184"/>
      <c r="AE99" s="149">
        <v>588</v>
      </c>
      <c r="AF99" s="170">
        <f t="shared" si="24"/>
        <v>1764</v>
      </c>
      <c r="AG99" s="148">
        <v>216.73</v>
      </c>
      <c r="AH99" s="183">
        <f t="shared" si="25"/>
        <v>0.12286281179138321</v>
      </c>
      <c r="AI99" s="198"/>
      <c r="AJ99" s="204">
        <v>8</v>
      </c>
      <c r="AK99" s="68">
        <v>20</v>
      </c>
      <c r="AL99" s="200"/>
      <c r="AM99" s="201">
        <f t="shared" si="27"/>
        <v>0</v>
      </c>
    </row>
    <row r="100" spans="1:39" ht="12.75">
      <c r="A100" s="131">
        <v>98</v>
      </c>
      <c r="B100" s="131">
        <v>379</v>
      </c>
      <c r="C100" s="132" t="s">
        <v>146</v>
      </c>
      <c r="D100" s="131" t="s">
        <v>44</v>
      </c>
      <c r="E100" s="133">
        <v>3</v>
      </c>
      <c r="F100" s="133">
        <v>1</v>
      </c>
      <c r="G100" s="131" t="s">
        <v>55</v>
      </c>
      <c r="H100" s="134">
        <v>10</v>
      </c>
      <c r="I100" s="145">
        <v>150</v>
      </c>
      <c r="J100" s="145">
        <f t="shared" si="15"/>
        <v>450</v>
      </c>
      <c r="K100" s="146">
        <v>20000</v>
      </c>
      <c r="L100" s="147">
        <f t="shared" si="16"/>
        <v>60000</v>
      </c>
      <c r="M100" s="148">
        <v>4534.400000000001</v>
      </c>
      <c r="N100" s="149">
        <f t="shared" si="17"/>
        <v>13603.2</v>
      </c>
      <c r="O100" s="150">
        <v>0.22672</v>
      </c>
      <c r="P100" s="151">
        <v>40705.82</v>
      </c>
      <c r="Q100" s="95">
        <v>9283.84</v>
      </c>
      <c r="R100" s="165">
        <f t="shared" si="18"/>
        <v>0.6784303333333334</v>
      </c>
      <c r="S100" s="165">
        <f t="shared" si="19"/>
        <v>0.68247471183251</v>
      </c>
      <c r="T100" s="166"/>
      <c r="U100" s="146">
        <v>13799.999999999998</v>
      </c>
      <c r="V100" s="168">
        <f t="shared" si="20"/>
        <v>41399.99999999999</v>
      </c>
      <c r="W100" s="148">
        <v>3441.6096</v>
      </c>
      <c r="X100" s="170">
        <f t="shared" si="21"/>
        <v>10324.8288</v>
      </c>
      <c r="Y100" s="150">
        <v>0.24939200000000003</v>
      </c>
      <c r="Z100" s="151">
        <v>33765.66</v>
      </c>
      <c r="AA100" s="151">
        <v>8020.27</v>
      </c>
      <c r="AB100" s="184">
        <f t="shared" si="22"/>
        <v>0.8155956521739133</v>
      </c>
      <c r="AC100" s="184">
        <f t="shared" si="23"/>
        <v>0.7767944781805971</v>
      </c>
      <c r="AD100" s="184"/>
      <c r="AE100" s="149">
        <v>1236.839533065237</v>
      </c>
      <c r="AF100" s="170">
        <f t="shared" si="24"/>
        <v>3710.518599195711</v>
      </c>
      <c r="AG100" s="148">
        <v>2525.85</v>
      </c>
      <c r="AH100" s="183">
        <f t="shared" si="25"/>
        <v>0.68072694758827</v>
      </c>
      <c r="AI100" s="198"/>
      <c r="AJ100" s="204">
        <v>16</v>
      </c>
      <c r="AK100" s="68">
        <v>34</v>
      </c>
      <c r="AL100" s="200"/>
      <c r="AM100" s="201">
        <f aca="true" t="shared" si="28" ref="AM100:AM131">T100+AD100+AI100</f>
        <v>0</v>
      </c>
    </row>
    <row r="101" spans="1:39" ht="12.75">
      <c r="A101" s="131">
        <v>99</v>
      </c>
      <c r="B101" s="131">
        <v>545</v>
      </c>
      <c r="C101" s="132" t="s">
        <v>147</v>
      </c>
      <c r="D101" s="131" t="s">
        <v>61</v>
      </c>
      <c r="E101" s="133">
        <v>2</v>
      </c>
      <c r="F101" s="133"/>
      <c r="G101" s="131" t="s">
        <v>70</v>
      </c>
      <c r="H101" s="134">
        <v>48</v>
      </c>
      <c r="I101" s="145">
        <v>100</v>
      </c>
      <c r="J101" s="145">
        <f t="shared" si="15"/>
        <v>300</v>
      </c>
      <c r="K101" s="146">
        <v>5500</v>
      </c>
      <c r="L101" s="147">
        <f t="shared" si="16"/>
        <v>16500</v>
      </c>
      <c r="M101" s="148">
        <v>1386.44</v>
      </c>
      <c r="N101" s="149">
        <f t="shared" si="17"/>
        <v>4159.32</v>
      </c>
      <c r="O101" s="150">
        <v>0.25208</v>
      </c>
      <c r="P101" s="151">
        <v>11149.64</v>
      </c>
      <c r="Q101" s="95">
        <v>3002.27</v>
      </c>
      <c r="R101" s="165">
        <f t="shared" si="18"/>
        <v>0.6757357575757575</v>
      </c>
      <c r="S101" s="165">
        <f t="shared" si="19"/>
        <v>0.7218175086312186</v>
      </c>
      <c r="T101" s="166"/>
      <c r="U101" s="146">
        <v>3794.9999999999995</v>
      </c>
      <c r="V101" s="168">
        <f t="shared" si="20"/>
        <v>11384.999999999998</v>
      </c>
      <c r="W101" s="148">
        <v>1052.30796</v>
      </c>
      <c r="X101" s="170">
        <f t="shared" si="21"/>
        <v>3156.9238800000003</v>
      </c>
      <c r="Y101" s="150">
        <v>0.27728800000000003</v>
      </c>
      <c r="Z101" s="151">
        <v>4979.55</v>
      </c>
      <c r="AA101" s="151">
        <v>1740.86</v>
      </c>
      <c r="AB101" s="184">
        <f t="shared" si="22"/>
        <v>0.43737812911725965</v>
      </c>
      <c r="AC101" s="184">
        <f t="shared" si="23"/>
        <v>0.5514418675181993</v>
      </c>
      <c r="AD101" s="184"/>
      <c r="AE101" s="149">
        <v>330</v>
      </c>
      <c r="AF101" s="170">
        <f t="shared" si="24"/>
        <v>990</v>
      </c>
      <c r="AG101" s="148">
        <v>100.7</v>
      </c>
      <c r="AH101" s="183">
        <f t="shared" si="25"/>
        <v>0.10171717171717172</v>
      </c>
      <c r="AI101" s="198"/>
      <c r="AJ101" s="204">
        <v>8</v>
      </c>
      <c r="AK101" s="68">
        <v>0</v>
      </c>
      <c r="AL101" s="200">
        <f>(AK101-AJ101)*1</f>
        <v>-8</v>
      </c>
      <c r="AM101" s="201">
        <f t="shared" si="28"/>
        <v>0</v>
      </c>
    </row>
    <row r="102" spans="1:39" ht="12.75">
      <c r="A102" s="131">
        <v>100</v>
      </c>
      <c r="B102" s="131">
        <v>371</v>
      </c>
      <c r="C102" s="132" t="s">
        <v>148</v>
      </c>
      <c r="D102" s="131" t="s">
        <v>61</v>
      </c>
      <c r="E102" s="133">
        <v>2</v>
      </c>
      <c r="F102" s="133"/>
      <c r="G102" s="131" t="s">
        <v>88</v>
      </c>
      <c r="H102" s="134">
        <v>46</v>
      </c>
      <c r="I102" s="145">
        <v>100</v>
      </c>
      <c r="J102" s="145">
        <f t="shared" si="15"/>
        <v>300</v>
      </c>
      <c r="K102" s="146">
        <v>6800</v>
      </c>
      <c r="L102" s="147">
        <f t="shared" si="16"/>
        <v>20400</v>
      </c>
      <c r="M102" s="148">
        <v>1686.1280000000004</v>
      </c>
      <c r="N102" s="149">
        <f t="shared" si="17"/>
        <v>5058.384000000001</v>
      </c>
      <c r="O102" s="150">
        <v>0.24796000000000007</v>
      </c>
      <c r="P102" s="151">
        <v>13784.42</v>
      </c>
      <c r="Q102" s="95">
        <v>3315.63</v>
      </c>
      <c r="R102" s="165">
        <f t="shared" si="18"/>
        <v>0.6757068627450981</v>
      </c>
      <c r="S102" s="165">
        <f t="shared" si="19"/>
        <v>0.6554721824203144</v>
      </c>
      <c r="T102" s="166"/>
      <c r="U102" s="146">
        <v>4692</v>
      </c>
      <c r="V102" s="168">
        <f t="shared" si="20"/>
        <v>14076</v>
      </c>
      <c r="W102" s="148">
        <v>1279.7711520000005</v>
      </c>
      <c r="X102" s="170">
        <f t="shared" si="21"/>
        <v>3839.3134560000017</v>
      </c>
      <c r="Y102" s="150">
        <v>0.2727560000000001</v>
      </c>
      <c r="Z102" s="151">
        <v>8896.23</v>
      </c>
      <c r="AA102" s="151">
        <v>2115.76</v>
      </c>
      <c r="AB102" s="184">
        <f t="shared" si="22"/>
        <v>0.6320140664961637</v>
      </c>
      <c r="AC102" s="184">
        <f t="shared" si="23"/>
        <v>0.5510776924696089</v>
      </c>
      <c r="AD102" s="184"/>
      <c r="AE102" s="149">
        <v>408</v>
      </c>
      <c r="AF102" s="170">
        <f t="shared" si="24"/>
        <v>1224</v>
      </c>
      <c r="AG102" s="148">
        <v>97.84</v>
      </c>
      <c r="AH102" s="183">
        <f t="shared" si="25"/>
        <v>0.07993464052287581</v>
      </c>
      <c r="AI102" s="198"/>
      <c r="AJ102" s="204">
        <v>8</v>
      </c>
      <c r="AK102" s="68">
        <v>0</v>
      </c>
      <c r="AL102" s="200">
        <f>(AK102-AJ102)*1</f>
        <v>-8</v>
      </c>
      <c r="AM102" s="201">
        <f t="shared" si="28"/>
        <v>0</v>
      </c>
    </row>
    <row r="103" spans="1:39" ht="12.75">
      <c r="A103" s="131">
        <v>101</v>
      </c>
      <c r="B103" s="131">
        <v>571</v>
      </c>
      <c r="C103" s="132" t="s">
        <v>149</v>
      </c>
      <c r="D103" s="133" t="s">
        <v>63</v>
      </c>
      <c r="E103" s="133">
        <v>3</v>
      </c>
      <c r="F103" s="133">
        <v>1</v>
      </c>
      <c r="G103" s="131" t="s">
        <v>70</v>
      </c>
      <c r="H103" s="134">
        <v>5</v>
      </c>
      <c r="I103" s="145">
        <v>200</v>
      </c>
      <c r="J103" s="88">
        <f t="shared" si="15"/>
        <v>600</v>
      </c>
      <c r="K103" s="146">
        <v>28000</v>
      </c>
      <c r="L103" s="147">
        <f t="shared" si="16"/>
        <v>84000</v>
      </c>
      <c r="M103" s="148">
        <v>6475.840000000001</v>
      </c>
      <c r="N103" s="149">
        <f t="shared" si="17"/>
        <v>19427.520000000004</v>
      </c>
      <c r="O103" s="150">
        <v>0.23128000000000004</v>
      </c>
      <c r="P103" s="151">
        <v>56581.71</v>
      </c>
      <c r="Q103" s="95">
        <v>13134.56</v>
      </c>
      <c r="R103" s="165">
        <f t="shared" si="18"/>
        <v>0.6735917857142857</v>
      </c>
      <c r="S103" s="165">
        <f t="shared" si="19"/>
        <v>0.6760801172769348</v>
      </c>
      <c r="T103" s="166"/>
      <c r="U103" s="167">
        <v>19320</v>
      </c>
      <c r="V103" s="168">
        <f t="shared" si="20"/>
        <v>57960</v>
      </c>
      <c r="W103" s="169">
        <v>4915.162560000002</v>
      </c>
      <c r="X103" s="170">
        <f t="shared" si="21"/>
        <v>14745.487680000006</v>
      </c>
      <c r="Y103" s="183">
        <v>0.2544080000000001</v>
      </c>
      <c r="Z103" s="151">
        <v>59882.35</v>
      </c>
      <c r="AA103" s="151">
        <v>13615.81</v>
      </c>
      <c r="AB103" s="185">
        <f t="shared" si="22"/>
        <v>1.033166839199448</v>
      </c>
      <c r="AC103" s="184">
        <f t="shared" si="23"/>
        <v>0.9233882456439714</v>
      </c>
      <c r="AD103" s="184"/>
      <c r="AE103" s="170">
        <v>1680</v>
      </c>
      <c r="AF103" s="170">
        <f t="shared" si="24"/>
        <v>5040</v>
      </c>
      <c r="AG103" s="148">
        <v>2673.57</v>
      </c>
      <c r="AH103" s="183">
        <f t="shared" si="25"/>
        <v>0.5304702380952381</v>
      </c>
      <c r="AI103" s="198"/>
      <c r="AJ103" s="199">
        <v>16</v>
      </c>
      <c r="AK103" s="68">
        <v>18</v>
      </c>
      <c r="AL103" s="200"/>
      <c r="AM103" s="201">
        <f t="shared" si="28"/>
        <v>0</v>
      </c>
    </row>
    <row r="104" spans="1:39" ht="12.75">
      <c r="A104" s="131">
        <v>102</v>
      </c>
      <c r="B104" s="131">
        <v>732</v>
      </c>
      <c r="C104" s="132" t="s">
        <v>150</v>
      </c>
      <c r="D104" s="131" t="s">
        <v>35</v>
      </c>
      <c r="E104" s="133">
        <v>2</v>
      </c>
      <c r="F104" s="133"/>
      <c r="G104" s="131" t="s">
        <v>47</v>
      </c>
      <c r="H104" s="134">
        <v>38</v>
      </c>
      <c r="I104" s="145">
        <v>100</v>
      </c>
      <c r="J104" s="145">
        <f t="shared" si="15"/>
        <v>300</v>
      </c>
      <c r="K104" s="146">
        <v>9000</v>
      </c>
      <c r="L104" s="147">
        <f t="shared" si="16"/>
        <v>27000</v>
      </c>
      <c r="M104" s="148">
        <v>2308.3199999999997</v>
      </c>
      <c r="N104" s="149">
        <f t="shared" si="17"/>
        <v>6924.959999999999</v>
      </c>
      <c r="O104" s="150">
        <v>0.25648</v>
      </c>
      <c r="P104" s="151">
        <v>18152.26</v>
      </c>
      <c r="Q104" s="95">
        <v>3793.84</v>
      </c>
      <c r="R104" s="165">
        <f t="shared" si="18"/>
        <v>0.6723059259259259</v>
      </c>
      <c r="S104" s="165">
        <f t="shared" si="19"/>
        <v>0.5478500958850304</v>
      </c>
      <c r="T104" s="166"/>
      <c r="U104" s="146">
        <v>6209.999999999999</v>
      </c>
      <c r="V104" s="168">
        <f t="shared" si="20"/>
        <v>18629.999999999996</v>
      </c>
      <c r="W104" s="148">
        <v>1752.0148799999997</v>
      </c>
      <c r="X104" s="170">
        <f t="shared" si="21"/>
        <v>5256.044639999999</v>
      </c>
      <c r="Y104" s="150">
        <v>0.282128</v>
      </c>
      <c r="Z104" s="151">
        <v>15774.62</v>
      </c>
      <c r="AA104" s="151">
        <v>4095.12</v>
      </c>
      <c r="AB104" s="184">
        <f t="shared" si="22"/>
        <v>0.8467321524422976</v>
      </c>
      <c r="AC104" s="184">
        <f t="shared" si="23"/>
        <v>0.7791258028584781</v>
      </c>
      <c r="AD104" s="184"/>
      <c r="AE104" s="149">
        <v>540</v>
      </c>
      <c r="AF104" s="170">
        <f t="shared" si="24"/>
        <v>1620</v>
      </c>
      <c r="AG104" s="148">
        <v>560.09</v>
      </c>
      <c r="AH104" s="183">
        <f t="shared" si="25"/>
        <v>0.3457345679012346</v>
      </c>
      <c r="AI104" s="198"/>
      <c r="AJ104" s="204">
        <v>8</v>
      </c>
      <c r="AK104" s="68">
        <v>3</v>
      </c>
      <c r="AL104" s="200">
        <f>(AK104-AJ104)*1</f>
        <v>-5</v>
      </c>
      <c r="AM104" s="201">
        <f t="shared" si="28"/>
        <v>0</v>
      </c>
    </row>
    <row r="105" spans="1:39" ht="12.75">
      <c r="A105" s="131">
        <v>103</v>
      </c>
      <c r="B105" s="131">
        <v>712</v>
      </c>
      <c r="C105" s="132" t="s">
        <v>151</v>
      </c>
      <c r="D105" s="133" t="s">
        <v>44</v>
      </c>
      <c r="E105" s="133">
        <v>3</v>
      </c>
      <c r="F105" s="133">
        <v>1</v>
      </c>
      <c r="G105" s="131" t="s">
        <v>70</v>
      </c>
      <c r="H105" s="134">
        <v>7</v>
      </c>
      <c r="I105" s="145">
        <v>200</v>
      </c>
      <c r="J105" s="88">
        <f t="shared" si="15"/>
        <v>600</v>
      </c>
      <c r="K105" s="146">
        <v>23000</v>
      </c>
      <c r="L105" s="147">
        <f t="shared" si="16"/>
        <v>69000</v>
      </c>
      <c r="M105" s="148">
        <v>6436.32</v>
      </c>
      <c r="N105" s="149">
        <f t="shared" si="17"/>
        <v>19308.96</v>
      </c>
      <c r="O105" s="150">
        <v>0.27984</v>
      </c>
      <c r="P105" s="151">
        <v>46053.69</v>
      </c>
      <c r="Q105" s="95">
        <v>13914.78</v>
      </c>
      <c r="R105" s="165">
        <f t="shared" si="18"/>
        <v>0.6674447826086957</v>
      </c>
      <c r="S105" s="165">
        <f t="shared" si="19"/>
        <v>0.720638501503965</v>
      </c>
      <c r="T105" s="166"/>
      <c r="U105" s="167">
        <v>15869.999999999998</v>
      </c>
      <c r="V105" s="168">
        <f t="shared" si="20"/>
        <v>47609.99999999999</v>
      </c>
      <c r="W105" s="169">
        <v>4885.166879999999</v>
      </c>
      <c r="X105" s="170">
        <f t="shared" si="21"/>
        <v>14655.500639999997</v>
      </c>
      <c r="Y105" s="183">
        <v>0.307824</v>
      </c>
      <c r="Z105" s="151">
        <v>33759.18</v>
      </c>
      <c r="AA105" s="151">
        <v>10767.48</v>
      </c>
      <c r="AB105" s="184">
        <f t="shared" si="22"/>
        <v>0.709077504725898</v>
      </c>
      <c r="AC105" s="184">
        <f t="shared" si="23"/>
        <v>0.7347057097873391</v>
      </c>
      <c r="AD105" s="184"/>
      <c r="AE105" s="170">
        <v>1380</v>
      </c>
      <c r="AF105" s="170">
        <f t="shared" si="24"/>
        <v>4140</v>
      </c>
      <c r="AG105" s="148">
        <v>1925.45</v>
      </c>
      <c r="AH105" s="183">
        <f t="shared" si="25"/>
        <v>0.46508454106280195</v>
      </c>
      <c r="AI105" s="198"/>
      <c r="AJ105" s="199">
        <v>16</v>
      </c>
      <c r="AK105" s="68">
        <v>17</v>
      </c>
      <c r="AL105" s="200"/>
      <c r="AM105" s="201">
        <f t="shared" si="28"/>
        <v>0</v>
      </c>
    </row>
    <row r="106" spans="1:39" ht="12.75">
      <c r="A106" s="131">
        <v>104</v>
      </c>
      <c r="B106" s="131">
        <v>110378</v>
      </c>
      <c r="C106" s="132" t="s">
        <v>152</v>
      </c>
      <c r="D106" s="133" t="s">
        <v>61</v>
      </c>
      <c r="E106" s="133">
        <v>2</v>
      </c>
      <c r="F106" s="133"/>
      <c r="G106" s="131" t="s">
        <v>38</v>
      </c>
      <c r="H106" s="134">
        <v>45</v>
      </c>
      <c r="I106" s="145">
        <v>100</v>
      </c>
      <c r="J106" s="88">
        <f t="shared" si="15"/>
        <v>300</v>
      </c>
      <c r="K106" s="146">
        <v>8000</v>
      </c>
      <c r="L106" s="147">
        <f t="shared" si="16"/>
        <v>24000</v>
      </c>
      <c r="M106" s="148">
        <v>1728.3200000000002</v>
      </c>
      <c r="N106" s="149">
        <f t="shared" si="17"/>
        <v>5184.960000000001</v>
      </c>
      <c r="O106" s="150">
        <v>0.21604</v>
      </c>
      <c r="P106" s="151">
        <v>15930.15</v>
      </c>
      <c r="Q106" s="95">
        <v>3799.04</v>
      </c>
      <c r="R106" s="165">
        <f t="shared" si="18"/>
        <v>0.6637562499999999</v>
      </c>
      <c r="S106" s="165">
        <f t="shared" si="19"/>
        <v>0.7327038202801949</v>
      </c>
      <c r="T106" s="166"/>
      <c r="U106" s="167">
        <v>5520</v>
      </c>
      <c r="V106" s="168">
        <f t="shared" si="20"/>
        <v>16560</v>
      </c>
      <c r="W106" s="169">
        <v>1311.7948800000001</v>
      </c>
      <c r="X106" s="170">
        <f t="shared" si="21"/>
        <v>3935.38464</v>
      </c>
      <c r="Y106" s="183">
        <v>0.23764400000000002</v>
      </c>
      <c r="Z106" s="151">
        <v>11107.71</v>
      </c>
      <c r="AA106" s="151">
        <v>2944.95</v>
      </c>
      <c r="AB106" s="184">
        <f t="shared" si="22"/>
        <v>0.6707554347826087</v>
      </c>
      <c r="AC106" s="184">
        <f t="shared" si="23"/>
        <v>0.7483258358196976</v>
      </c>
      <c r="AD106" s="184"/>
      <c r="AE106" s="170">
        <v>480</v>
      </c>
      <c r="AF106" s="170">
        <f t="shared" si="24"/>
        <v>1440</v>
      </c>
      <c r="AG106" s="148">
        <v>662.1</v>
      </c>
      <c r="AH106" s="183">
        <f t="shared" si="25"/>
        <v>0.4597916666666667</v>
      </c>
      <c r="AI106" s="198"/>
      <c r="AJ106" s="199">
        <v>8</v>
      </c>
      <c r="AK106" s="68">
        <v>11</v>
      </c>
      <c r="AL106" s="200"/>
      <c r="AM106" s="201">
        <f t="shared" si="28"/>
        <v>0</v>
      </c>
    </row>
    <row r="107" spans="1:39" ht="12.75">
      <c r="A107" s="131">
        <v>105</v>
      </c>
      <c r="B107" s="131">
        <v>114622</v>
      </c>
      <c r="C107" s="132" t="s">
        <v>153</v>
      </c>
      <c r="D107" s="131" t="s">
        <v>52</v>
      </c>
      <c r="E107" s="133">
        <v>2</v>
      </c>
      <c r="F107" s="133">
        <v>2</v>
      </c>
      <c r="G107" s="131" t="s">
        <v>36</v>
      </c>
      <c r="H107" s="134">
        <v>18</v>
      </c>
      <c r="I107" s="145">
        <v>150</v>
      </c>
      <c r="J107" s="145">
        <f t="shared" si="15"/>
        <v>450</v>
      </c>
      <c r="K107" s="146">
        <v>15730.000000000004</v>
      </c>
      <c r="L107" s="147">
        <f t="shared" si="16"/>
        <v>47190.000000000015</v>
      </c>
      <c r="M107" s="148">
        <v>4427.051200000002</v>
      </c>
      <c r="N107" s="149">
        <f t="shared" si="17"/>
        <v>13281.153600000005</v>
      </c>
      <c r="O107" s="150">
        <v>0.28144</v>
      </c>
      <c r="P107" s="151">
        <v>31271.9</v>
      </c>
      <c r="Q107" s="95">
        <v>6665.16</v>
      </c>
      <c r="R107" s="165">
        <f t="shared" si="18"/>
        <v>0.6626806526806525</v>
      </c>
      <c r="S107" s="165">
        <f t="shared" si="19"/>
        <v>0.5018509837880346</v>
      </c>
      <c r="T107" s="166"/>
      <c r="U107" s="146">
        <v>11000</v>
      </c>
      <c r="V107" s="168">
        <f t="shared" si="20"/>
        <v>33000</v>
      </c>
      <c r="W107" s="148">
        <v>3405.4240000000004</v>
      </c>
      <c r="X107" s="170">
        <f t="shared" si="21"/>
        <v>10216.272</v>
      </c>
      <c r="Y107" s="150">
        <v>0.309584</v>
      </c>
      <c r="Z107" s="151">
        <v>19391.2</v>
      </c>
      <c r="AA107" s="151">
        <v>5365.78</v>
      </c>
      <c r="AB107" s="184">
        <f t="shared" si="22"/>
        <v>0.5876121212121213</v>
      </c>
      <c r="AC107" s="184">
        <f t="shared" si="23"/>
        <v>0.525218983989463</v>
      </c>
      <c r="AD107" s="184"/>
      <c r="AE107" s="149">
        <v>943.8000000000002</v>
      </c>
      <c r="AF107" s="170">
        <f t="shared" si="24"/>
        <v>2831.4000000000005</v>
      </c>
      <c r="AG107" s="148">
        <v>783.9</v>
      </c>
      <c r="AH107" s="183">
        <f t="shared" si="25"/>
        <v>0.27685950413223137</v>
      </c>
      <c r="AI107" s="198"/>
      <c r="AJ107" s="204">
        <v>12</v>
      </c>
      <c r="AK107" s="68">
        <v>10</v>
      </c>
      <c r="AL107" s="200">
        <f>(AK107-AJ107)*1</f>
        <v>-2</v>
      </c>
      <c r="AM107" s="201">
        <f t="shared" si="28"/>
        <v>0</v>
      </c>
    </row>
    <row r="108" spans="1:39" ht="12.75">
      <c r="A108" s="131">
        <v>106</v>
      </c>
      <c r="B108" s="131">
        <v>339</v>
      </c>
      <c r="C108" s="132" t="s">
        <v>154</v>
      </c>
      <c r="D108" s="133" t="s">
        <v>35</v>
      </c>
      <c r="E108" s="133">
        <v>2</v>
      </c>
      <c r="F108" s="133">
        <v>1</v>
      </c>
      <c r="G108" s="131" t="s">
        <v>55</v>
      </c>
      <c r="H108" s="134">
        <v>41</v>
      </c>
      <c r="I108" s="145">
        <v>100</v>
      </c>
      <c r="J108" s="88">
        <f t="shared" si="15"/>
        <v>300</v>
      </c>
      <c r="K108" s="146">
        <v>9000</v>
      </c>
      <c r="L108" s="147">
        <f t="shared" si="16"/>
        <v>27000</v>
      </c>
      <c r="M108" s="148">
        <v>2107.4400000000005</v>
      </c>
      <c r="N108" s="149">
        <f t="shared" si="17"/>
        <v>6322.3200000000015</v>
      </c>
      <c r="O108" s="150">
        <v>0.23416000000000003</v>
      </c>
      <c r="P108" s="151">
        <v>17855.15</v>
      </c>
      <c r="Q108" s="95">
        <v>3242.85</v>
      </c>
      <c r="R108" s="165">
        <f t="shared" si="18"/>
        <v>0.6613018518518519</v>
      </c>
      <c r="S108" s="165">
        <f t="shared" si="19"/>
        <v>0.5129208897999468</v>
      </c>
      <c r="T108" s="166"/>
      <c r="U108" s="167">
        <v>6209.999999999999</v>
      </c>
      <c r="V108" s="168">
        <f t="shared" si="20"/>
        <v>18629.999999999996</v>
      </c>
      <c r="W108" s="169">
        <v>1599.5469600000004</v>
      </c>
      <c r="X108" s="170">
        <f t="shared" si="21"/>
        <v>4798.640880000001</v>
      </c>
      <c r="Y108" s="183">
        <v>0.2575760000000001</v>
      </c>
      <c r="Z108" s="151">
        <v>12959.4</v>
      </c>
      <c r="AA108" s="151">
        <v>3664.66</v>
      </c>
      <c r="AB108" s="184">
        <f t="shared" si="22"/>
        <v>0.6956199677938809</v>
      </c>
      <c r="AC108" s="184">
        <f t="shared" si="23"/>
        <v>0.7636870713275796</v>
      </c>
      <c r="AD108" s="184"/>
      <c r="AE108" s="170">
        <v>540</v>
      </c>
      <c r="AF108" s="170">
        <f t="shared" si="24"/>
        <v>1620</v>
      </c>
      <c r="AG108" s="148">
        <v>781.73</v>
      </c>
      <c r="AH108" s="183">
        <f t="shared" si="25"/>
        <v>0.4825493827160494</v>
      </c>
      <c r="AI108" s="198"/>
      <c r="AJ108" s="199">
        <v>8</v>
      </c>
      <c r="AK108" s="68">
        <v>3</v>
      </c>
      <c r="AL108" s="200">
        <f>(AK108-AJ108)*1</f>
        <v>-5</v>
      </c>
      <c r="AM108" s="201">
        <f t="shared" si="28"/>
        <v>0</v>
      </c>
    </row>
    <row r="109" spans="1:39" ht="12.75">
      <c r="A109" s="131">
        <v>107</v>
      </c>
      <c r="B109" s="131">
        <v>752</v>
      </c>
      <c r="C109" s="132" t="s">
        <v>155</v>
      </c>
      <c r="D109" s="131" t="s">
        <v>35</v>
      </c>
      <c r="E109" s="133">
        <v>2</v>
      </c>
      <c r="F109" s="133">
        <v>1</v>
      </c>
      <c r="G109" s="131" t="s">
        <v>55</v>
      </c>
      <c r="H109" s="134">
        <v>32</v>
      </c>
      <c r="I109" s="145">
        <v>100</v>
      </c>
      <c r="J109" s="145">
        <f t="shared" si="15"/>
        <v>300</v>
      </c>
      <c r="K109" s="146">
        <v>10000</v>
      </c>
      <c r="L109" s="147">
        <f t="shared" si="16"/>
        <v>30000</v>
      </c>
      <c r="M109" s="148">
        <v>2507.6000000000004</v>
      </c>
      <c r="N109" s="149">
        <f t="shared" si="17"/>
        <v>7522.800000000001</v>
      </c>
      <c r="O109" s="150">
        <v>0.25076000000000004</v>
      </c>
      <c r="P109" s="151">
        <v>19810.6</v>
      </c>
      <c r="Q109" s="95">
        <v>5392.21</v>
      </c>
      <c r="R109" s="165">
        <f t="shared" si="18"/>
        <v>0.6603533333333332</v>
      </c>
      <c r="S109" s="165">
        <f t="shared" si="19"/>
        <v>0.7167823150954431</v>
      </c>
      <c r="T109" s="166"/>
      <c r="U109" s="146">
        <v>6899.999999999999</v>
      </c>
      <c r="V109" s="168">
        <f t="shared" si="20"/>
        <v>20699.999999999996</v>
      </c>
      <c r="W109" s="148">
        <v>1903.2684000000004</v>
      </c>
      <c r="X109" s="170">
        <f t="shared" si="21"/>
        <v>5709.805200000001</v>
      </c>
      <c r="Y109" s="150">
        <v>0.2758360000000001</v>
      </c>
      <c r="Z109" s="151">
        <v>15599.29</v>
      </c>
      <c r="AA109" s="151">
        <v>4483.39</v>
      </c>
      <c r="AB109" s="184">
        <f t="shared" si="22"/>
        <v>0.7535888888888891</v>
      </c>
      <c r="AC109" s="184">
        <f t="shared" si="23"/>
        <v>0.7852089244655842</v>
      </c>
      <c r="AD109" s="184"/>
      <c r="AE109" s="149">
        <v>600</v>
      </c>
      <c r="AF109" s="170">
        <f t="shared" si="24"/>
        <v>1800</v>
      </c>
      <c r="AG109" s="148">
        <v>633.88</v>
      </c>
      <c r="AH109" s="183">
        <f t="shared" si="25"/>
        <v>0.35215555555555556</v>
      </c>
      <c r="AI109" s="198"/>
      <c r="AJ109" s="204">
        <v>8</v>
      </c>
      <c r="AK109" s="68">
        <v>36</v>
      </c>
      <c r="AL109" s="200"/>
      <c r="AM109" s="201">
        <f t="shared" si="28"/>
        <v>0</v>
      </c>
    </row>
    <row r="110" spans="1:39" ht="12.75">
      <c r="A110" s="131">
        <v>108</v>
      </c>
      <c r="B110" s="131">
        <v>546</v>
      </c>
      <c r="C110" s="132" t="s">
        <v>156</v>
      </c>
      <c r="D110" s="133" t="s">
        <v>44</v>
      </c>
      <c r="E110" s="133">
        <v>5</v>
      </c>
      <c r="F110" s="133"/>
      <c r="G110" s="131" t="s">
        <v>70</v>
      </c>
      <c r="H110" s="134">
        <v>7</v>
      </c>
      <c r="I110" s="145">
        <v>200</v>
      </c>
      <c r="J110" s="88">
        <f t="shared" si="15"/>
        <v>600</v>
      </c>
      <c r="K110" s="146">
        <v>22500</v>
      </c>
      <c r="L110" s="147">
        <f t="shared" si="16"/>
        <v>67500</v>
      </c>
      <c r="M110" s="148">
        <v>6194.699999999999</v>
      </c>
      <c r="N110" s="149">
        <f t="shared" si="17"/>
        <v>18584.1</v>
      </c>
      <c r="O110" s="150">
        <v>0.27531999999999995</v>
      </c>
      <c r="P110" s="151">
        <v>44427.97</v>
      </c>
      <c r="Q110" s="95">
        <v>12190.89</v>
      </c>
      <c r="R110" s="165">
        <f t="shared" si="18"/>
        <v>0.6581921481481482</v>
      </c>
      <c r="S110" s="165">
        <f t="shared" si="19"/>
        <v>0.6559849548807852</v>
      </c>
      <c r="T110" s="166"/>
      <c r="U110" s="167">
        <v>15524.999999999998</v>
      </c>
      <c r="V110" s="168">
        <f t="shared" si="20"/>
        <v>46574.99999999999</v>
      </c>
      <c r="W110" s="169">
        <v>4701.777299999999</v>
      </c>
      <c r="X110" s="170">
        <f t="shared" si="21"/>
        <v>14105.331899999997</v>
      </c>
      <c r="Y110" s="183">
        <v>0.30285199999999995</v>
      </c>
      <c r="Z110" s="151">
        <v>45024.27</v>
      </c>
      <c r="AA110" s="151">
        <v>13416.26</v>
      </c>
      <c r="AB110" s="184">
        <f t="shared" si="22"/>
        <v>0.9667046698872787</v>
      </c>
      <c r="AC110" s="184">
        <f t="shared" si="23"/>
        <v>0.951148125766541</v>
      </c>
      <c r="AD110" s="184"/>
      <c r="AE110" s="170">
        <v>1350</v>
      </c>
      <c r="AF110" s="170">
        <f t="shared" si="24"/>
        <v>4050</v>
      </c>
      <c r="AG110" s="148">
        <v>1178.13</v>
      </c>
      <c r="AH110" s="183">
        <f t="shared" si="25"/>
        <v>0.2908962962962963</v>
      </c>
      <c r="AI110" s="198"/>
      <c r="AJ110" s="199">
        <v>16</v>
      </c>
      <c r="AK110" s="68">
        <v>41</v>
      </c>
      <c r="AL110" s="200"/>
      <c r="AM110" s="201">
        <f t="shared" si="28"/>
        <v>0</v>
      </c>
    </row>
    <row r="111" spans="1:39" ht="12.75">
      <c r="A111" s="131">
        <v>109</v>
      </c>
      <c r="B111" s="131">
        <v>56</v>
      </c>
      <c r="C111" s="132" t="s">
        <v>157</v>
      </c>
      <c r="D111" s="131" t="s">
        <v>61</v>
      </c>
      <c r="E111" s="133">
        <v>2</v>
      </c>
      <c r="F111" s="133"/>
      <c r="G111" s="131" t="s">
        <v>38</v>
      </c>
      <c r="H111" s="134">
        <v>42</v>
      </c>
      <c r="I111" s="145">
        <v>100</v>
      </c>
      <c r="J111" s="145">
        <f t="shared" si="15"/>
        <v>300</v>
      </c>
      <c r="K111" s="146">
        <v>8500</v>
      </c>
      <c r="L111" s="147">
        <f t="shared" si="16"/>
        <v>25500</v>
      </c>
      <c r="M111" s="148">
        <v>1971.3200000000002</v>
      </c>
      <c r="N111" s="149">
        <f t="shared" si="17"/>
        <v>5913.960000000001</v>
      </c>
      <c r="O111" s="150">
        <v>0.23192000000000002</v>
      </c>
      <c r="P111" s="151">
        <v>16778.9</v>
      </c>
      <c r="Q111" s="95">
        <v>3284.44</v>
      </c>
      <c r="R111" s="165">
        <f t="shared" si="18"/>
        <v>0.6579960784313726</v>
      </c>
      <c r="S111" s="165">
        <f t="shared" si="19"/>
        <v>0.5553706822501335</v>
      </c>
      <c r="T111" s="166"/>
      <c r="U111" s="146">
        <v>5865</v>
      </c>
      <c r="V111" s="168">
        <f t="shared" si="20"/>
        <v>17595</v>
      </c>
      <c r="W111" s="148">
        <v>1496.2318800000003</v>
      </c>
      <c r="X111" s="170">
        <f t="shared" si="21"/>
        <v>4488.695640000001</v>
      </c>
      <c r="Y111" s="150">
        <v>0.25511200000000006</v>
      </c>
      <c r="Z111" s="151">
        <v>11697.41</v>
      </c>
      <c r="AA111" s="151">
        <v>2190.51</v>
      </c>
      <c r="AB111" s="184">
        <f t="shared" si="22"/>
        <v>0.6648144359192952</v>
      </c>
      <c r="AC111" s="184">
        <f t="shared" si="23"/>
        <v>0.48800590988610665</v>
      </c>
      <c r="AD111" s="184"/>
      <c r="AE111" s="149">
        <v>510</v>
      </c>
      <c r="AF111" s="170">
        <f t="shared" si="24"/>
        <v>1530</v>
      </c>
      <c r="AG111" s="148">
        <v>1378.45</v>
      </c>
      <c r="AH111" s="183">
        <f t="shared" si="25"/>
        <v>0.9009477124183006</v>
      </c>
      <c r="AI111" s="198"/>
      <c r="AJ111" s="204">
        <v>8</v>
      </c>
      <c r="AK111" s="68">
        <v>1</v>
      </c>
      <c r="AL111" s="200">
        <f>(AK111-AJ111)*1</f>
        <v>-7</v>
      </c>
      <c r="AM111" s="201">
        <f t="shared" si="28"/>
        <v>0</v>
      </c>
    </row>
    <row r="112" spans="1:39" ht="12.75">
      <c r="A112" s="131">
        <v>110</v>
      </c>
      <c r="B112" s="131">
        <v>399</v>
      </c>
      <c r="C112" s="132" t="s">
        <v>158</v>
      </c>
      <c r="D112" s="133" t="s">
        <v>44</v>
      </c>
      <c r="E112" s="133">
        <v>2</v>
      </c>
      <c r="F112" s="133">
        <v>1</v>
      </c>
      <c r="G112" s="131" t="s">
        <v>36</v>
      </c>
      <c r="H112" s="134">
        <v>17</v>
      </c>
      <c r="I112" s="145">
        <v>150</v>
      </c>
      <c r="J112" s="88">
        <f t="shared" si="15"/>
        <v>450</v>
      </c>
      <c r="K112" s="146">
        <v>16000</v>
      </c>
      <c r="L112" s="147">
        <f t="shared" si="16"/>
        <v>48000</v>
      </c>
      <c r="M112" s="148">
        <v>3398.4000000000005</v>
      </c>
      <c r="N112" s="149">
        <f t="shared" si="17"/>
        <v>10195.2</v>
      </c>
      <c r="O112" s="150">
        <v>0.21240000000000003</v>
      </c>
      <c r="P112" s="151">
        <v>31490.63</v>
      </c>
      <c r="Q112" s="95">
        <v>7914.44</v>
      </c>
      <c r="R112" s="165">
        <f t="shared" si="18"/>
        <v>0.6560547916666667</v>
      </c>
      <c r="S112" s="165">
        <f t="shared" si="19"/>
        <v>0.7762908035153797</v>
      </c>
      <c r="T112" s="166"/>
      <c r="U112" s="167">
        <v>11040</v>
      </c>
      <c r="V112" s="168">
        <f t="shared" si="20"/>
        <v>33120</v>
      </c>
      <c r="W112" s="169">
        <v>2579.3856000000005</v>
      </c>
      <c r="X112" s="170">
        <f t="shared" si="21"/>
        <v>7738.156800000002</v>
      </c>
      <c r="Y112" s="183">
        <v>0.23364000000000004</v>
      </c>
      <c r="Z112" s="151">
        <v>23022.44</v>
      </c>
      <c r="AA112" s="151">
        <v>4807.43</v>
      </c>
      <c r="AB112" s="184">
        <f t="shared" si="22"/>
        <v>0.6951219806763285</v>
      </c>
      <c r="AC112" s="184">
        <f t="shared" si="23"/>
        <v>0.621262934346329</v>
      </c>
      <c r="AD112" s="184"/>
      <c r="AE112" s="170">
        <v>960</v>
      </c>
      <c r="AF112" s="170">
        <f t="shared" si="24"/>
        <v>2880</v>
      </c>
      <c r="AG112" s="148">
        <v>751.91</v>
      </c>
      <c r="AH112" s="183">
        <f t="shared" si="25"/>
        <v>0.2610798611111111</v>
      </c>
      <c r="AI112" s="198"/>
      <c r="AJ112" s="199">
        <v>16</v>
      </c>
      <c r="AK112" s="68">
        <v>24</v>
      </c>
      <c r="AL112" s="200"/>
      <c r="AM112" s="201">
        <f t="shared" si="28"/>
        <v>0</v>
      </c>
    </row>
    <row r="113" spans="1:39" ht="12.75">
      <c r="A113" s="131">
        <v>111</v>
      </c>
      <c r="B113" s="131">
        <v>517</v>
      </c>
      <c r="C113" s="132" t="s">
        <v>159</v>
      </c>
      <c r="D113" s="131" t="s">
        <v>72</v>
      </c>
      <c r="E113" s="133">
        <v>3</v>
      </c>
      <c r="F113" s="133">
        <v>3</v>
      </c>
      <c r="G113" s="131" t="s">
        <v>36</v>
      </c>
      <c r="H113" s="134">
        <v>2</v>
      </c>
      <c r="I113" s="145">
        <v>200</v>
      </c>
      <c r="J113" s="145">
        <f t="shared" si="15"/>
        <v>600</v>
      </c>
      <c r="K113" s="146">
        <v>56700</v>
      </c>
      <c r="L113" s="147">
        <f t="shared" si="16"/>
        <v>170100</v>
      </c>
      <c r="M113" s="148">
        <v>9049.320000000002</v>
      </c>
      <c r="N113" s="149">
        <f t="shared" si="17"/>
        <v>27147.960000000006</v>
      </c>
      <c r="O113" s="150">
        <v>0.15960000000000002</v>
      </c>
      <c r="P113" s="151">
        <v>111012.04</v>
      </c>
      <c r="Q113" s="95">
        <v>19297.7</v>
      </c>
      <c r="R113" s="165">
        <f t="shared" si="18"/>
        <v>0.65262810111699</v>
      </c>
      <c r="S113" s="165">
        <f t="shared" si="19"/>
        <v>0.7108342578963575</v>
      </c>
      <c r="T113" s="166"/>
      <c r="U113" s="146">
        <v>39123</v>
      </c>
      <c r="V113" s="168">
        <f t="shared" si="20"/>
        <v>117369</v>
      </c>
      <c r="W113" s="148">
        <v>6868.433880000002</v>
      </c>
      <c r="X113" s="170">
        <f t="shared" si="21"/>
        <v>20605.301640000005</v>
      </c>
      <c r="Y113" s="150">
        <v>0.17556000000000005</v>
      </c>
      <c r="Z113" s="151">
        <v>100818.14</v>
      </c>
      <c r="AA113" s="151">
        <v>14719.5</v>
      </c>
      <c r="AB113" s="184">
        <f t="shared" si="22"/>
        <v>0.858984399628522</v>
      </c>
      <c r="AC113" s="184">
        <f t="shared" si="23"/>
        <v>0.7143549877195584</v>
      </c>
      <c r="AD113" s="184"/>
      <c r="AE113" s="149">
        <v>3402</v>
      </c>
      <c r="AF113" s="170">
        <f t="shared" si="24"/>
        <v>10206</v>
      </c>
      <c r="AG113" s="148">
        <v>2120.64</v>
      </c>
      <c r="AH113" s="183">
        <f t="shared" si="25"/>
        <v>0.20778365667254556</v>
      </c>
      <c r="AI113" s="198"/>
      <c r="AJ113" s="204">
        <v>8</v>
      </c>
      <c r="AK113" s="68">
        <v>11</v>
      </c>
      <c r="AL113" s="200"/>
      <c r="AM113" s="201">
        <f t="shared" si="28"/>
        <v>0</v>
      </c>
    </row>
    <row r="114" spans="1:39" ht="12.75">
      <c r="A114" s="131">
        <v>112</v>
      </c>
      <c r="B114" s="131">
        <v>707</v>
      </c>
      <c r="C114" s="132" t="s">
        <v>160</v>
      </c>
      <c r="D114" s="133" t="s">
        <v>44</v>
      </c>
      <c r="E114" s="133">
        <v>3</v>
      </c>
      <c r="F114" s="133">
        <v>3</v>
      </c>
      <c r="G114" s="131" t="s">
        <v>70</v>
      </c>
      <c r="H114" s="134">
        <v>7</v>
      </c>
      <c r="I114" s="145">
        <v>200</v>
      </c>
      <c r="J114" s="88">
        <f t="shared" si="15"/>
        <v>600</v>
      </c>
      <c r="K114" s="146">
        <v>23500</v>
      </c>
      <c r="L114" s="147">
        <f t="shared" si="16"/>
        <v>70500</v>
      </c>
      <c r="M114" s="148">
        <v>6241.6</v>
      </c>
      <c r="N114" s="149">
        <f t="shared" si="17"/>
        <v>18724.800000000003</v>
      </c>
      <c r="O114" s="150">
        <v>0.2656</v>
      </c>
      <c r="P114" s="151">
        <v>45551.46</v>
      </c>
      <c r="Q114" s="95">
        <v>9754.27</v>
      </c>
      <c r="R114" s="165">
        <f t="shared" si="18"/>
        <v>0.64612</v>
      </c>
      <c r="S114" s="165">
        <f t="shared" si="19"/>
        <v>0.5209278603776809</v>
      </c>
      <c r="T114" s="166"/>
      <c r="U114" s="167">
        <v>16214.999999999998</v>
      </c>
      <c r="V114" s="168">
        <f t="shared" si="20"/>
        <v>48644.99999999999</v>
      </c>
      <c r="W114" s="169">
        <v>4737.3744</v>
      </c>
      <c r="X114" s="170">
        <f t="shared" si="21"/>
        <v>14212.123199999998</v>
      </c>
      <c r="Y114" s="183">
        <v>0.29216000000000003</v>
      </c>
      <c r="Z114" s="151">
        <v>32119.67</v>
      </c>
      <c r="AA114" s="151">
        <v>9191.73</v>
      </c>
      <c r="AB114" s="184">
        <f t="shared" si="22"/>
        <v>0.6602871826498099</v>
      </c>
      <c r="AC114" s="184">
        <f t="shared" si="23"/>
        <v>0.6467527666802101</v>
      </c>
      <c r="AD114" s="184"/>
      <c r="AE114" s="170">
        <v>1880</v>
      </c>
      <c r="AF114" s="170">
        <f t="shared" si="24"/>
        <v>5640</v>
      </c>
      <c r="AG114" s="148">
        <v>2300.35</v>
      </c>
      <c r="AH114" s="183">
        <f t="shared" si="25"/>
        <v>0.4078634751773049</v>
      </c>
      <c r="AI114" s="198"/>
      <c r="AJ114" s="199">
        <v>16</v>
      </c>
      <c r="AK114" s="68">
        <v>33</v>
      </c>
      <c r="AL114" s="200"/>
      <c r="AM114" s="201">
        <f t="shared" si="28"/>
        <v>0</v>
      </c>
    </row>
    <row r="115" spans="1:39" ht="12.75">
      <c r="A115" s="131">
        <v>113</v>
      </c>
      <c r="B115" s="131">
        <v>341</v>
      </c>
      <c r="C115" s="132" t="s">
        <v>161</v>
      </c>
      <c r="D115" s="133" t="s">
        <v>63</v>
      </c>
      <c r="E115" s="133">
        <v>6</v>
      </c>
      <c r="F115" s="133"/>
      <c r="G115" s="131" t="s">
        <v>47</v>
      </c>
      <c r="H115" s="134">
        <v>5</v>
      </c>
      <c r="I115" s="145">
        <v>200</v>
      </c>
      <c r="J115" s="88">
        <f t="shared" si="15"/>
        <v>600</v>
      </c>
      <c r="K115" s="146">
        <v>28000</v>
      </c>
      <c r="L115" s="147">
        <f t="shared" si="16"/>
        <v>84000</v>
      </c>
      <c r="M115" s="148">
        <v>7235.200000000001</v>
      </c>
      <c r="N115" s="149">
        <f t="shared" si="17"/>
        <v>21705.600000000002</v>
      </c>
      <c r="O115" s="150">
        <v>0.2584</v>
      </c>
      <c r="P115" s="151">
        <v>54245.03</v>
      </c>
      <c r="Q115" s="95">
        <v>12915.76</v>
      </c>
      <c r="R115" s="165">
        <f t="shared" si="18"/>
        <v>0.6457741666666666</v>
      </c>
      <c r="S115" s="165">
        <f t="shared" si="19"/>
        <v>0.5950427539436827</v>
      </c>
      <c r="T115" s="166"/>
      <c r="U115" s="167">
        <v>19320</v>
      </c>
      <c r="V115" s="168">
        <f t="shared" si="20"/>
        <v>57960</v>
      </c>
      <c r="W115" s="169">
        <v>5491.516800000001</v>
      </c>
      <c r="X115" s="170">
        <f t="shared" si="21"/>
        <v>16474.550400000004</v>
      </c>
      <c r="Y115" s="183">
        <v>0.28424000000000005</v>
      </c>
      <c r="Z115" s="151">
        <v>45189.23</v>
      </c>
      <c r="AA115" s="151">
        <v>12309.09</v>
      </c>
      <c r="AB115" s="184">
        <f t="shared" si="22"/>
        <v>0.779662353347136</v>
      </c>
      <c r="AC115" s="184">
        <f t="shared" si="23"/>
        <v>0.7471578708454464</v>
      </c>
      <c r="AD115" s="184"/>
      <c r="AE115" s="170">
        <v>5040</v>
      </c>
      <c r="AF115" s="170">
        <f t="shared" si="24"/>
        <v>15120</v>
      </c>
      <c r="AG115" s="148">
        <v>10683.31</v>
      </c>
      <c r="AH115" s="183">
        <f t="shared" si="25"/>
        <v>0.7065681216931217</v>
      </c>
      <c r="AI115" s="198"/>
      <c r="AJ115" s="199">
        <v>16</v>
      </c>
      <c r="AK115" s="68">
        <v>17</v>
      </c>
      <c r="AL115" s="200"/>
      <c r="AM115" s="201">
        <f t="shared" si="28"/>
        <v>0</v>
      </c>
    </row>
    <row r="116" spans="1:39" ht="12.75">
      <c r="A116" s="131">
        <v>114</v>
      </c>
      <c r="B116" s="131">
        <v>709</v>
      </c>
      <c r="C116" s="132" t="s">
        <v>162</v>
      </c>
      <c r="D116" s="133" t="s">
        <v>52</v>
      </c>
      <c r="E116" s="133">
        <v>3</v>
      </c>
      <c r="F116" s="133">
        <v>1</v>
      </c>
      <c r="G116" s="131" t="s">
        <v>38</v>
      </c>
      <c r="H116" s="134">
        <v>11</v>
      </c>
      <c r="I116" s="145">
        <v>150</v>
      </c>
      <c r="J116" s="88">
        <f t="shared" si="15"/>
        <v>450</v>
      </c>
      <c r="K116" s="146">
        <v>18000</v>
      </c>
      <c r="L116" s="147">
        <f t="shared" si="16"/>
        <v>54000</v>
      </c>
      <c r="M116" s="148">
        <v>4339.4400000000005</v>
      </c>
      <c r="N116" s="149">
        <f t="shared" si="17"/>
        <v>13018.320000000002</v>
      </c>
      <c r="O116" s="150">
        <v>0.24108000000000002</v>
      </c>
      <c r="P116" s="151">
        <v>34662.5</v>
      </c>
      <c r="Q116" s="95">
        <v>8110.37</v>
      </c>
      <c r="R116" s="165">
        <f t="shared" si="18"/>
        <v>0.6418981481481482</v>
      </c>
      <c r="S116" s="165">
        <f t="shared" si="19"/>
        <v>0.6229966693090966</v>
      </c>
      <c r="T116" s="166"/>
      <c r="U116" s="167">
        <v>12419.999999999998</v>
      </c>
      <c r="V116" s="168">
        <f t="shared" si="20"/>
        <v>37259.99999999999</v>
      </c>
      <c r="W116" s="169">
        <v>3293.63496</v>
      </c>
      <c r="X116" s="170">
        <f t="shared" si="21"/>
        <v>9880.90488</v>
      </c>
      <c r="Y116" s="183">
        <v>0.26518800000000003</v>
      </c>
      <c r="Z116" s="151">
        <v>26188.67</v>
      </c>
      <c r="AA116" s="151">
        <v>6446.72</v>
      </c>
      <c r="AB116" s="184">
        <f t="shared" si="22"/>
        <v>0.7028628556092326</v>
      </c>
      <c r="AC116" s="184">
        <f t="shared" si="23"/>
        <v>0.652442269032348</v>
      </c>
      <c r="AD116" s="184"/>
      <c r="AE116" s="170">
        <v>1080</v>
      </c>
      <c r="AF116" s="170">
        <f t="shared" si="24"/>
        <v>3240</v>
      </c>
      <c r="AG116" s="148">
        <v>1968.76</v>
      </c>
      <c r="AH116" s="183">
        <f t="shared" si="25"/>
        <v>0.607641975308642</v>
      </c>
      <c r="AI116" s="198"/>
      <c r="AJ116" s="199">
        <v>12</v>
      </c>
      <c r="AK116" s="68">
        <v>9</v>
      </c>
      <c r="AL116" s="200">
        <f>(AK116-AJ116)*1</f>
        <v>-3</v>
      </c>
      <c r="AM116" s="201">
        <f t="shared" si="28"/>
        <v>0</v>
      </c>
    </row>
    <row r="117" spans="1:39" ht="12.75">
      <c r="A117" s="131">
        <v>115</v>
      </c>
      <c r="B117" s="131">
        <v>585</v>
      </c>
      <c r="C117" s="132" t="s">
        <v>163</v>
      </c>
      <c r="D117" s="131" t="s">
        <v>44</v>
      </c>
      <c r="E117" s="133">
        <v>3</v>
      </c>
      <c r="F117" s="133">
        <v>2</v>
      </c>
      <c r="G117" s="131" t="s">
        <v>36</v>
      </c>
      <c r="H117" s="134">
        <v>8</v>
      </c>
      <c r="I117" s="145">
        <v>200</v>
      </c>
      <c r="J117" s="145">
        <f t="shared" si="15"/>
        <v>600</v>
      </c>
      <c r="K117" s="146">
        <v>21000</v>
      </c>
      <c r="L117" s="147">
        <f t="shared" si="16"/>
        <v>63000</v>
      </c>
      <c r="M117" s="148">
        <v>5573.4</v>
      </c>
      <c r="N117" s="149">
        <f t="shared" si="17"/>
        <v>16720.199999999997</v>
      </c>
      <c r="O117" s="150">
        <v>0.2654</v>
      </c>
      <c r="P117" s="151">
        <v>40344.57</v>
      </c>
      <c r="Q117" s="95">
        <v>10322.31</v>
      </c>
      <c r="R117" s="165">
        <f t="shared" si="18"/>
        <v>0.64039</v>
      </c>
      <c r="S117" s="165">
        <f t="shared" si="19"/>
        <v>0.6173556536405068</v>
      </c>
      <c r="T117" s="166"/>
      <c r="U117" s="146">
        <v>14489.999999999998</v>
      </c>
      <c r="V117" s="168">
        <f t="shared" si="20"/>
        <v>43469.99999999999</v>
      </c>
      <c r="W117" s="148">
        <v>4230.2106</v>
      </c>
      <c r="X117" s="170">
        <f t="shared" si="21"/>
        <v>12690.631800000001</v>
      </c>
      <c r="Y117" s="150">
        <v>0.29194000000000003</v>
      </c>
      <c r="Z117" s="151">
        <v>29768.51</v>
      </c>
      <c r="AA117" s="151">
        <v>7940.12</v>
      </c>
      <c r="AB117" s="184">
        <f t="shared" si="22"/>
        <v>0.684805843110191</v>
      </c>
      <c r="AC117" s="184">
        <f t="shared" si="23"/>
        <v>0.6256678253008648</v>
      </c>
      <c r="AD117" s="184"/>
      <c r="AE117" s="149">
        <v>1260</v>
      </c>
      <c r="AF117" s="170">
        <f t="shared" si="24"/>
        <v>3780</v>
      </c>
      <c r="AG117" s="148">
        <v>3001.87</v>
      </c>
      <c r="AH117" s="183">
        <f t="shared" si="25"/>
        <v>0.7941455026455027</v>
      </c>
      <c r="AI117" s="198"/>
      <c r="AJ117" s="204">
        <v>16</v>
      </c>
      <c r="AK117" s="68">
        <v>18</v>
      </c>
      <c r="AL117" s="200"/>
      <c r="AM117" s="201">
        <f t="shared" si="28"/>
        <v>0</v>
      </c>
    </row>
    <row r="118" spans="1:39" ht="12.75">
      <c r="A118" s="131">
        <v>116</v>
      </c>
      <c r="B118" s="131">
        <v>308</v>
      </c>
      <c r="C118" s="132" t="s">
        <v>164</v>
      </c>
      <c r="D118" s="133" t="s">
        <v>35</v>
      </c>
      <c r="E118" s="133">
        <v>2</v>
      </c>
      <c r="F118" s="133">
        <v>2</v>
      </c>
      <c r="G118" s="131" t="s">
        <v>36</v>
      </c>
      <c r="H118" s="134">
        <v>29</v>
      </c>
      <c r="I118" s="145">
        <v>100</v>
      </c>
      <c r="J118" s="88">
        <f t="shared" si="15"/>
        <v>300</v>
      </c>
      <c r="K118" s="146">
        <v>11500</v>
      </c>
      <c r="L118" s="147">
        <f t="shared" si="16"/>
        <v>34500</v>
      </c>
      <c r="M118" s="148">
        <v>3423.7800000000007</v>
      </c>
      <c r="N118" s="149">
        <f t="shared" si="17"/>
        <v>10271.340000000002</v>
      </c>
      <c r="O118" s="150">
        <v>0.29772000000000004</v>
      </c>
      <c r="P118" s="151">
        <v>21764.06</v>
      </c>
      <c r="Q118" s="95">
        <v>5290.67</v>
      </c>
      <c r="R118" s="165">
        <f t="shared" si="18"/>
        <v>0.6308423188405797</v>
      </c>
      <c r="S118" s="165">
        <f t="shared" si="19"/>
        <v>0.5150905334649616</v>
      </c>
      <c r="T118" s="166"/>
      <c r="U118" s="167">
        <v>7934.999999999999</v>
      </c>
      <c r="V118" s="168">
        <f t="shared" si="20"/>
        <v>23804.999999999996</v>
      </c>
      <c r="W118" s="169">
        <v>2598.6490200000003</v>
      </c>
      <c r="X118" s="170">
        <f t="shared" si="21"/>
        <v>7795.94706</v>
      </c>
      <c r="Y118" s="183">
        <v>0.32749200000000006</v>
      </c>
      <c r="Z118" s="151">
        <v>16892.65</v>
      </c>
      <c r="AA118" s="151">
        <v>4561.56</v>
      </c>
      <c r="AB118" s="184">
        <f t="shared" si="22"/>
        <v>0.7096261289645034</v>
      </c>
      <c r="AC118" s="184">
        <f t="shared" si="23"/>
        <v>0.5851194171654625</v>
      </c>
      <c r="AD118" s="184"/>
      <c r="AE118" s="170">
        <v>3162.5081850533807</v>
      </c>
      <c r="AF118" s="170">
        <f t="shared" si="24"/>
        <v>9487.524555160142</v>
      </c>
      <c r="AG118" s="148">
        <v>1957.75</v>
      </c>
      <c r="AH118" s="183">
        <f t="shared" si="25"/>
        <v>0.2063499270666135</v>
      </c>
      <c r="AI118" s="198"/>
      <c r="AJ118" s="199">
        <v>8</v>
      </c>
      <c r="AK118" s="68">
        <v>2</v>
      </c>
      <c r="AL118" s="200">
        <f>(AK118-AJ118)*1</f>
        <v>-6</v>
      </c>
      <c r="AM118" s="201">
        <f t="shared" si="28"/>
        <v>0</v>
      </c>
    </row>
    <row r="119" spans="1:39" ht="12.75">
      <c r="A119" s="131">
        <v>117</v>
      </c>
      <c r="B119" s="131">
        <v>54</v>
      </c>
      <c r="C119" s="132" t="s">
        <v>165</v>
      </c>
      <c r="D119" s="133" t="s">
        <v>52</v>
      </c>
      <c r="E119" s="133">
        <v>3</v>
      </c>
      <c r="F119" s="133"/>
      <c r="G119" s="131" t="s">
        <v>38</v>
      </c>
      <c r="H119" s="134">
        <v>15</v>
      </c>
      <c r="I119" s="145">
        <v>150</v>
      </c>
      <c r="J119" s="88">
        <f t="shared" si="15"/>
        <v>450</v>
      </c>
      <c r="K119" s="146">
        <v>17000</v>
      </c>
      <c r="L119" s="147">
        <f t="shared" si="16"/>
        <v>51000</v>
      </c>
      <c r="M119" s="148">
        <v>4462.16</v>
      </c>
      <c r="N119" s="149">
        <f t="shared" si="17"/>
        <v>13386.48</v>
      </c>
      <c r="O119" s="150">
        <v>0.26248</v>
      </c>
      <c r="P119" s="151">
        <v>32093.88</v>
      </c>
      <c r="Q119" s="95">
        <v>9176.45</v>
      </c>
      <c r="R119" s="165">
        <f t="shared" si="18"/>
        <v>0.6292917647058823</v>
      </c>
      <c r="S119" s="165">
        <f t="shared" si="19"/>
        <v>0.6855013416521745</v>
      </c>
      <c r="T119" s="166"/>
      <c r="U119" s="167">
        <v>11730</v>
      </c>
      <c r="V119" s="168">
        <f t="shared" si="20"/>
        <v>35190</v>
      </c>
      <c r="W119" s="169">
        <v>3386.7794400000002</v>
      </c>
      <c r="X119" s="170">
        <f t="shared" si="21"/>
        <v>10160.33832</v>
      </c>
      <c r="Y119" s="183">
        <v>0.28872800000000004</v>
      </c>
      <c r="Z119" s="151">
        <v>30170.99</v>
      </c>
      <c r="AA119" s="151">
        <v>7203.55</v>
      </c>
      <c r="AB119" s="184">
        <f t="shared" si="22"/>
        <v>0.8573739698778062</v>
      </c>
      <c r="AC119" s="184">
        <f t="shared" si="23"/>
        <v>0.7089872180555499</v>
      </c>
      <c r="AD119" s="184"/>
      <c r="AE119" s="170">
        <v>1020</v>
      </c>
      <c r="AF119" s="170">
        <f t="shared" si="24"/>
        <v>3060</v>
      </c>
      <c r="AG119" s="148">
        <v>2199.13</v>
      </c>
      <c r="AH119" s="183">
        <f t="shared" si="25"/>
        <v>0.7186699346405229</v>
      </c>
      <c r="AI119" s="198"/>
      <c r="AJ119" s="199">
        <v>12</v>
      </c>
      <c r="AK119" s="68">
        <v>17</v>
      </c>
      <c r="AL119" s="200"/>
      <c r="AM119" s="201">
        <f t="shared" si="28"/>
        <v>0</v>
      </c>
    </row>
    <row r="120" spans="1:39" ht="12.75">
      <c r="A120" s="131">
        <v>118</v>
      </c>
      <c r="B120" s="131">
        <v>572</v>
      </c>
      <c r="C120" s="132" t="s">
        <v>166</v>
      </c>
      <c r="D120" s="131" t="s">
        <v>52</v>
      </c>
      <c r="E120" s="133">
        <v>2</v>
      </c>
      <c r="F120" s="133"/>
      <c r="G120" s="131" t="s">
        <v>36</v>
      </c>
      <c r="H120" s="134">
        <v>22</v>
      </c>
      <c r="I120" s="145">
        <v>100</v>
      </c>
      <c r="J120" s="145">
        <f t="shared" si="15"/>
        <v>300</v>
      </c>
      <c r="K120" s="146">
        <v>14036.000000000004</v>
      </c>
      <c r="L120" s="147">
        <f t="shared" si="16"/>
        <v>42108.000000000015</v>
      </c>
      <c r="M120" s="148">
        <v>3299.582880000001</v>
      </c>
      <c r="N120" s="149">
        <f t="shared" si="17"/>
        <v>9898.748640000002</v>
      </c>
      <c r="O120" s="150">
        <v>0.23508</v>
      </c>
      <c r="P120" s="151">
        <v>26474.75</v>
      </c>
      <c r="Q120" s="95">
        <v>6172.49</v>
      </c>
      <c r="R120" s="165">
        <f t="shared" si="18"/>
        <v>0.6287344447610903</v>
      </c>
      <c r="S120" s="165">
        <f t="shared" si="19"/>
        <v>0.6235626567036456</v>
      </c>
      <c r="T120" s="166"/>
      <c r="U120" s="146">
        <v>9660</v>
      </c>
      <c r="V120" s="168">
        <f t="shared" si="20"/>
        <v>28980</v>
      </c>
      <c r="W120" s="148">
        <v>2497.9600800000003</v>
      </c>
      <c r="X120" s="170">
        <f t="shared" si="21"/>
        <v>7493.88024</v>
      </c>
      <c r="Y120" s="150">
        <v>0.25858800000000004</v>
      </c>
      <c r="Z120" s="151">
        <v>26227.87</v>
      </c>
      <c r="AA120" s="151">
        <v>6962.66</v>
      </c>
      <c r="AB120" s="184">
        <f t="shared" si="22"/>
        <v>0.9050334713595583</v>
      </c>
      <c r="AC120" s="184">
        <f t="shared" si="23"/>
        <v>0.9291127929741241</v>
      </c>
      <c r="AD120" s="184"/>
      <c r="AE120" s="149">
        <v>842.1600000000002</v>
      </c>
      <c r="AF120" s="170">
        <f t="shared" si="24"/>
        <v>2526.4800000000005</v>
      </c>
      <c r="AG120" s="148">
        <v>245.74</v>
      </c>
      <c r="AH120" s="183">
        <f t="shared" si="25"/>
        <v>0.09726576105886449</v>
      </c>
      <c r="AI120" s="198"/>
      <c r="AJ120" s="204">
        <v>12</v>
      </c>
      <c r="AK120" s="68">
        <v>17</v>
      </c>
      <c r="AL120" s="200"/>
      <c r="AM120" s="201">
        <f t="shared" si="28"/>
        <v>0</v>
      </c>
    </row>
    <row r="121" spans="1:39" ht="12.75">
      <c r="A121" s="131">
        <v>119</v>
      </c>
      <c r="B121" s="131">
        <v>347</v>
      </c>
      <c r="C121" s="132" t="s">
        <v>167</v>
      </c>
      <c r="D121" s="133" t="s">
        <v>40</v>
      </c>
      <c r="E121" s="133">
        <v>2</v>
      </c>
      <c r="F121" s="133"/>
      <c r="G121" s="131" t="s">
        <v>55</v>
      </c>
      <c r="H121" s="134">
        <v>31</v>
      </c>
      <c r="I121" s="145">
        <v>100</v>
      </c>
      <c r="J121" s="88">
        <f t="shared" si="15"/>
        <v>300</v>
      </c>
      <c r="K121" s="146">
        <v>10000</v>
      </c>
      <c r="L121" s="147">
        <f t="shared" si="16"/>
        <v>30000</v>
      </c>
      <c r="M121" s="148">
        <v>2276</v>
      </c>
      <c r="N121" s="149">
        <f t="shared" si="17"/>
        <v>6828</v>
      </c>
      <c r="O121" s="150">
        <v>0.2276</v>
      </c>
      <c r="P121" s="151">
        <v>18741.14</v>
      </c>
      <c r="Q121" s="95">
        <v>3541.41</v>
      </c>
      <c r="R121" s="165">
        <f t="shared" si="18"/>
        <v>0.6247046666666667</v>
      </c>
      <c r="S121" s="165">
        <f t="shared" si="19"/>
        <v>0.5186599297012302</v>
      </c>
      <c r="T121" s="166"/>
      <c r="U121" s="167">
        <v>6899.999999999999</v>
      </c>
      <c r="V121" s="168">
        <f t="shared" si="20"/>
        <v>20699.999999999996</v>
      </c>
      <c r="W121" s="169">
        <v>1727.484</v>
      </c>
      <c r="X121" s="170">
        <f t="shared" si="21"/>
        <v>5182.451999999999</v>
      </c>
      <c r="Y121" s="183">
        <v>0.25036</v>
      </c>
      <c r="Z121" s="151">
        <v>11365.96</v>
      </c>
      <c r="AA121" s="151">
        <v>3325.5</v>
      </c>
      <c r="AB121" s="184">
        <f t="shared" si="22"/>
        <v>0.549080193236715</v>
      </c>
      <c r="AC121" s="184">
        <f t="shared" si="23"/>
        <v>0.641684669727766</v>
      </c>
      <c r="AD121" s="184"/>
      <c r="AE121" s="170">
        <v>4930.179518232972</v>
      </c>
      <c r="AF121" s="170">
        <f t="shared" si="24"/>
        <v>14790.538554698916</v>
      </c>
      <c r="AG121" s="148">
        <v>122.84</v>
      </c>
      <c r="AH121" s="183">
        <f t="shared" si="25"/>
        <v>0.00830530947508832</v>
      </c>
      <c r="AI121" s="198"/>
      <c r="AJ121" s="199">
        <v>12</v>
      </c>
      <c r="AK121" s="68">
        <v>0</v>
      </c>
      <c r="AL121" s="200">
        <f>(AK121-AJ121)*1</f>
        <v>-12</v>
      </c>
      <c r="AM121" s="201">
        <f t="shared" si="28"/>
        <v>0</v>
      </c>
    </row>
    <row r="122" spans="1:39" ht="12.75">
      <c r="A122" s="131">
        <v>120</v>
      </c>
      <c r="B122" s="131">
        <v>573</v>
      </c>
      <c r="C122" s="132" t="s">
        <v>168</v>
      </c>
      <c r="D122" s="131" t="s">
        <v>35</v>
      </c>
      <c r="E122" s="133">
        <v>2</v>
      </c>
      <c r="F122" s="133"/>
      <c r="G122" s="131" t="s">
        <v>70</v>
      </c>
      <c r="H122" s="134">
        <v>34</v>
      </c>
      <c r="I122" s="145">
        <v>100</v>
      </c>
      <c r="J122" s="145">
        <f t="shared" si="15"/>
        <v>300</v>
      </c>
      <c r="K122" s="146">
        <v>9800</v>
      </c>
      <c r="L122" s="147">
        <f t="shared" si="16"/>
        <v>29400</v>
      </c>
      <c r="M122" s="148">
        <v>2309.664</v>
      </c>
      <c r="N122" s="149">
        <f t="shared" si="17"/>
        <v>6928.992</v>
      </c>
      <c r="O122" s="150">
        <v>0.23568</v>
      </c>
      <c r="P122" s="151">
        <v>18202.3</v>
      </c>
      <c r="Q122" s="95">
        <v>4511.72</v>
      </c>
      <c r="R122" s="165">
        <f t="shared" si="18"/>
        <v>0.619125850340136</v>
      </c>
      <c r="S122" s="165">
        <f t="shared" si="19"/>
        <v>0.6511365578138927</v>
      </c>
      <c r="T122" s="166"/>
      <c r="U122" s="146">
        <v>6761.999999999999</v>
      </c>
      <c r="V122" s="168">
        <f t="shared" si="20"/>
        <v>20285.999999999996</v>
      </c>
      <c r="W122" s="148">
        <v>1753.034976</v>
      </c>
      <c r="X122" s="170">
        <f t="shared" si="21"/>
        <v>5259.104928</v>
      </c>
      <c r="Y122" s="150">
        <v>0.25924800000000003</v>
      </c>
      <c r="Z122" s="151">
        <v>14096.1</v>
      </c>
      <c r="AA122" s="151">
        <v>4242.9</v>
      </c>
      <c r="AB122" s="184">
        <f t="shared" si="22"/>
        <v>0.694868382135463</v>
      </c>
      <c r="AC122" s="184">
        <f t="shared" si="23"/>
        <v>0.8067722660200933</v>
      </c>
      <c r="AD122" s="184"/>
      <c r="AE122" s="149">
        <v>588</v>
      </c>
      <c r="AF122" s="170">
        <f t="shared" si="24"/>
        <v>1764</v>
      </c>
      <c r="AG122" s="148">
        <v>213.22</v>
      </c>
      <c r="AH122" s="183">
        <f t="shared" si="25"/>
        <v>0.12087301587301587</v>
      </c>
      <c r="AI122" s="198"/>
      <c r="AJ122" s="204">
        <v>8</v>
      </c>
      <c r="AK122" s="68">
        <v>12</v>
      </c>
      <c r="AL122" s="200"/>
      <c r="AM122" s="201">
        <f t="shared" si="28"/>
        <v>0</v>
      </c>
    </row>
    <row r="123" spans="1:39" ht="12.75">
      <c r="A123" s="131">
        <v>121</v>
      </c>
      <c r="B123" s="131">
        <v>119262</v>
      </c>
      <c r="C123" s="132" t="s">
        <v>169</v>
      </c>
      <c r="D123" s="131" t="s">
        <v>61</v>
      </c>
      <c r="E123" s="133">
        <v>1</v>
      </c>
      <c r="F123" s="133"/>
      <c r="G123" s="131" t="s">
        <v>36</v>
      </c>
      <c r="H123" s="134">
        <v>50</v>
      </c>
      <c r="I123" s="145">
        <v>100</v>
      </c>
      <c r="J123" s="145">
        <f t="shared" si="15"/>
        <v>300</v>
      </c>
      <c r="K123" s="146">
        <v>5000</v>
      </c>
      <c r="L123" s="147">
        <f t="shared" si="16"/>
        <v>15000</v>
      </c>
      <c r="M123" s="148">
        <v>1057.6</v>
      </c>
      <c r="N123" s="149">
        <f t="shared" si="17"/>
        <v>3172.7999999999997</v>
      </c>
      <c r="O123" s="150">
        <v>0.21151999999999999</v>
      </c>
      <c r="P123" s="151">
        <v>9112.2</v>
      </c>
      <c r="Q123" s="95">
        <v>2491.73</v>
      </c>
      <c r="R123" s="165">
        <f t="shared" si="18"/>
        <v>0.60748</v>
      </c>
      <c r="S123" s="165">
        <f t="shared" si="19"/>
        <v>0.7853410237014625</v>
      </c>
      <c r="T123" s="166"/>
      <c r="U123" s="146">
        <v>3449.9999999999995</v>
      </c>
      <c r="V123" s="168">
        <f t="shared" si="20"/>
        <v>10349.999999999998</v>
      </c>
      <c r="W123" s="148">
        <v>802.7183999999999</v>
      </c>
      <c r="X123" s="170">
        <f t="shared" si="21"/>
        <v>2408.1551999999997</v>
      </c>
      <c r="Y123" s="150">
        <v>0.232672</v>
      </c>
      <c r="Z123" s="151">
        <v>5799.18</v>
      </c>
      <c r="AA123" s="151">
        <v>1982.82</v>
      </c>
      <c r="AB123" s="184">
        <f t="shared" si="22"/>
        <v>0.5603072463768117</v>
      </c>
      <c r="AC123" s="184">
        <f t="shared" si="23"/>
        <v>0.8233771643953846</v>
      </c>
      <c r="AD123" s="184"/>
      <c r="AE123" s="149">
        <v>300</v>
      </c>
      <c r="AF123" s="170">
        <f t="shared" si="24"/>
        <v>900</v>
      </c>
      <c r="AG123" s="148">
        <v>1200.01</v>
      </c>
      <c r="AH123" s="202">
        <f t="shared" si="25"/>
        <v>1.3333444444444444</v>
      </c>
      <c r="AI123" s="203">
        <f>(AG123-AF123)*0.05</f>
        <v>15.0005</v>
      </c>
      <c r="AJ123" s="204">
        <v>4</v>
      </c>
      <c r="AK123" s="68">
        <v>0</v>
      </c>
      <c r="AL123" s="200">
        <f>(AK123-AJ123)*1</f>
        <v>-4</v>
      </c>
      <c r="AM123" s="201">
        <f t="shared" si="28"/>
        <v>15.0005</v>
      </c>
    </row>
    <row r="124" spans="1:39" ht="12.75">
      <c r="A124" s="131">
        <v>122</v>
      </c>
      <c r="B124" s="131">
        <v>111219</v>
      </c>
      <c r="C124" s="132" t="s">
        <v>170</v>
      </c>
      <c r="D124" s="133" t="s">
        <v>52</v>
      </c>
      <c r="E124" s="133">
        <v>2</v>
      </c>
      <c r="F124" s="133">
        <v>2</v>
      </c>
      <c r="G124" s="131" t="s">
        <v>55</v>
      </c>
      <c r="H124" s="134">
        <v>17</v>
      </c>
      <c r="I124" s="145">
        <v>150</v>
      </c>
      <c r="J124" s="88">
        <f t="shared" si="15"/>
        <v>450</v>
      </c>
      <c r="K124" s="146">
        <v>16000</v>
      </c>
      <c r="L124" s="147">
        <f t="shared" si="16"/>
        <v>48000</v>
      </c>
      <c r="M124" s="148">
        <v>4183.04</v>
      </c>
      <c r="N124" s="149">
        <f t="shared" si="17"/>
        <v>12549.119999999999</v>
      </c>
      <c r="O124" s="150">
        <v>0.26144</v>
      </c>
      <c r="P124" s="151">
        <v>28683.55</v>
      </c>
      <c r="Q124" s="95">
        <v>6104.46</v>
      </c>
      <c r="R124" s="165">
        <f t="shared" si="18"/>
        <v>0.5975739583333333</v>
      </c>
      <c r="S124" s="165">
        <f t="shared" si="19"/>
        <v>0.4864452646878825</v>
      </c>
      <c r="T124" s="166"/>
      <c r="U124" s="167">
        <v>11040</v>
      </c>
      <c r="V124" s="168">
        <f t="shared" si="20"/>
        <v>33120</v>
      </c>
      <c r="W124" s="169">
        <v>3174.92736</v>
      </c>
      <c r="X124" s="170">
        <f t="shared" si="21"/>
        <v>9524.78208</v>
      </c>
      <c r="Y124" s="183">
        <v>0.287584</v>
      </c>
      <c r="Z124" s="151">
        <v>34991.91</v>
      </c>
      <c r="AA124" s="151">
        <v>8388.59</v>
      </c>
      <c r="AB124" s="185">
        <f t="shared" si="22"/>
        <v>1.0565190217391305</v>
      </c>
      <c r="AC124" s="184">
        <f t="shared" si="23"/>
        <v>0.8807120130983616</v>
      </c>
      <c r="AD124" s="184"/>
      <c r="AE124" s="170">
        <v>960</v>
      </c>
      <c r="AF124" s="170">
        <f t="shared" si="24"/>
        <v>2880</v>
      </c>
      <c r="AG124" s="148">
        <v>1013.93</v>
      </c>
      <c r="AH124" s="183">
        <f t="shared" si="25"/>
        <v>0.35205902777777776</v>
      </c>
      <c r="AI124" s="198"/>
      <c r="AJ124" s="199">
        <v>12</v>
      </c>
      <c r="AK124" s="68">
        <v>0</v>
      </c>
      <c r="AL124" s="200">
        <f>(AK124-AJ124)*1</f>
        <v>-12</v>
      </c>
      <c r="AM124" s="201">
        <f t="shared" si="28"/>
        <v>0</v>
      </c>
    </row>
    <row r="125" spans="1:39" ht="12.75">
      <c r="A125" s="131">
        <v>123</v>
      </c>
      <c r="B125" s="131">
        <v>113833</v>
      </c>
      <c r="C125" s="132" t="s">
        <v>171</v>
      </c>
      <c r="D125" s="133" t="s">
        <v>35</v>
      </c>
      <c r="E125" s="133">
        <v>2</v>
      </c>
      <c r="F125" s="133"/>
      <c r="G125" s="131" t="s">
        <v>55</v>
      </c>
      <c r="H125" s="134">
        <v>45</v>
      </c>
      <c r="I125" s="145">
        <v>100</v>
      </c>
      <c r="J125" s="88">
        <f t="shared" si="15"/>
        <v>300</v>
      </c>
      <c r="K125" s="146">
        <v>8000</v>
      </c>
      <c r="L125" s="147">
        <f t="shared" si="16"/>
        <v>24000</v>
      </c>
      <c r="M125" s="148">
        <v>2173.1200000000003</v>
      </c>
      <c r="N125" s="149">
        <f t="shared" si="17"/>
        <v>6519.360000000001</v>
      </c>
      <c r="O125" s="150">
        <v>0.27164000000000005</v>
      </c>
      <c r="P125" s="151">
        <v>14337.46</v>
      </c>
      <c r="Q125" s="95">
        <v>3715.33</v>
      </c>
      <c r="R125" s="165">
        <f t="shared" si="18"/>
        <v>0.5973941666666667</v>
      </c>
      <c r="S125" s="165">
        <f t="shared" si="19"/>
        <v>0.5698918298728709</v>
      </c>
      <c r="T125" s="166"/>
      <c r="U125" s="167">
        <v>5520</v>
      </c>
      <c r="V125" s="168">
        <f t="shared" si="20"/>
        <v>16560</v>
      </c>
      <c r="W125" s="169">
        <v>1649.3980800000004</v>
      </c>
      <c r="X125" s="170">
        <f t="shared" si="21"/>
        <v>4948.194240000001</v>
      </c>
      <c r="Y125" s="183">
        <v>0.29880400000000007</v>
      </c>
      <c r="Z125" s="151">
        <v>16264.21</v>
      </c>
      <c r="AA125" s="151">
        <v>4668.2</v>
      </c>
      <c r="AB125" s="184">
        <f t="shared" si="22"/>
        <v>0.9821382850241546</v>
      </c>
      <c r="AC125" s="184">
        <f t="shared" si="23"/>
        <v>0.9434148648133909</v>
      </c>
      <c r="AD125" s="184"/>
      <c r="AE125" s="170">
        <v>480</v>
      </c>
      <c r="AF125" s="170">
        <f t="shared" si="24"/>
        <v>1440</v>
      </c>
      <c r="AG125" s="148">
        <v>484.62</v>
      </c>
      <c r="AH125" s="183">
        <f t="shared" si="25"/>
        <v>0.3365416666666667</v>
      </c>
      <c r="AI125" s="198"/>
      <c r="AJ125" s="199">
        <v>8</v>
      </c>
      <c r="AK125" s="68">
        <v>8</v>
      </c>
      <c r="AL125" s="200"/>
      <c r="AM125" s="201">
        <f t="shared" si="28"/>
        <v>0</v>
      </c>
    </row>
    <row r="126" spans="1:39" ht="12.75">
      <c r="A126" s="131">
        <v>124</v>
      </c>
      <c r="B126" s="131">
        <v>116919</v>
      </c>
      <c r="C126" s="132" t="s">
        <v>172</v>
      </c>
      <c r="D126" s="133" t="s">
        <v>35</v>
      </c>
      <c r="E126" s="133">
        <v>1</v>
      </c>
      <c r="F126" s="133"/>
      <c r="G126" s="131" t="s">
        <v>36</v>
      </c>
      <c r="H126" s="134">
        <v>33</v>
      </c>
      <c r="I126" s="145">
        <v>100</v>
      </c>
      <c r="J126" s="88">
        <f t="shared" si="15"/>
        <v>300</v>
      </c>
      <c r="K126" s="146">
        <v>9800</v>
      </c>
      <c r="L126" s="147">
        <f t="shared" si="16"/>
        <v>29400</v>
      </c>
      <c r="M126" s="148">
        <v>2678.1440000000002</v>
      </c>
      <c r="N126" s="149">
        <f t="shared" si="17"/>
        <v>8034.432000000001</v>
      </c>
      <c r="O126" s="150">
        <v>0.27328</v>
      </c>
      <c r="P126" s="151">
        <v>17326.31</v>
      </c>
      <c r="Q126" s="95">
        <v>4620.16</v>
      </c>
      <c r="R126" s="165">
        <f t="shared" si="18"/>
        <v>0.5893302721088436</v>
      </c>
      <c r="S126" s="165">
        <f t="shared" si="19"/>
        <v>0.5750450062929152</v>
      </c>
      <c r="T126" s="166"/>
      <c r="U126" s="167">
        <v>6761.999999999999</v>
      </c>
      <c r="V126" s="168">
        <f t="shared" si="20"/>
        <v>20285.999999999996</v>
      </c>
      <c r="W126" s="169">
        <v>2032.711296</v>
      </c>
      <c r="X126" s="170">
        <f t="shared" si="21"/>
        <v>6098.133888</v>
      </c>
      <c r="Y126" s="183">
        <v>0.30060800000000004</v>
      </c>
      <c r="Z126" s="151">
        <v>14650.49</v>
      </c>
      <c r="AA126" s="151">
        <v>3821.72</v>
      </c>
      <c r="AB126" s="184">
        <f t="shared" si="22"/>
        <v>0.7221970817312433</v>
      </c>
      <c r="AC126" s="184">
        <f t="shared" si="23"/>
        <v>0.6267031964516945</v>
      </c>
      <c r="AD126" s="184"/>
      <c r="AE126" s="170">
        <v>588</v>
      </c>
      <c r="AF126" s="170">
        <f t="shared" si="24"/>
        <v>1764</v>
      </c>
      <c r="AG126" s="148">
        <v>273.87</v>
      </c>
      <c r="AH126" s="183">
        <f t="shared" si="25"/>
        <v>0.15525510204081633</v>
      </c>
      <c r="AI126" s="198"/>
      <c r="AJ126" s="199">
        <v>8</v>
      </c>
      <c r="AK126" s="68">
        <v>4</v>
      </c>
      <c r="AL126" s="200">
        <f>(AK126-AJ126)*1</f>
        <v>-4</v>
      </c>
      <c r="AM126" s="201">
        <f t="shared" si="28"/>
        <v>0</v>
      </c>
    </row>
    <row r="127" spans="1:39" ht="12.75">
      <c r="A127" s="131">
        <v>125</v>
      </c>
      <c r="B127" s="131">
        <v>116773</v>
      </c>
      <c r="C127" s="132" t="s">
        <v>173</v>
      </c>
      <c r="D127" s="131" t="s">
        <v>61</v>
      </c>
      <c r="E127" s="133">
        <v>1</v>
      </c>
      <c r="F127" s="133">
        <v>1</v>
      </c>
      <c r="G127" s="131" t="s">
        <v>55</v>
      </c>
      <c r="H127" s="134">
        <v>44</v>
      </c>
      <c r="I127" s="145">
        <v>100</v>
      </c>
      <c r="J127" s="145">
        <f t="shared" si="15"/>
        <v>300</v>
      </c>
      <c r="K127" s="146">
        <v>8000</v>
      </c>
      <c r="L127" s="147">
        <f t="shared" si="16"/>
        <v>24000</v>
      </c>
      <c r="M127" s="148">
        <v>2086.7200000000003</v>
      </c>
      <c r="N127" s="149">
        <f t="shared" si="17"/>
        <v>6260.160000000001</v>
      </c>
      <c r="O127" s="150">
        <v>0.26084</v>
      </c>
      <c r="P127" s="151">
        <v>13990.18</v>
      </c>
      <c r="Q127" s="95">
        <v>2477.27</v>
      </c>
      <c r="R127" s="165">
        <f t="shared" si="18"/>
        <v>0.5829241666666667</v>
      </c>
      <c r="S127" s="165">
        <f t="shared" si="19"/>
        <v>0.39571991770178394</v>
      </c>
      <c r="T127" s="166"/>
      <c r="U127" s="146">
        <v>5520</v>
      </c>
      <c r="V127" s="168">
        <f t="shared" si="20"/>
        <v>16560</v>
      </c>
      <c r="W127" s="148">
        <v>1583.8204800000003</v>
      </c>
      <c r="X127" s="170">
        <f t="shared" si="21"/>
        <v>4751.461440000001</v>
      </c>
      <c r="Y127" s="150">
        <v>0.28692400000000007</v>
      </c>
      <c r="Z127" s="151">
        <v>6662.28</v>
      </c>
      <c r="AA127" s="151">
        <v>2263.78</v>
      </c>
      <c r="AB127" s="184">
        <f t="shared" si="22"/>
        <v>0.4023115942028985</v>
      </c>
      <c r="AC127" s="184">
        <f t="shared" si="23"/>
        <v>0.4764386765180188</v>
      </c>
      <c r="AD127" s="184"/>
      <c r="AE127" s="149">
        <v>480</v>
      </c>
      <c r="AF127" s="170">
        <f t="shared" si="24"/>
        <v>1440</v>
      </c>
      <c r="AG127" s="148">
        <v>318.02</v>
      </c>
      <c r="AH127" s="183">
        <f t="shared" si="25"/>
        <v>0.22084722222222222</v>
      </c>
      <c r="AI127" s="198"/>
      <c r="AJ127" s="204">
        <v>8</v>
      </c>
      <c r="AK127" s="68">
        <v>2</v>
      </c>
      <c r="AL127" s="200">
        <f>(AK127-AJ127)*1</f>
        <v>-6</v>
      </c>
      <c r="AM127" s="201">
        <f t="shared" si="28"/>
        <v>0</v>
      </c>
    </row>
    <row r="128" spans="1:39" ht="12.75">
      <c r="A128" s="131">
        <v>126</v>
      </c>
      <c r="B128" s="131">
        <v>105396</v>
      </c>
      <c r="C128" s="132" t="s">
        <v>174</v>
      </c>
      <c r="D128" s="131" t="s">
        <v>35</v>
      </c>
      <c r="E128" s="133">
        <v>2</v>
      </c>
      <c r="F128" s="133"/>
      <c r="G128" s="131" t="s">
        <v>36</v>
      </c>
      <c r="H128" s="134">
        <v>42</v>
      </c>
      <c r="I128" s="145">
        <v>100</v>
      </c>
      <c r="J128" s="145">
        <f t="shared" si="15"/>
        <v>300</v>
      </c>
      <c r="K128" s="146">
        <v>8500</v>
      </c>
      <c r="L128" s="147">
        <f t="shared" si="16"/>
        <v>25500</v>
      </c>
      <c r="M128" s="148">
        <v>2443.2400000000002</v>
      </c>
      <c r="N128" s="149">
        <f t="shared" si="17"/>
        <v>7329.720000000001</v>
      </c>
      <c r="O128" s="150">
        <v>0.28744000000000003</v>
      </c>
      <c r="P128" s="151">
        <v>14835.23</v>
      </c>
      <c r="Q128" s="95">
        <v>3987.24</v>
      </c>
      <c r="R128" s="165">
        <f t="shared" si="18"/>
        <v>0.581773725490196</v>
      </c>
      <c r="S128" s="165">
        <f t="shared" si="19"/>
        <v>0.5439825805078501</v>
      </c>
      <c r="T128" s="166"/>
      <c r="U128" s="146">
        <v>5865</v>
      </c>
      <c r="V128" s="168">
        <f t="shared" si="20"/>
        <v>17595</v>
      </c>
      <c r="W128" s="148">
        <v>1854.4191600000004</v>
      </c>
      <c r="X128" s="170">
        <f t="shared" si="21"/>
        <v>5563.257480000001</v>
      </c>
      <c r="Y128" s="150">
        <v>0.3161840000000001</v>
      </c>
      <c r="Z128" s="151">
        <v>12592.97</v>
      </c>
      <c r="AA128" s="151">
        <v>3934.07</v>
      </c>
      <c r="AB128" s="184">
        <f t="shared" si="22"/>
        <v>0.7157129866439329</v>
      </c>
      <c r="AC128" s="184">
        <f t="shared" si="23"/>
        <v>0.7071522420350027</v>
      </c>
      <c r="AD128" s="184"/>
      <c r="AE128" s="149">
        <v>680</v>
      </c>
      <c r="AF128" s="170">
        <f t="shared" si="24"/>
        <v>2040</v>
      </c>
      <c r="AG128" s="148">
        <v>776.88</v>
      </c>
      <c r="AH128" s="183">
        <f t="shared" si="25"/>
        <v>0.3808235294117647</v>
      </c>
      <c r="AI128" s="198"/>
      <c r="AJ128" s="204">
        <v>8</v>
      </c>
      <c r="AK128" s="68">
        <v>11</v>
      </c>
      <c r="AL128" s="200"/>
      <c r="AM128" s="201">
        <f t="shared" si="28"/>
        <v>0</v>
      </c>
    </row>
    <row r="129" spans="1:39" ht="12.75">
      <c r="A129" s="131">
        <v>127</v>
      </c>
      <c r="B129" s="131">
        <v>748</v>
      </c>
      <c r="C129" s="132" t="s">
        <v>175</v>
      </c>
      <c r="D129" s="131" t="s">
        <v>40</v>
      </c>
      <c r="E129" s="133">
        <v>2</v>
      </c>
      <c r="F129" s="133"/>
      <c r="G129" s="131" t="s">
        <v>47</v>
      </c>
      <c r="H129" s="134">
        <v>22</v>
      </c>
      <c r="I129" s="145">
        <v>100</v>
      </c>
      <c r="J129" s="145">
        <f t="shared" si="15"/>
        <v>300</v>
      </c>
      <c r="K129" s="146">
        <v>13068.000000000004</v>
      </c>
      <c r="L129" s="147">
        <f t="shared" si="16"/>
        <v>39204.000000000015</v>
      </c>
      <c r="M129" s="148">
        <v>3466.6790400000014</v>
      </c>
      <c r="N129" s="149">
        <f t="shared" si="17"/>
        <v>10400.037120000005</v>
      </c>
      <c r="O129" s="150">
        <v>0.26528</v>
      </c>
      <c r="P129" s="151">
        <v>22471.79</v>
      </c>
      <c r="Q129" s="95">
        <v>6692.95</v>
      </c>
      <c r="R129" s="165">
        <f t="shared" si="18"/>
        <v>0.5732014590347921</v>
      </c>
      <c r="S129" s="165">
        <f t="shared" si="19"/>
        <v>0.6435505876348254</v>
      </c>
      <c r="T129" s="166"/>
      <c r="U129" s="146">
        <v>9000</v>
      </c>
      <c r="V129" s="168">
        <f t="shared" si="20"/>
        <v>27000</v>
      </c>
      <c r="W129" s="148">
        <v>2626.2720000000004</v>
      </c>
      <c r="X129" s="170">
        <f t="shared" si="21"/>
        <v>7878.816000000001</v>
      </c>
      <c r="Y129" s="150">
        <v>0.29180800000000007</v>
      </c>
      <c r="Z129" s="151">
        <v>18100.08</v>
      </c>
      <c r="AA129" s="151">
        <v>5544.57</v>
      </c>
      <c r="AB129" s="184">
        <f t="shared" si="22"/>
        <v>0.6703733333333334</v>
      </c>
      <c r="AC129" s="184">
        <f t="shared" si="23"/>
        <v>0.7037313728357153</v>
      </c>
      <c r="AD129" s="184"/>
      <c r="AE129" s="149">
        <v>784.0800000000002</v>
      </c>
      <c r="AF129" s="170">
        <f t="shared" si="24"/>
        <v>2352.2400000000007</v>
      </c>
      <c r="AG129" s="148">
        <v>262.64</v>
      </c>
      <c r="AH129" s="183">
        <f t="shared" si="25"/>
        <v>0.11165527327143485</v>
      </c>
      <c r="AI129" s="198"/>
      <c r="AJ129" s="204">
        <v>12</v>
      </c>
      <c r="AK129" s="68">
        <v>21</v>
      </c>
      <c r="AL129" s="200"/>
      <c r="AM129" s="201">
        <f t="shared" si="28"/>
        <v>0</v>
      </c>
    </row>
    <row r="130" spans="1:39" ht="12.75">
      <c r="A130" s="131">
        <v>128</v>
      </c>
      <c r="B130" s="131">
        <v>108656</v>
      </c>
      <c r="C130" s="132" t="s">
        <v>176</v>
      </c>
      <c r="D130" s="131" t="s">
        <v>44</v>
      </c>
      <c r="E130" s="133">
        <v>2</v>
      </c>
      <c r="F130" s="133"/>
      <c r="G130" s="131" t="s">
        <v>88</v>
      </c>
      <c r="H130" s="134">
        <v>10</v>
      </c>
      <c r="I130" s="145">
        <v>150</v>
      </c>
      <c r="J130" s="145">
        <f t="shared" si="15"/>
        <v>450</v>
      </c>
      <c r="K130" s="146">
        <v>20000</v>
      </c>
      <c r="L130" s="147">
        <f t="shared" si="16"/>
        <v>60000</v>
      </c>
      <c r="M130" s="148">
        <v>3613.6000000000004</v>
      </c>
      <c r="N130" s="149">
        <f t="shared" si="17"/>
        <v>10840.800000000001</v>
      </c>
      <c r="O130" s="150">
        <v>0.18068</v>
      </c>
      <c r="P130" s="151">
        <v>34292.55</v>
      </c>
      <c r="Q130" s="95">
        <v>4182.84</v>
      </c>
      <c r="R130" s="165">
        <f t="shared" si="18"/>
        <v>0.5715425000000001</v>
      </c>
      <c r="S130" s="165">
        <f t="shared" si="19"/>
        <v>0.3858423732565862</v>
      </c>
      <c r="T130" s="166"/>
      <c r="U130" s="146">
        <v>13799.999999999998</v>
      </c>
      <c r="V130" s="168">
        <f t="shared" si="20"/>
        <v>41399.99999999999</v>
      </c>
      <c r="W130" s="148">
        <v>2742.7224</v>
      </c>
      <c r="X130" s="170">
        <f t="shared" si="21"/>
        <v>8228.1672</v>
      </c>
      <c r="Y130" s="150">
        <v>0.19874800000000004</v>
      </c>
      <c r="Z130" s="151">
        <v>24815.46</v>
      </c>
      <c r="AA130" s="151">
        <v>5736.71</v>
      </c>
      <c r="AB130" s="184">
        <f t="shared" si="22"/>
        <v>0.5994072463768116</v>
      </c>
      <c r="AC130" s="184">
        <f t="shared" si="23"/>
        <v>0.6972038681955807</v>
      </c>
      <c r="AD130" s="184"/>
      <c r="AE130" s="149">
        <v>1200</v>
      </c>
      <c r="AF130" s="170">
        <f t="shared" si="24"/>
        <v>3600</v>
      </c>
      <c r="AG130" s="148">
        <v>658.53</v>
      </c>
      <c r="AH130" s="183">
        <f t="shared" si="25"/>
        <v>0.182925</v>
      </c>
      <c r="AI130" s="198"/>
      <c r="AJ130" s="204">
        <v>12</v>
      </c>
      <c r="AK130" s="68">
        <v>0</v>
      </c>
      <c r="AL130" s="200">
        <f>(AK130-AJ130)*1</f>
        <v>-12</v>
      </c>
      <c r="AM130" s="201">
        <f t="shared" si="28"/>
        <v>0</v>
      </c>
    </row>
    <row r="131" spans="1:39" ht="12.75">
      <c r="A131" s="131">
        <v>129</v>
      </c>
      <c r="B131" s="131">
        <v>311</v>
      </c>
      <c r="C131" s="132" t="s">
        <v>177</v>
      </c>
      <c r="D131" s="133" t="s">
        <v>35</v>
      </c>
      <c r="E131" s="133">
        <v>2</v>
      </c>
      <c r="F131" s="133"/>
      <c r="G131" s="131" t="s">
        <v>55</v>
      </c>
      <c r="H131" s="134">
        <v>23</v>
      </c>
      <c r="I131" s="145">
        <v>100</v>
      </c>
      <c r="J131" s="88">
        <f aca="true" t="shared" si="29" ref="J131:J148">I131*3</f>
        <v>300</v>
      </c>
      <c r="K131" s="146">
        <v>13000</v>
      </c>
      <c r="L131" s="147">
        <f aca="true" t="shared" si="30" ref="L131:L148">K131*3</f>
        <v>39000</v>
      </c>
      <c r="M131" s="148">
        <v>2566.7200000000003</v>
      </c>
      <c r="N131" s="149">
        <f aca="true" t="shared" si="31" ref="N131:N148">M131*3</f>
        <v>7700.160000000001</v>
      </c>
      <c r="O131" s="150">
        <v>0.19744000000000003</v>
      </c>
      <c r="P131" s="151">
        <v>22215.08</v>
      </c>
      <c r="Q131" s="95">
        <v>3973.19</v>
      </c>
      <c r="R131" s="165">
        <f aca="true" t="shared" si="32" ref="R131:R149">P131/L131</f>
        <v>0.569617435897436</v>
      </c>
      <c r="S131" s="165">
        <f aca="true" t="shared" si="33" ref="S131:S149">Q131/N131</f>
        <v>0.5159879794705564</v>
      </c>
      <c r="T131" s="166"/>
      <c r="U131" s="167">
        <v>8970</v>
      </c>
      <c r="V131" s="168">
        <f aca="true" t="shared" si="34" ref="V131:V148">U131*3</f>
        <v>26910</v>
      </c>
      <c r="W131" s="169">
        <v>1948.1404800000005</v>
      </c>
      <c r="X131" s="170">
        <f aca="true" t="shared" si="35" ref="X131:X148">W131*3</f>
        <v>5844.421440000002</v>
      </c>
      <c r="Y131" s="183">
        <v>0.21718400000000004</v>
      </c>
      <c r="Z131" s="151">
        <v>18956.09</v>
      </c>
      <c r="AA131" s="151">
        <v>4567.21</v>
      </c>
      <c r="AB131" s="184">
        <f aca="true" t="shared" si="36" ref="AB131:AB149">Z131/V131</f>
        <v>0.7044254923820141</v>
      </c>
      <c r="AC131" s="184">
        <f aca="true" t="shared" si="37" ref="AC131:AC149">AA131/X131</f>
        <v>0.7814648630130271</v>
      </c>
      <c r="AD131" s="184"/>
      <c r="AE131" s="170">
        <v>780</v>
      </c>
      <c r="AF131" s="170">
        <f aca="true" t="shared" si="38" ref="AF131:AF148">AE131*3</f>
        <v>2340</v>
      </c>
      <c r="AG131" s="148">
        <v>0.01</v>
      </c>
      <c r="AH131" s="183">
        <f aca="true" t="shared" si="39" ref="AH131:AH149">AG131/AF131</f>
        <v>4.273504273504274E-06</v>
      </c>
      <c r="AI131" s="198"/>
      <c r="AJ131" s="199">
        <v>8</v>
      </c>
      <c r="AK131" s="68">
        <v>16</v>
      </c>
      <c r="AL131" s="200"/>
      <c r="AM131" s="201">
        <f t="shared" si="28"/>
        <v>0</v>
      </c>
    </row>
    <row r="132" spans="1:39" ht="12.75">
      <c r="A132" s="131">
        <v>130</v>
      </c>
      <c r="B132" s="131">
        <v>716</v>
      </c>
      <c r="C132" s="132" t="s">
        <v>178</v>
      </c>
      <c r="D132" s="131" t="s">
        <v>40</v>
      </c>
      <c r="E132" s="133">
        <v>2</v>
      </c>
      <c r="F132" s="133"/>
      <c r="G132" s="131" t="s">
        <v>47</v>
      </c>
      <c r="H132" s="134">
        <v>24</v>
      </c>
      <c r="I132" s="145">
        <v>100</v>
      </c>
      <c r="J132" s="145">
        <f t="shared" si="29"/>
        <v>300</v>
      </c>
      <c r="K132" s="146">
        <v>13000</v>
      </c>
      <c r="L132" s="147">
        <f t="shared" si="30"/>
        <v>39000</v>
      </c>
      <c r="M132" s="148">
        <v>3245.8400000000006</v>
      </c>
      <c r="N132" s="149">
        <f t="shared" si="31"/>
        <v>9737.520000000002</v>
      </c>
      <c r="O132" s="150">
        <v>0.24968000000000004</v>
      </c>
      <c r="P132" s="151">
        <v>21700.04</v>
      </c>
      <c r="Q132" s="95">
        <v>4663.35</v>
      </c>
      <c r="R132" s="165">
        <f t="shared" si="32"/>
        <v>0.5564112820512821</v>
      </c>
      <c r="S132" s="165">
        <f t="shared" si="33"/>
        <v>0.47890530648460794</v>
      </c>
      <c r="T132" s="166"/>
      <c r="U132" s="146">
        <v>8970</v>
      </c>
      <c r="V132" s="168">
        <f t="shared" si="34"/>
        <v>26910</v>
      </c>
      <c r="W132" s="148">
        <v>2463.5925600000005</v>
      </c>
      <c r="X132" s="170">
        <f t="shared" si="35"/>
        <v>7390.777680000001</v>
      </c>
      <c r="Y132" s="150">
        <v>0.27464800000000006</v>
      </c>
      <c r="Z132" s="151">
        <v>27332.97</v>
      </c>
      <c r="AA132" s="151">
        <v>6509.51</v>
      </c>
      <c r="AB132" s="185">
        <f t="shared" si="36"/>
        <v>1.0157179487179488</v>
      </c>
      <c r="AC132" s="184">
        <f t="shared" si="37"/>
        <v>0.8807611704537159</v>
      </c>
      <c r="AD132" s="184"/>
      <c r="AE132" s="149">
        <v>780</v>
      </c>
      <c r="AF132" s="170">
        <f t="shared" si="38"/>
        <v>2340</v>
      </c>
      <c r="AG132" s="148">
        <v>681.22</v>
      </c>
      <c r="AH132" s="183">
        <f t="shared" si="39"/>
        <v>0.2911196581196581</v>
      </c>
      <c r="AI132" s="198"/>
      <c r="AJ132" s="204">
        <v>12</v>
      </c>
      <c r="AK132" s="68">
        <v>2</v>
      </c>
      <c r="AL132" s="200">
        <f aca="true" t="shared" si="40" ref="AL132:AL149">(AK132-AJ132)*1</f>
        <v>-10</v>
      </c>
      <c r="AM132" s="201">
        <f aca="true" t="shared" si="41" ref="AM132:AM149">T132+AD132+AI132</f>
        <v>0</v>
      </c>
    </row>
    <row r="133" spans="1:39" ht="12.75">
      <c r="A133" s="131">
        <v>131</v>
      </c>
      <c r="B133" s="131">
        <v>118074</v>
      </c>
      <c r="C133" s="132" t="s">
        <v>179</v>
      </c>
      <c r="D133" s="133" t="s">
        <v>40</v>
      </c>
      <c r="E133" s="133">
        <v>2</v>
      </c>
      <c r="F133" s="133"/>
      <c r="G133" s="131" t="s">
        <v>70</v>
      </c>
      <c r="H133" s="134">
        <v>29</v>
      </c>
      <c r="I133" s="145">
        <v>100</v>
      </c>
      <c r="J133" s="88">
        <f t="shared" si="29"/>
        <v>300</v>
      </c>
      <c r="K133" s="146">
        <v>11500</v>
      </c>
      <c r="L133" s="147">
        <f t="shared" si="30"/>
        <v>34500</v>
      </c>
      <c r="M133" s="148">
        <v>2906.74</v>
      </c>
      <c r="N133" s="149">
        <f t="shared" si="31"/>
        <v>8720.22</v>
      </c>
      <c r="O133" s="150">
        <v>0.25276</v>
      </c>
      <c r="P133" s="151">
        <v>18752.83</v>
      </c>
      <c r="Q133" s="95">
        <v>5499.02</v>
      </c>
      <c r="R133" s="165">
        <f t="shared" si="32"/>
        <v>0.5435602898550725</v>
      </c>
      <c r="S133" s="165">
        <f t="shared" si="33"/>
        <v>0.6306056498574578</v>
      </c>
      <c r="T133" s="166"/>
      <c r="U133" s="167">
        <v>7934.999999999999</v>
      </c>
      <c r="V133" s="168">
        <f t="shared" si="34"/>
        <v>23804.999999999996</v>
      </c>
      <c r="W133" s="169">
        <v>2206.21566</v>
      </c>
      <c r="X133" s="170">
        <f t="shared" si="35"/>
        <v>6618.6469799999995</v>
      </c>
      <c r="Y133" s="183">
        <v>0.278036</v>
      </c>
      <c r="Z133" s="151">
        <v>15412.04</v>
      </c>
      <c r="AA133" s="151">
        <v>4707.37</v>
      </c>
      <c r="AB133" s="184">
        <f t="shared" si="36"/>
        <v>0.6474286914513759</v>
      </c>
      <c r="AC133" s="184">
        <f t="shared" si="37"/>
        <v>0.7112284450620451</v>
      </c>
      <c r="AD133" s="184"/>
      <c r="AE133" s="170">
        <v>690</v>
      </c>
      <c r="AF133" s="170">
        <f t="shared" si="38"/>
        <v>2070</v>
      </c>
      <c r="AG133" s="148">
        <v>255.45</v>
      </c>
      <c r="AH133" s="183">
        <f t="shared" si="39"/>
        <v>0.12340579710144926</v>
      </c>
      <c r="AI133" s="198"/>
      <c r="AJ133" s="199">
        <v>12</v>
      </c>
      <c r="AK133" s="68">
        <v>4</v>
      </c>
      <c r="AL133" s="200">
        <f t="shared" si="40"/>
        <v>-8</v>
      </c>
      <c r="AM133" s="201">
        <f t="shared" si="41"/>
        <v>0</v>
      </c>
    </row>
    <row r="134" spans="1:39" ht="12.75">
      <c r="A134" s="131">
        <v>132</v>
      </c>
      <c r="B134" s="131">
        <v>112415</v>
      </c>
      <c r="C134" s="132" t="s">
        <v>180</v>
      </c>
      <c r="D134" s="131" t="s">
        <v>35</v>
      </c>
      <c r="E134" s="133">
        <v>2</v>
      </c>
      <c r="F134" s="133"/>
      <c r="G134" s="131" t="s">
        <v>55</v>
      </c>
      <c r="H134" s="134">
        <v>38</v>
      </c>
      <c r="I134" s="145">
        <v>100</v>
      </c>
      <c r="J134" s="145">
        <f t="shared" si="29"/>
        <v>300</v>
      </c>
      <c r="K134" s="146">
        <v>9000</v>
      </c>
      <c r="L134" s="147">
        <f t="shared" si="30"/>
        <v>27000</v>
      </c>
      <c r="M134" s="148">
        <v>1745.28</v>
      </c>
      <c r="N134" s="149">
        <f t="shared" si="31"/>
        <v>5235.84</v>
      </c>
      <c r="O134" s="150">
        <v>0.19392</v>
      </c>
      <c r="P134" s="151">
        <v>14492.53</v>
      </c>
      <c r="Q134" s="95">
        <v>3526.34</v>
      </c>
      <c r="R134" s="165">
        <f t="shared" si="32"/>
        <v>0.5367603703703704</v>
      </c>
      <c r="S134" s="165">
        <f t="shared" si="33"/>
        <v>0.6735003361447256</v>
      </c>
      <c r="T134" s="166"/>
      <c r="U134" s="146">
        <v>6209.999999999999</v>
      </c>
      <c r="V134" s="168">
        <f t="shared" si="34"/>
        <v>18629.999999999996</v>
      </c>
      <c r="W134" s="148">
        <v>1324.66752</v>
      </c>
      <c r="X134" s="170">
        <f t="shared" si="35"/>
        <v>3974.00256</v>
      </c>
      <c r="Y134" s="150">
        <v>0.21331200000000003</v>
      </c>
      <c r="Z134" s="151">
        <v>13542.68</v>
      </c>
      <c r="AA134" s="151">
        <v>3094.01</v>
      </c>
      <c r="AB134" s="184">
        <f t="shared" si="36"/>
        <v>0.7269286097691896</v>
      </c>
      <c r="AC134" s="184">
        <f t="shared" si="37"/>
        <v>0.7785626590034206</v>
      </c>
      <c r="AD134" s="184"/>
      <c r="AE134" s="149">
        <v>540</v>
      </c>
      <c r="AF134" s="170">
        <f t="shared" si="38"/>
        <v>1620</v>
      </c>
      <c r="AG134" s="148">
        <v>422.97</v>
      </c>
      <c r="AH134" s="183">
        <f t="shared" si="39"/>
        <v>0.2610925925925926</v>
      </c>
      <c r="AI134" s="198"/>
      <c r="AJ134" s="204">
        <v>8</v>
      </c>
      <c r="AK134" s="68">
        <v>1</v>
      </c>
      <c r="AL134" s="200">
        <f t="shared" si="40"/>
        <v>-7</v>
      </c>
      <c r="AM134" s="201">
        <f t="shared" si="41"/>
        <v>0</v>
      </c>
    </row>
    <row r="135" spans="1:39" ht="12.75">
      <c r="A135" s="131">
        <v>133</v>
      </c>
      <c r="B135" s="131">
        <v>52</v>
      </c>
      <c r="C135" s="132" t="s">
        <v>181</v>
      </c>
      <c r="D135" s="133" t="s">
        <v>35</v>
      </c>
      <c r="E135" s="133">
        <v>1</v>
      </c>
      <c r="F135" s="133"/>
      <c r="G135" s="131" t="s">
        <v>38</v>
      </c>
      <c r="H135" s="134">
        <v>41</v>
      </c>
      <c r="I135" s="145">
        <v>100</v>
      </c>
      <c r="J135" s="88">
        <f t="shared" si="29"/>
        <v>300</v>
      </c>
      <c r="K135" s="146">
        <v>8500</v>
      </c>
      <c r="L135" s="147">
        <f t="shared" si="30"/>
        <v>25500</v>
      </c>
      <c r="M135" s="148">
        <v>2206.9400000000005</v>
      </c>
      <c r="N135" s="149">
        <f t="shared" si="31"/>
        <v>6620.8200000000015</v>
      </c>
      <c r="O135" s="150">
        <v>0.25964000000000004</v>
      </c>
      <c r="P135" s="151">
        <v>13681.78</v>
      </c>
      <c r="Q135" s="95">
        <v>3520.13</v>
      </c>
      <c r="R135" s="165">
        <f t="shared" si="32"/>
        <v>0.5365403921568628</v>
      </c>
      <c r="S135" s="165">
        <f t="shared" si="33"/>
        <v>0.5316758347153373</v>
      </c>
      <c r="T135" s="166"/>
      <c r="U135" s="167">
        <v>5865</v>
      </c>
      <c r="V135" s="168">
        <f t="shared" si="34"/>
        <v>17595</v>
      </c>
      <c r="W135" s="169">
        <v>1675.0674600000004</v>
      </c>
      <c r="X135" s="170">
        <f t="shared" si="35"/>
        <v>5025.2023800000015</v>
      </c>
      <c r="Y135" s="183">
        <v>0.2856040000000001</v>
      </c>
      <c r="Z135" s="151">
        <v>9198.91</v>
      </c>
      <c r="AA135" s="151">
        <v>2966.26</v>
      </c>
      <c r="AB135" s="184">
        <f t="shared" si="36"/>
        <v>0.5228138675760159</v>
      </c>
      <c r="AC135" s="184">
        <f t="shared" si="37"/>
        <v>0.5902767243376175</v>
      </c>
      <c r="AD135" s="184"/>
      <c r="AE135" s="170">
        <v>510</v>
      </c>
      <c r="AF135" s="170">
        <f t="shared" si="38"/>
        <v>1530</v>
      </c>
      <c r="AG135" s="148">
        <v>14.5</v>
      </c>
      <c r="AH135" s="183">
        <f t="shared" si="39"/>
        <v>0.009477124183006535</v>
      </c>
      <c r="AI135" s="198"/>
      <c r="AJ135" s="199">
        <v>8</v>
      </c>
      <c r="AK135" s="68">
        <v>1</v>
      </c>
      <c r="AL135" s="200">
        <f t="shared" si="40"/>
        <v>-7</v>
      </c>
      <c r="AM135" s="201">
        <f t="shared" si="41"/>
        <v>0</v>
      </c>
    </row>
    <row r="136" spans="1:39" ht="12.75">
      <c r="A136" s="131">
        <v>134</v>
      </c>
      <c r="B136" s="131">
        <v>743</v>
      </c>
      <c r="C136" s="132" t="s">
        <v>182</v>
      </c>
      <c r="D136" s="131" t="s">
        <v>35</v>
      </c>
      <c r="E136" s="133">
        <v>1</v>
      </c>
      <c r="F136" s="133"/>
      <c r="G136" s="131" t="s">
        <v>70</v>
      </c>
      <c r="H136" s="134">
        <v>26</v>
      </c>
      <c r="I136" s="145">
        <v>100</v>
      </c>
      <c r="J136" s="145">
        <f t="shared" si="29"/>
        <v>300</v>
      </c>
      <c r="K136" s="146">
        <v>12000</v>
      </c>
      <c r="L136" s="147">
        <f t="shared" si="30"/>
        <v>36000</v>
      </c>
      <c r="M136" s="148">
        <v>3110.8799999999997</v>
      </c>
      <c r="N136" s="149">
        <f t="shared" si="31"/>
        <v>9332.64</v>
      </c>
      <c r="O136" s="150">
        <v>0.25923999999999997</v>
      </c>
      <c r="P136" s="151">
        <v>19222.32</v>
      </c>
      <c r="Q136" s="95">
        <v>5113.73</v>
      </c>
      <c r="R136" s="165">
        <f t="shared" si="32"/>
        <v>0.5339533333333333</v>
      </c>
      <c r="S136" s="165">
        <f t="shared" si="33"/>
        <v>0.5479403469972055</v>
      </c>
      <c r="T136" s="166"/>
      <c r="U136" s="146">
        <v>8280</v>
      </c>
      <c r="V136" s="168">
        <f t="shared" si="34"/>
        <v>24840</v>
      </c>
      <c r="W136" s="148">
        <v>2361.1579199999996</v>
      </c>
      <c r="X136" s="170">
        <f t="shared" si="35"/>
        <v>7083.473759999999</v>
      </c>
      <c r="Y136" s="150">
        <v>0.285164</v>
      </c>
      <c r="Z136" s="151">
        <v>13913.38</v>
      </c>
      <c r="AA136" s="151">
        <v>4288.93</v>
      </c>
      <c r="AB136" s="184">
        <f t="shared" si="36"/>
        <v>0.5601199677938808</v>
      </c>
      <c r="AC136" s="184">
        <f t="shared" si="37"/>
        <v>0.6054839963153898</v>
      </c>
      <c r="AD136" s="184"/>
      <c r="AE136" s="149">
        <v>720</v>
      </c>
      <c r="AF136" s="170">
        <f t="shared" si="38"/>
        <v>2160</v>
      </c>
      <c r="AG136" s="148">
        <v>88.47</v>
      </c>
      <c r="AH136" s="183">
        <f t="shared" si="39"/>
        <v>0.04095833333333333</v>
      </c>
      <c r="AI136" s="198"/>
      <c r="AJ136" s="204">
        <v>8</v>
      </c>
      <c r="AK136" s="68">
        <v>9</v>
      </c>
      <c r="AL136" s="200"/>
      <c r="AM136" s="201">
        <f t="shared" si="41"/>
        <v>0</v>
      </c>
    </row>
    <row r="137" spans="1:39" ht="12.75">
      <c r="A137" s="131">
        <v>135</v>
      </c>
      <c r="B137" s="131">
        <v>101453</v>
      </c>
      <c r="C137" s="132" t="s">
        <v>183</v>
      </c>
      <c r="D137" s="131" t="s">
        <v>52</v>
      </c>
      <c r="E137" s="133">
        <v>3</v>
      </c>
      <c r="F137" s="133"/>
      <c r="G137" s="131" t="s">
        <v>38</v>
      </c>
      <c r="H137" s="134">
        <v>16</v>
      </c>
      <c r="I137" s="145">
        <v>150</v>
      </c>
      <c r="J137" s="145">
        <f t="shared" si="29"/>
        <v>450</v>
      </c>
      <c r="K137" s="146">
        <v>16000</v>
      </c>
      <c r="L137" s="147">
        <f t="shared" si="30"/>
        <v>48000</v>
      </c>
      <c r="M137" s="148">
        <v>4564.4800000000005</v>
      </c>
      <c r="N137" s="149">
        <f t="shared" si="31"/>
        <v>13693.440000000002</v>
      </c>
      <c r="O137" s="150">
        <v>0.28528000000000003</v>
      </c>
      <c r="P137" s="151">
        <v>25124.16</v>
      </c>
      <c r="Q137" s="95">
        <v>4705.49</v>
      </c>
      <c r="R137" s="165">
        <f t="shared" si="32"/>
        <v>0.52342</v>
      </c>
      <c r="S137" s="165">
        <f t="shared" si="33"/>
        <v>0.34363096489998124</v>
      </c>
      <c r="T137" s="166"/>
      <c r="U137" s="146">
        <v>11040</v>
      </c>
      <c r="V137" s="168">
        <f t="shared" si="34"/>
        <v>33120</v>
      </c>
      <c r="W137" s="148">
        <v>3464.440320000001</v>
      </c>
      <c r="X137" s="170">
        <f t="shared" si="35"/>
        <v>10393.320960000003</v>
      </c>
      <c r="Y137" s="150">
        <v>0.3138080000000001</v>
      </c>
      <c r="Z137" s="151">
        <v>22243</v>
      </c>
      <c r="AA137" s="151">
        <v>6430.07</v>
      </c>
      <c r="AB137" s="184">
        <f t="shared" si="36"/>
        <v>0.6715881642512077</v>
      </c>
      <c r="AC137" s="184">
        <f t="shared" si="37"/>
        <v>0.6186732830388795</v>
      </c>
      <c r="AD137" s="184"/>
      <c r="AE137" s="149">
        <v>960</v>
      </c>
      <c r="AF137" s="170">
        <f t="shared" si="38"/>
        <v>2880</v>
      </c>
      <c r="AG137" s="148">
        <v>1354.44</v>
      </c>
      <c r="AH137" s="183">
        <f t="shared" si="39"/>
        <v>0.47029166666666666</v>
      </c>
      <c r="AI137" s="198"/>
      <c r="AJ137" s="204">
        <v>12</v>
      </c>
      <c r="AK137" s="68">
        <v>30</v>
      </c>
      <c r="AL137" s="200"/>
      <c r="AM137" s="201">
        <f t="shared" si="41"/>
        <v>0</v>
      </c>
    </row>
    <row r="138" spans="1:39" ht="12.75">
      <c r="A138" s="131">
        <v>136</v>
      </c>
      <c r="B138" s="131">
        <v>367</v>
      </c>
      <c r="C138" s="132" t="s">
        <v>184</v>
      </c>
      <c r="D138" s="131" t="s">
        <v>35</v>
      </c>
      <c r="E138" s="133">
        <v>2</v>
      </c>
      <c r="F138" s="133"/>
      <c r="G138" s="131" t="s">
        <v>38</v>
      </c>
      <c r="H138" s="134">
        <v>28</v>
      </c>
      <c r="I138" s="145">
        <v>100</v>
      </c>
      <c r="J138" s="145">
        <f t="shared" si="29"/>
        <v>300</v>
      </c>
      <c r="K138" s="146">
        <v>12000</v>
      </c>
      <c r="L138" s="147">
        <f t="shared" si="30"/>
        <v>36000</v>
      </c>
      <c r="M138" s="148">
        <v>2754.7200000000007</v>
      </c>
      <c r="N138" s="149">
        <f t="shared" si="31"/>
        <v>8264.160000000002</v>
      </c>
      <c r="O138" s="150">
        <v>0.22956000000000004</v>
      </c>
      <c r="P138" s="151">
        <v>18647.7</v>
      </c>
      <c r="Q138" s="95">
        <v>4842.83</v>
      </c>
      <c r="R138" s="165">
        <f t="shared" si="32"/>
        <v>0.5179916666666667</v>
      </c>
      <c r="S138" s="165">
        <f t="shared" si="33"/>
        <v>0.5860039011829392</v>
      </c>
      <c r="T138" s="166"/>
      <c r="U138" s="146">
        <v>8280</v>
      </c>
      <c r="V138" s="168">
        <f t="shared" si="34"/>
        <v>24840</v>
      </c>
      <c r="W138" s="148">
        <v>2090.8324800000005</v>
      </c>
      <c r="X138" s="170">
        <f t="shared" si="35"/>
        <v>6272.497440000001</v>
      </c>
      <c r="Y138" s="150">
        <v>0.2525160000000001</v>
      </c>
      <c r="Z138" s="151">
        <v>13745.95</v>
      </c>
      <c r="AA138" s="151">
        <v>3138.97</v>
      </c>
      <c r="AB138" s="184">
        <f t="shared" si="36"/>
        <v>0.5533796296296296</v>
      </c>
      <c r="AC138" s="184">
        <f t="shared" si="37"/>
        <v>0.5004338431423895</v>
      </c>
      <c r="AD138" s="184"/>
      <c r="AE138" s="149">
        <v>720</v>
      </c>
      <c r="AF138" s="170">
        <f t="shared" si="38"/>
        <v>2160</v>
      </c>
      <c r="AG138" s="148">
        <v>587.61</v>
      </c>
      <c r="AH138" s="183">
        <f t="shared" si="39"/>
        <v>0.2720416666666667</v>
      </c>
      <c r="AI138" s="198"/>
      <c r="AJ138" s="204">
        <v>8</v>
      </c>
      <c r="AK138" s="68">
        <v>0</v>
      </c>
      <c r="AL138" s="200">
        <f t="shared" si="40"/>
        <v>-8</v>
      </c>
      <c r="AM138" s="201">
        <f t="shared" si="41"/>
        <v>0</v>
      </c>
    </row>
    <row r="139" spans="1:39" ht="12.75">
      <c r="A139" s="131">
        <v>137</v>
      </c>
      <c r="B139" s="131">
        <v>116482</v>
      </c>
      <c r="C139" s="132" t="s">
        <v>185</v>
      </c>
      <c r="D139" s="131" t="s">
        <v>35</v>
      </c>
      <c r="E139" s="133">
        <v>1</v>
      </c>
      <c r="F139" s="133">
        <v>2</v>
      </c>
      <c r="G139" s="131" t="s">
        <v>36</v>
      </c>
      <c r="H139" s="134">
        <v>32</v>
      </c>
      <c r="I139" s="145">
        <v>100</v>
      </c>
      <c r="J139" s="145">
        <f t="shared" si="29"/>
        <v>300</v>
      </c>
      <c r="K139" s="146">
        <v>10000</v>
      </c>
      <c r="L139" s="147">
        <f t="shared" si="30"/>
        <v>30000</v>
      </c>
      <c r="M139" s="148">
        <v>2577.2000000000003</v>
      </c>
      <c r="N139" s="149">
        <f t="shared" si="31"/>
        <v>7731.6</v>
      </c>
      <c r="O139" s="150">
        <v>0.25772</v>
      </c>
      <c r="P139" s="151">
        <v>15339.43</v>
      </c>
      <c r="Q139" s="95">
        <v>2930.96</v>
      </c>
      <c r="R139" s="165">
        <f t="shared" si="32"/>
        <v>0.5113143333333333</v>
      </c>
      <c r="S139" s="165">
        <f t="shared" si="33"/>
        <v>0.37908841636918617</v>
      </c>
      <c r="T139" s="166"/>
      <c r="U139" s="146">
        <v>6899.999999999999</v>
      </c>
      <c r="V139" s="168">
        <f t="shared" si="34"/>
        <v>20699.999999999996</v>
      </c>
      <c r="W139" s="148">
        <v>1956.0947999999999</v>
      </c>
      <c r="X139" s="170">
        <f t="shared" si="35"/>
        <v>5868.2844</v>
      </c>
      <c r="Y139" s="150">
        <v>0.283492</v>
      </c>
      <c r="Z139" s="151">
        <v>14704.3</v>
      </c>
      <c r="AA139" s="151">
        <v>5410.63</v>
      </c>
      <c r="AB139" s="184">
        <f t="shared" si="36"/>
        <v>0.710352657004831</v>
      </c>
      <c r="AC139" s="184">
        <f t="shared" si="37"/>
        <v>0.9220122323996431</v>
      </c>
      <c r="AD139" s="184"/>
      <c r="AE139" s="149">
        <v>600</v>
      </c>
      <c r="AF139" s="170">
        <f t="shared" si="38"/>
        <v>1800</v>
      </c>
      <c r="AG139" s="148">
        <v>560.87</v>
      </c>
      <c r="AH139" s="183">
        <f t="shared" si="39"/>
        <v>0.31159444444444445</v>
      </c>
      <c r="AI139" s="198"/>
      <c r="AJ139" s="204">
        <v>8</v>
      </c>
      <c r="AK139" s="68">
        <v>0</v>
      </c>
      <c r="AL139" s="200">
        <f t="shared" si="40"/>
        <v>-8</v>
      </c>
      <c r="AM139" s="201">
        <f t="shared" si="41"/>
        <v>0</v>
      </c>
    </row>
    <row r="140" spans="1:39" ht="12.75">
      <c r="A140" s="131">
        <v>138</v>
      </c>
      <c r="B140" s="131">
        <v>122906</v>
      </c>
      <c r="C140" s="132" t="s">
        <v>186</v>
      </c>
      <c r="D140" s="133" t="s">
        <v>61</v>
      </c>
      <c r="E140" s="133">
        <v>2</v>
      </c>
      <c r="F140" s="133"/>
      <c r="G140" s="131" t="s">
        <v>38</v>
      </c>
      <c r="H140" s="134">
        <v>49</v>
      </c>
      <c r="I140" s="145">
        <v>100</v>
      </c>
      <c r="J140" s="88">
        <f t="shared" si="29"/>
        <v>300</v>
      </c>
      <c r="K140" s="146">
        <v>4000</v>
      </c>
      <c r="L140" s="147">
        <f t="shared" si="30"/>
        <v>12000</v>
      </c>
      <c r="M140" s="148">
        <v>1014.08</v>
      </c>
      <c r="N140" s="149">
        <f t="shared" si="31"/>
        <v>3042.2400000000002</v>
      </c>
      <c r="O140" s="150">
        <v>0.25352</v>
      </c>
      <c r="P140" s="151">
        <v>6091.13</v>
      </c>
      <c r="Q140" s="95">
        <v>1943.66</v>
      </c>
      <c r="R140" s="165">
        <f t="shared" si="32"/>
        <v>0.5075941666666667</v>
      </c>
      <c r="S140" s="165">
        <f t="shared" si="33"/>
        <v>0.638891080256653</v>
      </c>
      <c r="T140" s="166"/>
      <c r="U140" s="167">
        <v>3000</v>
      </c>
      <c r="V140" s="168">
        <f t="shared" si="34"/>
        <v>9000</v>
      </c>
      <c r="W140" s="169">
        <v>836.6160000000002</v>
      </c>
      <c r="X140" s="170">
        <f t="shared" si="35"/>
        <v>2509.848000000001</v>
      </c>
      <c r="Y140" s="183">
        <v>0.27887200000000006</v>
      </c>
      <c r="Z140" s="151">
        <v>3716.35</v>
      </c>
      <c r="AA140" s="151">
        <v>1164.17</v>
      </c>
      <c r="AB140" s="184">
        <f t="shared" si="36"/>
        <v>0.4129277777777778</v>
      </c>
      <c r="AC140" s="184">
        <f t="shared" si="37"/>
        <v>0.4638408381702795</v>
      </c>
      <c r="AD140" s="184"/>
      <c r="AE140" s="170">
        <v>240</v>
      </c>
      <c r="AF140" s="170">
        <f t="shared" si="38"/>
        <v>720</v>
      </c>
      <c r="AG140" s="148">
        <v>275.32</v>
      </c>
      <c r="AH140" s="183">
        <f t="shared" si="39"/>
        <v>0.3823888888888889</v>
      </c>
      <c r="AI140" s="198"/>
      <c r="AJ140" s="199">
        <v>8</v>
      </c>
      <c r="AK140" s="68">
        <v>0</v>
      </c>
      <c r="AL140" s="200">
        <f t="shared" si="40"/>
        <v>-8</v>
      </c>
      <c r="AM140" s="201">
        <f t="shared" si="41"/>
        <v>0</v>
      </c>
    </row>
    <row r="141" spans="1:39" ht="12.75">
      <c r="A141" s="131">
        <v>139</v>
      </c>
      <c r="B141" s="131">
        <v>104533</v>
      </c>
      <c r="C141" s="132" t="s">
        <v>187</v>
      </c>
      <c r="D141" s="133" t="s">
        <v>35</v>
      </c>
      <c r="E141" s="133">
        <v>3</v>
      </c>
      <c r="F141" s="133"/>
      <c r="G141" s="131" t="s">
        <v>47</v>
      </c>
      <c r="H141" s="134">
        <v>33</v>
      </c>
      <c r="I141" s="145">
        <v>100</v>
      </c>
      <c r="J141" s="88">
        <f t="shared" si="29"/>
        <v>300</v>
      </c>
      <c r="K141" s="146">
        <v>10000</v>
      </c>
      <c r="L141" s="147">
        <f t="shared" si="30"/>
        <v>30000</v>
      </c>
      <c r="M141" s="148">
        <v>2632.8</v>
      </c>
      <c r="N141" s="149">
        <f t="shared" si="31"/>
        <v>7898.400000000001</v>
      </c>
      <c r="O141" s="150">
        <v>0.26327999999999996</v>
      </c>
      <c r="P141" s="151">
        <v>15028.89</v>
      </c>
      <c r="Q141" s="95">
        <v>3499.38</v>
      </c>
      <c r="R141" s="165">
        <f t="shared" si="32"/>
        <v>0.5009629999999999</v>
      </c>
      <c r="S141" s="165">
        <f t="shared" si="33"/>
        <v>0.44304922515952594</v>
      </c>
      <c r="T141" s="166"/>
      <c r="U141" s="167">
        <v>6899.999999999999</v>
      </c>
      <c r="V141" s="168">
        <f t="shared" si="34"/>
        <v>20699.999999999996</v>
      </c>
      <c r="W141" s="169">
        <v>1998.2951999999996</v>
      </c>
      <c r="X141" s="170">
        <f t="shared" si="35"/>
        <v>5994.885599999999</v>
      </c>
      <c r="Y141" s="183">
        <v>0.289608</v>
      </c>
      <c r="Z141" s="151">
        <v>12423.08</v>
      </c>
      <c r="AA141" s="151">
        <v>3519.09</v>
      </c>
      <c r="AB141" s="184">
        <f t="shared" si="36"/>
        <v>0.6001487922705315</v>
      </c>
      <c r="AC141" s="184">
        <f t="shared" si="37"/>
        <v>0.5870153719030102</v>
      </c>
      <c r="AD141" s="184"/>
      <c r="AE141" s="170">
        <v>600</v>
      </c>
      <c r="AF141" s="170">
        <f t="shared" si="38"/>
        <v>1800</v>
      </c>
      <c r="AG141" s="148">
        <v>213.26</v>
      </c>
      <c r="AH141" s="183">
        <f t="shared" si="39"/>
        <v>0.11847777777777778</v>
      </c>
      <c r="AI141" s="198"/>
      <c r="AJ141" s="199">
        <v>8</v>
      </c>
      <c r="AK141" s="68">
        <v>7</v>
      </c>
      <c r="AL141" s="200">
        <f t="shared" si="40"/>
        <v>-1</v>
      </c>
      <c r="AM141" s="201">
        <f t="shared" si="41"/>
        <v>0</v>
      </c>
    </row>
    <row r="142" spans="1:39" ht="12.75">
      <c r="A142" s="131">
        <v>140</v>
      </c>
      <c r="B142" s="131">
        <v>112888</v>
      </c>
      <c r="C142" s="132" t="s">
        <v>188</v>
      </c>
      <c r="D142" s="133" t="s">
        <v>35</v>
      </c>
      <c r="E142" s="133">
        <v>2</v>
      </c>
      <c r="F142" s="133">
        <v>1</v>
      </c>
      <c r="G142" s="131" t="s">
        <v>55</v>
      </c>
      <c r="H142" s="134">
        <v>35</v>
      </c>
      <c r="I142" s="145">
        <v>100</v>
      </c>
      <c r="J142" s="88">
        <f t="shared" si="29"/>
        <v>300</v>
      </c>
      <c r="K142" s="146">
        <v>9800</v>
      </c>
      <c r="L142" s="147">
        <f t="shared" si="30"/>
        <v>29400</v>
      </c>
      <c r="M142" s="148">
        <v>2483.7120000000004</v>
      </c>
      <c r="N142" s="149">
        <f t="shared" si="31"/>
        <v>7451.136000000001</v>
      </c>
      <c r="O142" s="150">
        <v>0.25344000000000005</v>
      </c>
      <c r="P142" s="151">
        <v>14634.61</v>
      </c>
      <c r="Q142" s="95">
        <v>4080.41</v>
      </c>
      <c r="R142" s="165">
        <f t="shared" si="32"/>
        <v>0.49777585034013605</v>
      </c>
      <c r="S142" s="165">
        <f t="shared" si="33"/>
        <v>0.5476225370198583</v>
      </c>
      <c r="T142" s="166"/>
      <c r="U142" s="167">
        <v>6761.999999999999</v>
      </c>
      <c r="V142" s="168">
        <f t="shared" si="34"/>
        <v>20285.999999999996</v>
      </c>
      <c r="W142" s="169">
        <v>1885.1374080000003</v>
      </c>
      <c r="X142" s="170">
        <f t="shared" si="35"/>
        <v>5655.412224000001</v>
      </c>
      <c r="Y142" s="183">
        <v>0.2787840000000001</v>
      </c>
      <c r="Z142" s="151">
        <v>12761.61</v>
      </c>
      <c r="AA142" s="151">
        <v>4056.32</v>
      </c>
      <c r="AB142" s="184">
        <f t="shared" si="36"/>
        <v>0.6290845903578824</v>
      </c>
      <c r="AC142" s="184">
        <f t="shared" si="37"/>
        <v>0.7172456824254302</v>
      </c>
      <c r="AD142" s="184"/>
      <c r="AE142" s="170">
        <v>592.4739096827697</v>
      </c>
      <c r="AF142" s="170">
        <f t="shared" si="38"/>
        <v>1777.4217290483089</v>
      </c>
      <c r="AG142" s="148">
        <v>240.52</v>
      </c>
      <c r="AH142" s="183">
        <f t="shared" si="39"/>
        <v>0.13531960145934666</v>
      </c>
      <c r="AI142" s="198"/>
      <c r="AJ142" s="199">
        <v>8</v>
      </c>
      <c r="AK142" s="68">
        <v>5</v>
      </c>
      <c r="AL142" s="200">
        <f t="shared" si="40"/>
        <v>-3</v>
      </c>
      <c r="AM142" s="201">
        <f t="shared" si="41"/>
        <v>0</v>
      </c>
    </row>
    <row r="143" spans="1:39" ht="12.75">
      <c r="A143" s="131">
        <v>141</v>
      </c>
      <c r="B143" s="131">
        <v>349</v>
      </c>
      <c r="C143" s="132" t="s">
        <v>189</v>
      </c>
      <c r="D143" s="133" t="s">
        <v>35</v>
      </c>
      <c r="E143" s="133">
        <v>2</v>
      </c>
      <c r="F143" s="133">
        <v>1</v>
      </c>
      <c r="G143" s="131" t="s">
        <v>36</v>
      </c>
      <c r="H143" s="134">
        <v>35</v>
      </c>
      <c r="I143" s="145">
        <v>100</v>
      </c>
      <c r="J143" s="88">
        <f t="shared" si="29"/>
        <v>300</v>
      </c>
      <c r="K143" s="146">
        <v>9800</v>
      </c>
      <c r="L143" s="147">
        <f t="shared" si="30"/>
        <v>29400</v>
      </c>
      <c r="M143" s="148">
        <v>2630.712</v>
      </c>
      <c r="N143" s="149">
        <f t="shared" si="31"/>
        <v>7892.136</v>
      </c>
      <c r="O143" s="150">
        <v>0.26844</v>
      </c>
      <c r="P143" s="151">
        <v>14055.39</v>
      </c>
      <c r="Q143" s="95">
        <v>4060.84</v>
      </c>
      <c r="R143" s="165">
        <f t="shared" si="32"/>
        <v>0.4780744897959183</v>
      </c>
      <c r="S143" s="165">
        <f t="shared" si="33"/>
        <v>0.5145425775734225</v>
      </c>
      <c r="T143" s="166"/>
      <c r="U143" s="167">
        <v>6761.999999999999</v>
      </c>
      <c r="V143" s="168">
        <f t="shared" si="34"/>
        <v>20285.999999999996</v>
      </c>
      <c r="W143" s="169">
        <v>1996.7104080000001</v>
      </c>
      <c r="X143" s="170">
        <f t="shared" si="35"/>
        <v>5990.131224000001</v>
      </c>
      <c r="Y143" s="183">
        <v>0.29528400000000005</v>
      </c>
      <c r="Z143" s="151">
        <v>17820.88</v>
      </c>
      <c r="AA143" s="151">
        <v>4837.02</v>
      </c>
      <c r="AB143" s="184">
        <f t="shared" si="36"/>
        <v>0.87848171152519</v>
      </c>
      <c r="AC143" s="184">
        <f t="shared" si="37"/>
        <v>0.807498169759628</v>
      </c>
      <c r="AD143" s="184"/>
      <c r="AE143" s="170">
        <v>588</v>
      </c>
      <c r="AF143" s="170">
        <f t="shared" si="38"/>
        <v>1764</v>
      </c>
      <c r="AG143" s="148">
        <v>217.44</v>
      </c>
      <c r="AH143" s="183">
        <f t="shared" si="39"/>
        <v>0.12326530612244897</v>
      </c>
      <c r="AI143" s="198"/>
      <c r="AJ143" s="199">
        <v>8</v>
      </c>
      <c r="AK143" s="68">
        <v>0</v>
      </c>
      <c r="AL143" s="200">
        <f t="shared" si="40"/>
        <v>-8</v>
      </c>
      <c r="AM143" s="201">
        <f t="shared" si="41"/>
        <v>0</v>
      </c>
    </row>
    <row r="144" spans="1:39" ht="12.75">
      <c r="A144" s="131">
        <v>142</v>
      </c>
      <c r="B144" s="131">
        <v>120844</v>
      </c>
      <c r="C144" s="132" t="s">
        <v>190</v>
      </c>
      <c r="D144" s="131" t="s">
        <v>40</v>
      </c>
      <c r="E144" s="133">
        <v>2</v>
      </c>
      <c r="F144" s="133"/>
      <c r="G144" s="131" t="s">
        <v>38</v>
      </c>
      <c r="H144" s="134">
        <v>24</v>
      </c>
      <c r="I144" s="145">
        <v>100</v>
      </c>
      <c r="J144" s="145">
        <f t="shared" si="29"/>
        <v>300</v>
      </c>
      <c r="K144" s="146">
        <v>13000</v>
      </c>
      <c r="L144" s="147">
        <f t="shared" si="30"/>
        <v>39000</v>
      </c>
      <c r="M144" s="148">
        <v>2731.0400000000004</v>
      </c>
      <c r="N144" s="149">
        <f t="shared" si="31"/>
        <v>8193.12</v>
      </c>
      <c r="O144" s="150">
        <v>0.21008000000000002</v>
      </c>
      <c r="P144" s="151">
        <v>17665.02</v>
      </c>
      <c r="Q144" s="95">
        <v>-153.35</v>
      </c>
      <c r="R144" s="165">
        <f t="shared" si="32"/>
        <v>0.45294923076923077</v>
      </c>
      <c r="S144" s="165">
        <f t="shared" si="33"/>
        <v>-0.018716923467494675</v>
      </c>
      <c r="T144" s="166"/>
      <c r="U144" s="146">
        <v>8970</v>
      </c>
      <c r="V144" s="168">
        <f t="shared" si="34"/>
        <v>26910</v>
      </c>
      <c r="W144" s="148">
        <v>2072.8593600000004</v>
      </c>
      <c r="X144" s="170">
        <f t="shared" si="35"/>
        <v>6218.578080000001</v>
      </c>
      <c r="Y144" s="150">
        <v>0.23108800000000004</v>
      </c>
      <c r="Z144" s="151">
        <v>16621.93</v>
      </c>
      <c r="AA144" s="151">
        <v>615.97</v>
      </c>
      <c r="AB144" s="184">
        <f t="shared" si="36"/>
        <v>0.6176859903381643</v>
      </c>
      <c r="AC144" s="184">
        <f t="shared" si="37"/>
        <v>0.09905319062907061</v>
      </c>
      <c r="AD144" s="184"/>
      <c r="AE144" s="149">
        <v>780</v>
      </c>
      <c r="AF144" s="170">
        <f t="shared" si="38"/>
        <v>2340</v>
      </c>
      <c r="AG144" s="148">
        <v>104.38</v>
      </c>
      <c r="AH144" s="183">
        <f t="shared" si="39"/>
        <v>0.044606837606837604</v>
      </c>
      <c r="AI144" s="198"/>
      <c r="AJ144" s="204">
        <v>12</v>
      </c>
      <c r="AK144" s="68">
        <v>0</v>
      </c>
      <c r="AL144" s="200">
        <f t="shared" si="40"/>
        <v>-12</v>
      </c>
      <c r="AM144" s="201">
        <f t="shared" si="41"/>
        <v>0</v>
      </c>
    </row>
    <row r="145" spans="1:39" ht="12.75">
      <c r="A145" s="131">
        <v>143</v>
      </c>
      <c r="B145" s="131">
        <v>753</v>
      </c>
      <c r="C145" s="132" t="s">
        <v>191</v>
      </c>
      <c r="D145" s="131" t="s">
        <v>61</v>
      </c>
      <c r="E145" s="133">
        <v>1</v>
      </c>
      <c r="F145" s="133"/>
      <c r="G145" s="131" t="s">
        <v>36</v>
      </c>
      <c r="H145" s="134">
        <v>53</v>
      </c>
      <c r="I145" s="145">
        <v>100</v>
      </c>
      <c r="J145" s="145">
        <f t="shared" si="29"/>
        <v>300</v>
      </c>
      <c r="K145" s="146">
        <v>5000</v>
      </c>
      <c r="L145" s="147">
        <f t="shared" si="30"/>
        <v>15000</v>
      </c>
      <c r="M145" s="148">
        <v>1181</v>
      </c>
      <c r="N145" s="149">
        <f t="shared" si="31"/>
        <v>3543</v>
      </c>
      <c r="O145" s="150">
        <v>0.23620000000000002</v>
      </c>
      <c r="P145" s="151">
        <v>5880.84</v>
      </c>
      <c r="Q145" s="95">
        <v>1391.02</v>
      </c>
      <c r="R145" s="165">
        <f t="shared" si="32"/>
        <v>0.392056</v>
      </c>
      <c r="S145" s="165">
        <f t="shared" si="33"/>
        <v>0.39261078182331355</v>
      </c>
      <c r="T145" s="166"/>
      <c r="U145" s="146">
        <v>3449.9999999999995</v>
      </c>
      <c r="V145" s="168">
        <f t="shared" si="34"/>
        <v>10349.999999999998</v>
      </c>
      <c r="W145" s="148">
        <v>896.379</v>
      </c>
      <c r="X145" s="170">
        <f t="shared" si="35"/>
        <v>2689.137</v>
      </c>
      <c r="Y145" s="150">
        <v>0.25982000000000005</v>
      </c>
      <c r="Z145" s="151">
        <v>2066.53</v>
      </c>
      <c r="AA145" s="151">
        <v>809.24</v>
      </c>
      <c r="AB145" s="184">
        <f t="shared" si="36"/>
        <v>0.19966473429951695</v>
      </c>
      <c r="AC145" s="184">
        <f t="shared" si="37"/>
        <v>0.30092925723010766</v>
      </c>
      <c r="AD145" s="184"/>
      <c r="AE145" s="149">
        <v>300</v>
      </c>
      <c r="AF145" s="170">
        <f t="shared" si="38"/>
        <v>900</v>
      </c>
      <c r="AG145" s="148">
        <v>53.5</v>
      </c>
      <c r="AH145" s="183">
        <f t="shared" si="39"/>
        <v>0.059444444444444446</v>
      </c>
      <c r="AI145" s="198"/>
      <c r="AJ145" s="204">
        <v>8</v>
      </c>
      <c r="AK145" s="68">
        <v>0</v>
      </c>
      <c r="AL145" s="200">
        <f t="shared" si="40"/>
        <v>-8</v>
      </c>
      <c r="AM145" s="201">
        <f t="shared" si="41"/>
        <v>0</v>
      </c>
    </row>
    <row r="146" spans="1:39" ht="12.75">
      <c r="A146" s="131">
        <v>144</v>
      </c>
      <c r="B146" s="131">
        <v>122686</v>
      </c>
      <c r="C146" s="132" t="s">
        <v>192</v>
      </c>
      <c r="D146" s="133" t="s">
        <v>61</v>
      </c>
      <c r="E146" s="133">
        <v>2</v>
      </c>
      <c r="F146" s="133"/>
      <c r="G146" s="131" t="s">
        <v>47</v>
      </c>
      <c r="H146" s="134">
        <v>51</v>
      </c>
      <c r="I146" s="145">
        <v>100</v>
      </c>
      <c r="J146" s="88">
        <f t="shared" si="29"/>
        <v>300</v>
      </c>
      <c r="K146" s="146">
        <v>4000</v>
      </c>
      <c r="L146" s="147">
        <f t="shared" si="30"/>
        <v>12000</v>
      </c>
      <c r="M146" s="148">
        <v>860.3200000000002</v>
      </c>
      <c r="N146" s="149">
        <f t="shared" si="31"/>
        <v>2580.9600000000005</v>
      </c>
      <c r="O146" s="150">
        <v>0.21508000000000005</v>
      </c>
      <c r="P146" s="151">
        <v>3977.39</v>
      </c>
      <c r="Q146" s="95">
        <v>1156.99</v>
      </c>
      <c r="R146" s="165">
        <f t="shared" si="32"/>
        <v>0.3314491666666667</v>
      </c>
      <c r="S146" s="165">
        <f t="shared" si="33"/>
        <v>0.4482789349699336</v>
      </c>
      <c r="T146" s="166"/>
      <c r="U146" s="167">
        <v>3000</v>
      </c>
      <c r="V146" s="168">
        <f t="shared" si="34"/>
        <v>9000</v>
      </c>
      <c r="W146" s="169">
        <v>709.7640000000002</v>
      </c>
      <c r="X146" s="170">
        <f t="shared" si="35"/>
        <v>2129.292000000001</v>
      </c>
      <c r="Y146" s="183">
        <v>0.23658800000000008</v>
      </c>
      <c r="Z146" s="151">
        <v>2938.4</v>
      </c>
      <c r="AA146" s="151">
        <v>1046.24</v>
      </c>
      <c r="AB146" s="184">
        <f t="shared" si="36"/>
        <v>0.3264888888888889</v>
      </c>
      <c r="AC146" s="184">
        <f t="shared" si="37"/>
        <v>0.49135581216667307</v>
      </c>
      <c r="AD146" s="184"/>
      <c r="AE146" s="170">
        <v>240</v>
      </c>
      <c r="AF146" s="170">
        <f t="shared" si="38"/>
        <v>720</v>
      </c>
      <c r="AG146" s="148">
        <v>26.5</v>
      </c>
      <c r="AH146" s="183">
        <f t="shared" si="39"/>
        <v>0.03680555555555556</v>
      </c>
      <c r="AI146" s="198"/>
      <c r="AJ146" s="199">
        <v>4</v>
      </c>
      <c r="AK146" s="68">
        <v>5</v>
      </c>
      <c r="AL146" s="200"/>
      <c r="AM146" s="201">
        <f t="shared" si="41"/>
        <v>0</v>
      </c>
    </row>
    <row r="147" spans="1:39" ht="12.75">
      <c r="A147" s="131">
        <v>145</v>
      </c>
      <c r="B147" s="131">
        <v>104838</v>
      </c>
      <c r="C147" s="132" t="s">
        <v>193</v>
      </c>
      <c r="D147" s="131" t="s">
        <v>35</v>
      </c>
      <c r="E147" s="133">
        <v>3</v>
      </c>
      <c r="F147" s="133"/>
      <c r="G147" s="131" t="s">
        <v>38</v>
      </c>
      <c r="H147" s="134">
        <v>36</v>
      </c>
      <c r="I147" s="145">
        <v>100</v>
      </c>
      <c r="J147" s="145">
        <f t="shared" si="29"/>
        <v>300</v>
      </c>
      <c r="K147" s="146">
        <v>9800</v>
      </c>
      <c r="L147" s="147">
        <f t="shared" si="30"/>
        <v>29400</v>
      </c>
      <c r="M147" s="148">
        <v>2332.792</v>
      </c>
      <c r="N147" s="149">
        <f t="shared" si="31"/>
        <v>6998.376</v>
      </c>
      <c r="O147" s="150">
        <v>0.23804</v>
      </c>
      <c r="P147" s="151">
        <v>9564.41</v>
      </c>
      <c r="Q147" s="95">
        <v>2353.81</v>
      </c>
      <c r="R147" s="165">
        <f t="shared" si="32"/>
        <v>0.32532006802721086</v>
      </c>
      <c r="S147" s="165">
        <f t="shared" si="33"/>
        <v>0.33633660152012407</v>
      </c>
      <c r="T147" s="166"/>
      <c r="U147" s="146">
        <v>6761.999999999999</v>
      </c>
      <c r="V147" s="168">
        <f t="shared" si="34"/>
        <v>20285.999999999996</v>
      </c>
      <c r="W147" s="148">
        <v>1770.5891279999998</v>
      </c>
      <c r="X147" s="170">
        <f t="shared" si="35"/>
        <v>5311.767384</v>
      </c>
      <c r="Y147" s="150">
        <v>0.261844</v>
      </c>
      <c r="Z147" s="151">
        <v>11931.24</v>
      </c>
      <c r="AA147" s="151">
        <v>3495.51</v>
      </c>
      <c r="AB147" s="184">
        <f t="shared" si="36"/>
        <v>0.5881514344868383</v>
      </c>
      <c r="AC147" s="184">
        <f t="shared" si="37"/>
        <v>0.6580691034266873</v>
      </c>
      <c r="AD147" s="184"/>
      <c r="AE147" s="149">
        <v>588</v>
      </c>
      <c r="AF147" s="170">
        <f t="shared" si="38"/>
        <v>1764</v>
      </c>
      <c r="AG147" s="148">
        <v>399.84</v>
      </c>
      <c r="AH147" s="183">
        <f t="shared" si="39"/>
        <v>0.22666666666666666</v>
      </c>
      <c r="AI147" s="198"/>
      <c r="AJ147" s="204">
        <v>8</v>
      </c>
      <c r="AK147" s="68">
        <v>2</v>
      </c>
      <c r="AL147" s="200">
        <f t="shared" si="40"/>
        <v>-6</v>
      </c>
      <c r="AM147" s="201">
        <f t="shared" si="41"/>
        <v>0</v>
      </c>
    </row>
    <row r="148" spans="1:39" ht="12.75">
      <c r="A148" s="131">
        <v>146</v>
      </c>
      <c r="B148" s="131">
        <v>122176</v>
      </c>
      <c r="C148" s="132" t="s">
        <v>194</v>
      </c>
      <c r="D148" s="131" t="s">
        <v>61</v>
      </c>
      <c r="E148" s="133">
        <v>2</v>
      </c>
      <c r="F148" s="133"/>
      <c r="G148" s="131" t="s">
        <v>38</v>
      </c>
      <c r="H148" s="134">
        <v>52</v>
      </c>
      <c r="I148" s="145">
        <v>100</v>
      </c>
      <c r="J148" s="145">
        <f t="shared" si="29"/>
        <v>300</v>
      </c>
      <c r="K148" s="146">
        <v>4000</v>
      </c>
      <c r="L148" s="147">
        <f t="shared" si="30"/>
        <v>12000</v>
      </c>
      <c r="M148" s="148">
        <v>895.6800000000002</v>
      </c>
      <c r="N148" s="149">
        <f t="shared" si="31"/>
        <v>2687.0400000000004</v>
      </c>
      <c r="O148" s="150">
        <v>0.22392000000000004</v>
      </c>
      <c r="P148" s="151">
        <v>2254.56</v>
      </c>
      <c r="Q148" s="95">
        <v>632.29</v>
      </c>
      <c r="R148" s="165">
        <f t="shared" si="32"/>
        <v>0.18788</v>
      </c>
      <c r="S148" s="165">
        <f t="shared" si="33"/>
        <v>0.23531097415743712</v>
      </c>
      <c r="T148" s="166"/>
      <c r="U148" s="146">
        <v>3000</v>
      </c>
      <c r="V148" s="168">
        <f t="shared" si="34"/>
        <v>9000</v>
      </c>
      <c r="W148" s="148">
        <v>738.9360000000001</v>
      </c>
      <c r="X148" s="170">
        <f t="shared" si="35"/>
        <v>2216.8080000000004</v>
      </c>
      <c r="Y148" s="150">
        <v>0.24631200000000006</v>
      </c>
      <c r="Z148" s="151">
        <v>2702.75</v>
      </c>
      <c r="AA148" s="151">
        <v>694.44</v>
      </c>
      <c r="AB148" s="184">
        <f t="shared" si="36"/>
        <v>0.30030555555555555</v>
      </c>
      <c r="AC148" s="184">
        <f t="shared" si="37"/>
        <v>0.31326122965994346</v>
      </c>
      <c r="AD148" s="184"/>
      <c r="AE148" s="149">
        <v>240</v>
      </c>
      <c r="AF148" s="170">
        <f t="shared" si="38"/>
        <v>720</v>
      </c>
      <c r="AG148" s="148">
        <v>0</v>
      </c>
      <c r="AH148" s="183">
        <f t="shared" si="39"/>
        <v>0</v>
      </c>
      <c r="AI148" s="198"/>
      <c r="AJ148" s="204">
        <v>4</v>
      </c>
      <c r="AK148" s="68">
        <v>2</v>
      </c>
      <c r="AL148" s="200">
        <f t="shared" si="40"/>
        <v>-2</v>
      </c>
      <c r="AM148" s="201">
        <f t="shared" si="41"/>
        <v>0</v>
      </c>
    </row>
    <row r="149" spans="1:39" ht="12.75">
      <c r="A149" s="86"/>
      <c r="B149" s="86"/>
      <c r="C149" s="205"/>
      <c r="D149" s="86"/>
      <c r="E149" s="133">
        <f>SUM(E3:E148)</f>
        <v>345</v>
      </c>
      <c r="F149" s="133"/>
      <c r="G149" s="86"/>
      <c r="H149" s="87"/>
      <c r="I149" s="88">
        <f>SUM(I1:I62)</f>
        <v>7700</v>
      </c>
      <c r="J149" s="88">
        <f>SUM(J1:J62)</f>
        <v>23100</v>
      </c>
      <c r="K149" s="146">
        <f>SUM(K3:K148)</f>
        <v>2183560</v>
      </c>
      <c r="L149" s="147">
        <f>SUM(L3:L148)</f>
        <v>6550680</v>
      </c>
      <c r="M149" s="148">
        <f>SUM(M3:M148)</f>
        <v>498555.2240000001</v>
      </c>
      <c r="N149" s="149">
        <f>SUM(N3:N148)</f>
        <v>1495665.672</v>
      </c>
      <c r="O149" s="150"/>
      <c r="P149" s="151">
        <f>SUM(P3:P148)</f>
        <v>5313169.079999999</v>
      </c>
      <c r="Q149" s="95">
        <f>SUM(Q3:Q148)</f>
        <v>1091562.9299999997</v>
      </c>
      <c r="R149" s="165">
        <f t="shared" si="32"/>
        <v>0.8110866474930846</v>
      </c>
      <c r="S149" s="165">
        <f t="shared" si="33"/>
        <v>0.7298174655171197</v>
      </c>
      <c r="T149" s="166"/>
      <c r="U149" s="167">
        <f>SUM(U3:U148)</f>
        <v>1509305</v>
      </c>
      <c r="V149" s="168">
        <f>SUM(V3:V148)</f>
        <v>4527915</v>
      </c>
      <c r="W149" s="169">
        <f>SUM(W3:W148)</f>
        <v>379070.3284280001</v>
      </c>
      <c r="X149" s="170">
        <f>SUM(X3:X148)</f>
        <v>1137210.9852839995</v>
      </c>
      <c r="Y149" s="183"/>
      <c r="Z149" s="151">
        <f>SUM(Z3:Z148)</f>
        <v>3658813.880000001</v>
      </c>
      <c r="AA149" s="151">
        <f>SUM(AA3:AA148)</f>
        <v>843798.1199999998</v>
      </c>
      <c r="AB149" s="184">
        <f t="shared" si="36"/>
        <v>0.808057103545451</v>
      </c>
      <c r="AC149" s="184">
        <f t="shared" si="37"/>
        <v>0.7419890687999952</v>
      </c>
      <c r="AD149" s="184"/>
      <c r="AE149" s="170">
        <f>SUM(AE3:AE148)</f>
        <v>154032.25144390276</v>
      </c>
      <c r="AF149" s="170">
        <f>SUM(AF3:AF148)</f>
        <v>462096.75433170825</v>
      </c>
      <c r="AG149" s="148">
        <f>SUM(AG3:AG148)</f>
        <v>221583.80000000002</v>
      </c>
      <c r="AH149" s="183">
        <f t="shared" si="39"/>
        <v>0.47951819164031584</v>
      </c>
      <c r="AI149" s="198"/>
      <c r="AJ149" s="199">
        <f>SUM(AJ3:AJ148)</f>
        <v>1516</v>
      </c>
      <c r="AK149" s="68">
        <f>SUM(AK3:AK148)</f>
        <v>1753</v>
      </c>
      <c r="AL149" s="200"/>
      <c r="AM149" s="201">
        <f>SUM(AM3:AM148)</f>
        <v>5868.1015</v>
      </c>
    </row>
  </sheetData>
  <sheetProtection/>
  <mergeCells count="13">
    <mergeCell ref="A1:G1"/>
    <mergeCell ref="L1:N1"/>
    <mergeCell ref="P1:Q1"/>
    <mergeCell ref="R1:S1"/>
    <mergeCell ref="V1:X1"/>
    <mergeCell ref="Z1:AA1"/>
    <mergeCell ref="AB1:AC1"/>
    <mergeCell ref="AG1:AH1"/>
    <mergeCell ref="AJ1:AL1"/>
    <mergeCell ref="T1:T2"/>
    <mergeCell ref="AD1:AD2"/>
    <mergeCell ref="AI1:AI2"/>
    <mergeCell ref="AM1:AM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zoomScaleSheetLayoutView="100" workbookViewId="0" topLeftCell="A1">
      <selection activeCell="E21" sqref="E21"/>
    </sheetView>
  </sheetViews>
  <sheetFormatPr defaultColWidth="9.140625" defaultRowHeight="12.75"/>
  <cols>
    <col min="2" max="2" width="21.8515625" style="0" customWidth="1"/>
    <col min="3" max="3" width="11.7109375" style="0" customWidth="1"/>
    <col min="4" max="4" width="13.421875" style="0" customWidth="1"/>
    <col min="5" max="5" width="14.421875" style="0" customWidth="1"/>
    <col min="8" max="8" width="18.8515625" style="0" customWidth="1"/>
  </cols>
  <sheetData>
    <row r="1" spans="1:8" ht="28.5" customHeight="1">
      <c r="A1" s="99" t="s">
        <v>195</v>
      </c>
      <c r="B1" s="99"/>
      <c r="C1" s="99"/>
      <c r="D1" s="99"/>
      <c r="E1" s="99"/>
      <c r="F1" s="99"/>
      <c r="G1" s="99"/>
      <c r="H1" s="99"/>
    </row>
    <row r="2" spans="1:8" ht="33" customHeight="1">
      <c r="A2" s="100" t="s">
        <v>14</v>
      </c>
      <c r="B2" s="100" t="s">
        <v>196</v>
      </c>
      <c r="C2" s="100" t="s">
        <v>197</v>
      </c>
      <c r="D2" s="101" t="s">
        <v>198</v>
      </c>
      <c r="E2" s="102" t="s">
        <v>199</v>
      </c>
      <c r="F2" s="103" t="s">
        <v>200</v>
      </c>
      <c r="G2" s="104" t="s">
        <v>201</v>
      </c>
      <c r="H2" s="105" t="s">
        <v>202</v>
      </c>
    </row>
    <row r="3" spans="1:8" ht="24" customHeight="1">
      <c r="A3" s="106">
        <v>1</v>
      </c>
      <c r="B3" s="106" t="s">
        <v>203</v>
      </c>
      <c r="C3" s="106">
        <v>23</v>
      </c>
      <c r="D3" s="107">
        <v>5</v>
      </c>
      <c r="E3" s="108">
        <f aca="true" t="shared" si="0" ref="E3:E10">D3/C3</f>
        <v>0.21739130434782608</v>
      </c>
      <c r="F3" s="109"/>
      <c r="G3" s="109"/>
      <c r="H3" s="110">
        <f aca="true" t="shared" si="1" ref="H3:H9">(1-E3)*-4</f>
        <v>-3.130434782608696</v>
      </c>
    </row>
    <row r="4" spans="1:8" ht="24" customHeight="1">
      <c r="A4" s="106">
        <v>2</v>
      </c>
      <c r="B4" s="106" t="s">
        <v>204</v>
      </c>
      <c r="C4" s="106">
        <v>21</v>
      </c>
      <c r="D4" s="107">
        <v>3</v>
      </c>
      <c r="E4" s="108">
        <f t="shared" si="0"/>
        <v>0.14285714285714285</v>
      </c>
      <c r="F4" s="109"/>
      <c r="G4" s="109"/>
      <c r="H4" s="110">
        <f t="shared" si="1"/>
        <v>-3.428571428571429</v>
      </c>
    </row>
    <row r="5" spans="1:8" ht="24" customHeight="1">
      <c r="A5" s="106">
        <v>4</v>
      </c>
      <c r="B5" s="106" t="s">
        <v>205</v>
      </c>
      <c r="C5" s="106">
        <v>5</v>
      </c>
      <c r="D5" s="107">
        <v>0</v>
      </c>
      <c r="E5" s="108">
        <f t="shared" si="0"/>
        <v>0</v>
      </c>
      <c r="F5" s="109"/>
      <c r="G5" s="109">
        <v>1</v>
      </c>
      <c r="H5" s="110">
        <f t="shared" si="1"/>
        <v>-4</v>
      </c>
    </row>
    <row r="6" spans="1:8" ht="24" customHeight="1">
      <c r="A6" s="106">
        <v>5</v>
      </c>
      <c r="B6" s="106" t="s">
        <v>36</v>
      </c>
      <c r="C6" s="106">
        <v>31</v>
      </c>
      <c r="D6" s="107">
        <v>7</v>
      </c>
      <c r="E6" s="108">
        <f t="shared" si="0"/>
        <v>0.22580645161290322</v>
      </c>
      <c r="F6" s="109"/>
      <c r="G6" s="109"/>
      <c r="H6" s="110">
        <f t="shared" si="1"/>
        <v>-3.096774193548387</v>
      </c>
    </row>
    <row r="7" spans="1:8" ht="24" customHeight="1">
      <c r="A7" s="106">
        <v>6</v>
      </c>
      <c r="B7" s="106" t="s">
        <v>70</v>
      </c>
      <c r="C7" s="106">
        <v>24</v>
      </c>
      <c r="D7" s="107">
        <v>2</v>
      </c>
      <c r="E7" s="108">
        <f t="shared" si="0"/>
        <v>0.08333333333333333</v>
      </c>
      <c r="F7" s="109"/>
      <c r="G7" s="109">
        <v>3</v>
      </c>
      <c r="H7" s="110">
        <f t="shared" si="1"/>
        <v>-3.6666666666666665</v>
      </c>
    </row>
    <row r="8" spans="1:8" ht="24" customHeight="1">
      <c r="A8" s="106">
        <v>7</v>
      </c>
      <c r="B8" s="106" t="s">
        <v>206</v>
      </c>
      <c r="C8" s="106">
        <v>6</v>
      </c>
      <c r="D8" s="107">
        <v>5</v>
      </c>
      <c r="E8" s="108">
        <f t="shared" si="0"/>
        <v>0.8333333333333334</v>
      </c>
      <c r="F8" s="111"/>
      <c r="G8" s="109">
        <v>2</v>
      </c>
      <c r="H8" s="110">
        <f t="shared" si="1"/>
        <v>-0.6666666666666665</v>
      </c>
    </row>
    <row r="9" spans="1:8" ht="24" customHeight="1">
      <c r="A9" s="106">
        <v>8</v>
      </c>
      <c r="B9" s="106" t="s">
        <v>55</v>
      </c>
      <c r="C9" s="106">
        <v>36</v>
      </c>
      <c r="D9" s="107">
        <v>6</v>
      </c>
      <c r="E9" s="108">
        <f t="shared" si="0"/>
        <v>0.16666666666666666</v>
      </c>
      <c r="F9" s="109"/>
      <c r="G9" s="109"/>
      <c r="H9" s="110">
        <f t="shared" si="1"/>
        <v>-3.3333333333333335</v>
      </c>
    </row>
    <row r="10" spans="1:8" ht="24" customHeight="1">
      <c r="A10" s="99" t="s">
        <v>207</v>
      </c>
      <c r="B10" s="99"/>
      <c r="C10" s="99">
        <f aca="true" t="shared" si="2" ref="C10:H10">SUM(C3:C9)</f>
        <v>146</v>
      </c>
      <c r="D10" s="99">
        <f t="shared" si="2"/>
        <v>28</v>
      </c>
      <c r="E10" s="102">
        <f t="shared" si="0"/>
        <v>0.1917808219178082</v>
      </c>
      <c r="F10" s="103"/>
      <c r="G10" s="104">
        <f t="shared" si="2"/>
        <v>6</v>
      </c>
      <c r="H10" s="112">
        <f t="shared" si="2"/>
        <v>-21.322447071395178</v>
      </c>
    </row>
  </sheetData>
  <sheetProtection/>
  <mergeCells count="2">
    <mergeCell ref="A1:H1"/>
    <mergeCell ref="A10:B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49"/>
  <sheetViews>
    <sheetView zoomScaleSheetLayoutView="100" workbookViewId="0" topLeftCell="A115">
      <selection activeCell="V34" sqref="V34"/>
    </sheetView>
  </sheetViews>
  <sheetFormatPr defaultColWidth="9.140625" defaultRowHeight="12.75"/>
  <cols>
    <col min="1" max="1" width="4.28125" style="6" customWidth="1"/>
    <col min="2" max="2" width="7.8515625" style="6" customWidth="1"/>
    <col min="3" max="3" width="35.57421875" style="7" customWidth="1"/>
    <col min="4" max="4" width="5.7109375" style="8" hidden="1" customWidth="1"/>
    <col min="5" max="5" width="8.8515625" style="7" customWidth="1"/>
    <col min="6" max="6" width="8.8515625" style="8" hidden="1" customWidth="1"/>
    <col min="7" max="7" width="5.28125" style="9" customWidth="1"/>
    <col min="8" max="8" width="9.140625" style="10" customWidth="1"/>
    <col min="9" max="9" width="9.140625" style="10" hidden="1" customWidth="1"/>
    <col min="10" max="10" width="10.140625" style="11" customWidth="1"/>
    <col min="11" max="11" width="12.28125" style="12" customWidth="1"/>
    <col min="12" max="12" width="10.28125" style="13" customWidth="1"/>
    <col min="13" max="13" width="12.28125" style="14" customWidth="1"/>
    <col min="14" max="14" width="11.57421875" style="14" customWidth="1"/>
    <col min="15" max="15" width="9.28125" style="14" customWidth="1"/>
    <col min="16" max="16" width="10.57421875" style="15" customWidth="1"/>
    <col min="17" max="17" width="11.140625" style="16" customWidth="1"/>
    <col min="18" max="18" width="9.00390625" style="16" customWidth="1"/>
    <col min="19" max="19" width="11.140625" style="17" customWidth="1"/>
    <col min="20" max="21" width="11.57421875" style="17" customWidth="1"/>
    <col min="22" max="22" width="11.57421875" style="18" customWidth="1"/>
    <col min="23" max="23" width="10.57421875" style="15" customWidth="1"/>
    <col min="24" max="24" width="11.421875" style="16" customWidth="1"/>
    <col min="25" max="25" width="10.8515625" style="16" customWidth="1"/>
    <col min="26" max="26" width="15.140625" style="17" customWidth="1"/>
    <col min="27" max="27" width="13.00390625" style="17" customWidth="1"/>
    <col min="28" max="28" width="12.8515625" style="15" bestFit="1" customWidth="1"/>
    <col min="29" max="30" width="9.140625" style="16" customWidth="1"/>
    <col min="31" max="31" width="12.7109375" style="17" customWidth="1"/>
    <col min="32" max="32" width="8.00390625" style="19" customWidth="1"/>
    <col min="33" max="33" width="9.140625" style="14" customWidth="1"/>
    <col min="34" max="16384" width="9.140625" style="17" customWidth="1"/>
  </cols>
  <sheetData>
    <row r="1" spans="1:32" ht="12.75">
      <c r="A1" s="20" t="s">
        <v>0</v>
      </c>
      <c r="B1" s="21"/>
      <c r="C1" s="21"/>
      <c r="D1" s="21"/>
      <c r="E1" s="22"/>
      <c r="F1" s="21"/>
      <c r="G1" s="23" t="s">
        <v>1</v>
      </c>
      <c r="H1" s="24"/>
      <c r="I1" s="37"/>
      <c r="J1" s="38" t="s">
        <v>208</v>
      </c>
      <c r="K1" s="38"/>
      <c r="L1" s="38"/>
      <c r="M1" s="14">
        <v>1.13</v>
      </c>
      <c r="P1" s="39" t="s">
        <v>209</v>
      </c>
      <c r="Q1" s="58"/>
      <c r="R1" s="58"/>
      <c r="T1" s="14">
        <v>1.14</v>
      </c>
      <c r="U1" s="14"/>
      <c r="V1" s="59"/>
      <c r="W1" s="39" t="s">
        <v>210</v>
      </c>
      <c r="X1" s="60"/>
      <c r="Y1" s="60"/>
      <c r="AA1" s="68">
        <v>1.15</v>
      </c>
      <c r="AB1" s="39" t="s">
        <v>211</v>
      </c>
      <c r="AC1" s="60"/>
      <c r="AD1" s="60"/>
      <c r="AE1" s="69" t="s">
        <v>212</v>
      </c>
      <c r="AF1" s="70" t="s">
        <v>213</v>
      </c>
    </row>
    <row r="2" spans="1:33" ht="12.75">
      <c r="A2" s="25" t="s">
        <v>14</v>
      </c>
      <c r="B2" s="25" t="s">
        <v>15</v>
      </c>
      <c r="C2" s="26" t="s">
        <v>16</v>
      </c>
      <c r="D2" s="25" t="s">
        <v>17</v>
      </c>
      <c r="E2" s="26" t="s">
        <v>20</v>
      </c>
      <c r="F2" s="25" t="s">
        <v>214</v>
      </c>
      <c r="G2" s="27" t="s">
        <v>21</v>
      </c>
      <c r="H2" s="28" t="s">
        <v>22</v>
      </c>
      <c r="I2" s="28" t="s">
        <v>23</v>
      </c>
      <c r="J2" s="40" t="s">
        <v>24</v>
      </c>
      <c r="K2" s="41" t="s">
        <v>26</v>
      </c>
      <c r="L2" s="42" t="s">
        <v>28</v>
      </c>
      <c r="M2" s="43" t="s">
        <v>29</v>
      </c>
      <c r="N2" s="43"/>
      <c r="O2" s="43"/>
      <c r="P2" s="44" t="s">
        <v>215</v>
      </c>
      <c r="Q2" s="61" t="s">
        <v>216</v>
      </c>
      <c r="R2" s="62" t="s">
        <v>217</v>
      </c>
      <c r="S2" s="63" t="s">
        <v>212</v>
      </c>
      <c r="T2" s="43" t="s">
        <v>29</v>
      </c>
      <c r="U2" s="43"/>
      <c r="V2" s="64"/>
      <c r="W2" s="65" t="s">
        <v>215</v>
      </c>
      <c r="X2" s="61" t="s">
        <v>216</v>
      </c>
      <c r="Y2" s="62" t="s">
        <v>217</v>
      </c>
      <c r="Z2" s="63" t="s">
        <v>212</v>
      </c>
      <c r="AA2" s="71" t="s">
        <v>29</v>
      </c>
      <c r="AB2" s="65" t="s">
        <v>215</v>
      </c>
      <c r="AC2" s="61" t="s">
        <v>216</v>
      </c>
      <c r="AD2" s="62" t="s">
        <v>217</v>
      </c>
      <c r="AE2" s="72"/>
      <c r="AF2" s="73" t="s">
        <v>218</v>
      </c>
      <c r="AG2" s="77" t="s">
        <v>219</v>
      </c>
    </row>
    <row r="3" spans="1:33" ht="12.75">
      <c r="A3" s="29">
        <v>1</v>
      </c>
      <c r="B3" s="29">
        <v>307</v>
      </c>
      <c r="C3" s="30" t="s">
        <v>220</v>
      </c>
      <c r="D3" s="29" t="s">
        <v>50</v>
      </c>
      <c r="E3" s="30" t="s">
        <v>41</v>
      </c>
      <c r="F3" s="29"/>
      <c r="G3" s="31">
        <v>1</v>
      </c>
      <c r="H3" s="32">
        <v>200</v>
      </c>
      <c r="I3" s="32">
        <f aca="true" t="shared" si="0" ref="I3:I66">H3*3</f>
        <v>600</v>
      </c>
      <c r="J3" s="45">
        <v>120000</v>
      </c>
      <c r="K3" s="46">
        <v>18120</v>
      </c>
      <c r="L3" s="47">
        <v>0.151</v>
      </c>
      <c r="M3" s="48">
        <v>133801.6</v>
      </c>
      <c r="N3" s="49">
        <v>134276.9</v>
      </c>
      <c r="O3" s="49">
        <f>N3-M3</f>
        <v>475.29999999998836</v>
      </c>
      <c r="P3" s="50">
        <f>M3/J3</f>
        <v>1.1150133333333334</v>
      </c>
      <c r="Q3" s="66">
        <v>200</v>
      </c>
      <c r="R3" s="66">
        <v>200</v>
      </c>
      <c r="S3" s="63" t="s">
        <v>221</v>
      </c>
      <c r="T3" s="48">
        <v>139930.02</v>
      </c>
      <c r="U3" s="48">
        <v>140540.72</v>
      </c>
      <c r="V3" s="49">
        <f>U3-T3</f>
        <v>610.7000000000116</v>
      </c>
      <c r="W3" s="50">
        <f>T3/J3</f>
        <v>1.1660834999999998</v>
      </c>
      <c r="X3" s="16">
        <v>200</v>
      </c>
      <c r="Y3" s="16">
        <v>200</v>
      </c>
      <c r="Z3" s="63" t="s">
        <v>221</v>
      </c>
      <c r="AA3" s="48">
        <v>121376.87</v>
      </c>
      <c r="AB3" s="57">
        <f>AA3/J3</f>
        <v>1.0114739166666666</v>
      </c>
      <c r="AC3" s="16">
        <v>200</v>
      </c>
      <c r="AD3" s="16">
        <v>200</v>
      </c>
      <c r="AE3" s="63" t="s">
        <v>221</v>
      </c>
      <c r="AF3" s="19">
        <f>Q3+X3+AC3</f>
        <v>600</v>
      </c>
      <c r="AG3" s="14">
        <f>R3+Y3+AD3</f>
        <v>600</v>
      </c>
    </row>
    <row r="4" spans="1:33" ht="12.75">
      <c r="A4" s="33">
        <v>2</v>
      </c>
      <c r="B4" s="33">
        <v>582</v>
      </c>
      <c r="C4" s="34" t="s">
        <v>222</v>
      </c>
      <c r="D4" s="33" t="s">
        <v>50</v>
      </c>
      <c r="E4" s="34" t="s">
        <v>55</v>
      </c>
      <c r="F4" s="33"/>
      <c r="G4" s="35">
        <v>2</v>
      </c>
      <c r="H4" s="36">
        <v>200</v>
      </c>
      <c r="I4" s="36">
        <f t="shared" si="0"/>
        <v>600</v>
      </c>
      <c r="J4" s="51">
        <v>62000</v>
      </c>
      <c r="K4" s="52">
        <v>8680</v>
      </c>
      <c r="L4" s="53">
        <v>0.14</v>
      </c>
      <c r="M4" s="54">
        <v>69830.12</v>
      </c>
      <c r="N4" s="49">
        <v>69830.12</v>
      </c>
      <c r="O4" s="49">
        <f aca="true" t="shared" si="1" ref="O4:O35">N4-M4</f>
        <v>0</v>
      </c>
      <c r="P4" s="55">
        <f aca="true" t="shared" si="2" ref="P4:P35">M4/J4</f>
        <v>1.126292258064516</v>
      </c>
      <c r="Q4" s="67">
        <v>200</v>
      </c>
      <c r="R4" s="67">
        <v>200</v>
      </c>
      <c r="S4" s="63" t="s">
        <v>221</v>
      </c>
      <c r="T4" s="54">
        <v>62883.79</v>
      </c>
      <c r="U4" s="48">
        <v>62883.79</v>
      </c>
      <c r="V4" s="49">
        <f aca="true" t="shared" si="3" ref="V4:V35">U4-T4</f>
        <v>0</v>
      </c>
      <c r="W4" s="55">
        <f aca="true" t="shared" si="4" ref="W4:W35">T4/J4</f>
        <v>1.0142546774193548</v>
      </c>
      <c r="X4" s="16">
        <v>200</v>
      </c>
      <c r="Y4" s="16">
        <v>200</v>
      </c>
      <c r="Z4" s="63" t="s">
        <v>223</v>
      </c>
      <c r="AA4" s="74">
        <v>37499.43</v>
      </c>
      <c r="AB4" s="75">
        <f aca="true" t="shared" si="5" ref="AB4:AB35">AA4/J4</f>
        <v>0.6048295161290322</v>
      </c>
      <c r="AD4" s="16">
        <v>0</v>
      </c>
      <c r="AF4" s="19">
        <f aca="true" t="shared" si="6" ref="AF4:AF35">Q4+X4+AC4</f>
        <v>400</v>
      </c>
      <c r="AG4" s="14">
        <f aca="true" t="shared" si="7" ref="AG4:AG35">R4+Y4+AD4</f>
        <v>400</v>
      </c>
    </row>
    <row r="5" spans="1:33" ht="12.75">
      <c r="A5" s="33">
        <v>3</v>
      </c>
      <c r="B5" s="33">
        <v>517</v>
      </c>
      <c r="C5" s="34" t="s">
        <v>224</v>
      </c>
      <c r="D5" s="33" t="s">
        <v>72</v>
      </c>
      <c r="E5" s="34" t="s">
        <v>36</v>
      </c>
      <c r="F5" s="33"/>
      <c r="G5" s="35">
        <v>2</v>
      </c>
      <c r="H5" s="36">
        <v>200</v>
      </c>
      <c r="I5" s="36">
        <f t="shared" si="0"/>
        <v>600</v>
      </c>
      <c r="J5" s="51">
        <v>56700</v>
      </c>
      <c r="K5" s="52">
        <v>9049.320000000002</v>
      </c>
      <c r="L5" s="53">
        <v>0.15960000000000002</v>
      </c>
      <c r="M5" s="54">
        <v>60147.97</v>
      </c>
      <c r="N5" s="49">
        <v>62541.97</v>
      </c>
      <c r="O5" s="49">
        <f t="shared" si="1"/>
        <v>2394</v>
      </c>
      <c r="P5" s="56">
        <f t="shared" si="2"/>
        <v>1.0608107583774251</v>
      </c>
      <c r="Q5" s="67"/>
      <c r="R5" s="67">
        <v>200</v>
      </c>
      <c r="T5" s="54">
        <v>24516.8</v>
      </c>
      <c r="U5" s="48">
        <v>24516.8</v>
      </c>
      <c r="V5" s="49">
        <f t="shared" si="3"/>
        <v>0</v>
      </c>
      <c r="W5" s="56">
        <f t="shared" si="4"/>
        <v>0.43239506172839504</v>
      </c>
      <c r="Y5" s="16">
        <v>0</v>
      </c>
      <c r="AA5" s="74">
        <v>23953.27</v>
      </c>
      <c r="AB5" s="75">
        <f t="shared" si="5"/>
        <v>0.4224562610229277</v>
      </c>
      <c r="AD5" s="16">
        <v>0</v>
      </c>
      <c r="AF5" s="19">
        <f t="shared" si="6"/>
        <v>0</v>
      </c>
      <c r="AG5" s="14">
        <f t="shared" si="7"/>
        <v>200</v>
      </c>
    </row>
    <row r="6" spans="1:33" ht="12.75">
      <c r="A6" s="29">
        <v>4</v>
      </c>
      <c r="B6" s="29">
        <v>114685</v>
      </c>
      <c r="C6" s="30" t="s">
        <v>225</v>
      </c>
      <c r="D6" s="29" t="s">
        <v>72</v>
      </c>
      <c r="E6" s="30" t="s">
        <v>36</v>
      </c>
      <c r="F6" s="29"/>
      <c r="G6" s="31">
        <v>3</v>
      </c>
      <c r="H6" s="32">
        <v>200</v>
      </c>
      <c r="I6" s="32">
        <f t="shared" si="0"/>
        <v>600</v>
      </c>
      <c r="J6" s="45">
        <v>40000</v>
      </c>
      <c r="K6" s="46">
        <v>6000</v>
      </c>
      <c r="L6" s="47">
        <v>0.15</v>
      </c>
      <c r="M6" s="48">
        <v>40857.27</v>
      </c>
      <c r="N6" s="49">
        <v>40857.27</v>
      </c>
      <c r="O6" s="49">
        <f t="shared" si="1"/>
        <v>0</v>
      </c>
      <c r="P6" s="57">
        <f t="shared" si="2"/>
        <v>1.0214317499999999</v>
      </c>
      <c r="Q6" s="66">
        <v>200</v>
      </c>
      <c r="R6" s="66">
        <v>200</v>
      </c>
      <c r="S6" s="63" t="s">
        <v>221</v>
      </c>
      <c r="T6" s="48">
        <v>40821.39</v>
      </c>
      <c r="U6" s="48">
        <v>40821.39</v>
      </c>
      <c r="V6" s="49">
        <f t="shared" si="3"/>
        <v>0</v>
      </c>
      <c r="W6" s="50">
        <f t="shared" si="4"/>
        <v>1.02053475</v>
      </c>
      <c r="Y6" s="16">
        <v>200</v>
      </c>
      <c r="AA6" s="48">
        <v>41144.09</v>
      </c>
      <c r="AB6" s="57">
        <f t="shared" si="5"/>
        <v>1.0286022499999998</v>
      </c>
      <c r="AC6" s="16">
        <v>200</v>
      </c>
      <c r="AD6" s="16">
        <v>200</v>
      </c>
      <c r="AE6" s="63" t="s">
        <v>226</v>
      </c>
      <c r="AF6" s="19">
        <f t="shared" si="6"/>
        <v>400</v>
      </c>
      <c r="AG6" s="14">
        <f t="shared" si="7"/>
        <v>600</v>
      </c>
    </row>
    <row r="7" spans="1:33" ht="12.75">
      <c r="A7" s="29">
        <v>5</v>
      </c>
      <c r="B7" s="29">
        <v>337</v>
      </c>
      <c r="C7" s="30" t="s">
        <v>227</v>
      </c>
      <c r="D7" s="29" t="s">
        <v>72</v>
      </c>
      <c r="E7" s="30" t="s">
        <v>36</v>
      </c>
      <c r="F7" s="29"/>
      <c r="G7" s="31">
        <v>3</v>
      </c>
      <c r="H7" s="32">
        <v>200</v>
      </c>
      <c r="I7" s="32">
        <f t="shared" si="0"/>
        <v>600</v>
      </c>
      <c r="J7" s="45">
        <v>48000</v>
      </c>
      <c r="K7" s="46">
        <v>10087.68</v>
      </c>
      <c r="L7" s="47">
        <v>0.21016</v>
      </c>
      <c r="M7" s="48">
        <v>48948.55</v>
      </c>
      <c r="N7" s="49">
        <v>48948.55</v>
      </c>
      <c r="O7" s="49">
        <f t="shared" si="1"/>
        <v>0</v>
      </c>
      <c r="P7" s="50">
        <f t="shared" si="2"/>
        <v>1.0197614583333334</v>
      </c>
      <c r="Q7" s="66"/>
      <c r="R7" s="66">
        <v>200</v>
      </c>
      <c r="T7" s="48">
        <v>54427.16</v>
      </c>
      <c r="U7" s="48">
        <v>54427.16</v>
      </c>
      <c r="V7" s="49">
        <f t="shared" si="3"/>
        <v>0</v>
      </c>
      <c r="W7" s="57">
        <f t="shared" si="4"/>
        <v>1.1338991666666667</v>
      </c>
      <c r="X7" s="16">
        <v>200</v>
      </c>
      <c r="Y7" s="16">
        <v>200</v>
      </c>
      <c r="Z7" s="17" t="s">
        <v>221</v>
      </c>
      <c r="AA7" s="48">
        <v>38332.15</v>
      </c>
      <c r="AB7" s="50">
        <f t="shared" si="5"/>
        <v>0.7985864583333334</v>
      </c>
      <c r="AD7" s="16">
        <v>0</v>
      </c>
      <c r="AF7" s="19">
        <f t="shared" si="6"/>
        <v>200</v>
      </c>
      <c r="AG7" s="14">
        <f t="shared" si="7"/>
        <v>400</v>
      </c>
    </row>
    <row r="8" spans="1:33" ht="12.75">
      <c r="A8" s="33">
        <v>6</v>
      </c>
      <c r="B8" s="33">
        <v>750</v>
      </c>
      <c r="C8" s="34" t="s">
        <v>82</v>
      </c>
      <c r="D8" s="33" t="s">
        <v>72</v>
      </c>
      <c r="E8" s="34" t="s">
        <v>41</v>
      </c>
      <c r="F8" s="33"/>
      <c r="G8" s="35">
        <v>4</v>
      </c>
      <c r="H8" s="36">
        <v>200</v>
      </c>
      <c r="I8" s="36">
        <f t="shared" si="0"/>
        <v>600</v>
      </c>
      <c r="J8" s="51">
        <v>57750</v>
      </c>
      <c r="K8" s="52">
        <v>15028.860000000002</v>
      </c>
      <c r="L8" s="53">
        <v>0.26024</v>
      </c>
      <c r="M8" s="54">
        <v>57984.52</v>
      </c>
      <c r="N8" s="49">
        <v>57984.52</v>
      </c>
      <c r="O8" s="49">
        <f t="shared" si="1"/>
        <v>0</v>
      </c>
      <c r="P8" s="56">
        <f t="shared" si="2"/>
        <v>1.0040609523809523</v>
      </c>
      <c r="Q8" s="67"/>
      <c r="R8" s="67">
        <v>200</v>
      </c>
      <c r="T8" s="54">
        <v>59017.8</v>
      </c>
      <c r="U8" s="48">
        <v>59017.8</v>
      </c>
      <c r="V8" s="49">
        <f t="shared" si="3"/>
        <v>0</v>
      </c>
      <c r="W8" s="55">
        <f t="shared" si="4"/>
        <v>1.0219532467532468</v>
      </c>
      <c r="X8" s="16">
        <v>200</v>
      </c>
      <c r="Y8" s="16">
        <v>200</v>
      </c>
      <c r="Z8" s="17" t="s">
        <v>221</v>
      </c>
      <c r="AA8" s="74">
        <v>42267.57</v>
      </c>
      <c r="AB8" s="75">
        <f t="shared" si="5"/>
        <v>0.731905974025974</v>
      </c>
      <c r="AD8" s="16">
        <v>0</v>
      </c>
      <c r="AF8" s="19">
        <f t="shared" si="6"/>
        <v>200</v>
      </c>
      <c r="AG8" s="14">
        <f t="shared" si="7"/>
        <v>400</v>
      </c>
    </row>
    <row r="9" spans="1:34" ht="12.75">
      <c r="A9" s="33">
        <v>7</v>
      </c>
      <c r="B9" s="33">
        <v>742</v>
      </c>
      <c r="C9" s="34" t="s">
        <v>228</v>
      </c>
      <c r="D9" s="33" t="s">
        <v>63</v>
      </c>
      <c r="E9" s="34" t="s">
        <v>41</v>
      </c>
      <c r="F9" s="33"/>
      <c r="G9" s="35">
        <v>4</v>
      </c>
      <c r="H9" s="36">
        <v>200</v>
      </c>
      <c r="I9" s="36">
        <f t="shared" si="0"/>
        <v>600</v>
      </c>
      <c r="J9" s="51">
        <v>23000</v>
      </c>
      <c r="K9" s="52">
        <v>3767.4</v>
      </c>
      <c r="L9" s="53">
        <v>0.1638</v>
      </c>
      <c r="M9" s="54">
        <v>24317.13</v>
      </c>
      <c r="N9" s="49">
        <v>24512.93</v>
      </c>
      <c r="O9" s="49">
        <f t="shared" si="1"/>
        <v>195.79999999999927</v>
      </c>
      <c r="P9" s="55">
        <f t="shared" si="2"/>
        <v>1.0572665217391304</v>
      </c>
      <c r="Q9" s="67">
        <v>200</v>
      </c>
      <c r="R9" s="67">
        <v>200</v>
      </c>
      <c r="S9" s="17" t="s">
        <v>221</v>
      </c>
      <c r="T9" s="54">
        <v>23121.1</v>
      </c>
      <c r="U9" s="48">
        <v>23128.9</v>
      </c>
      <c r="V9" s="49">
        <f t="shared" si="3"/>
        <v>7.80000000000291</v>
      </c>
      <c r="W9" s="56">
        <f t="shared" si="4"/>
        <v>1.0052652173913044</v>
      </c>
      <c r="Y9" s="16">
        <v>200</v>
      </c>
      <c r="AA9" s="74">
        <v>23788.23</v>
      </c>
      <c r="AB9" s="76">
        <f t="shared" si="5"/>
        <v>1.0342708695652174</v>
      </c>
      <c r="AC9" s="16">
        <v>200</v>
      </c>
      <c r="AD9" s="16">
        <v>200</v>
      </c>
      <c r="AE9" s="63" t="s">
        <v>229</v>
      </c>
      <c r="AF9" s="19">
        <f t="shared" si="6"/>
        <v>400</v>
      </c>
      <c r="AG9" s="14">
        <f t="shared" si="7"/>
        <v>600</v>
      </c>
      <c r="AH9" s="78"/>
    </row>
    <row r="10" spans="1:33" ht="12.75">
      <c r="A10" s="29">
        <v>8</v>
      </c>
      <c r="B10" s="29">
        <v>343</v>
      </c>
      <c r="C10" s="30" t="s">
        <v>230</v>
      </c>
      <c r="D10" s="29" t="s">
        <v>63</v>
      </c>
      <c r="E10" s="30" t="s">
        <v>55</v>
      </c>
      <c r="F10" s="29"/>
      <c r="G10" s="31">
        <v>5</v>
      </c>
      <c r="H10" s="32">
        <v>200</v>
      </c>
      <c r="I10" s="32">
        <f t="shared" si="0"/>
        <v>600</v>
      </c>
      <c r="J10" s="45">
        <v>35700</v>
      </c>
      <c r="K10" s="46">
        <v>8386.644</v>
      </c>
      <c r="L10" s="47">
        <v>0.23492000000000002</v>
      </c>
      <c r="M10" s="48">
        <v>37010.68</v>
      </c>
      <c r="N10" s="49">
        <v>37010.68</v>
      </c>
      <c r="O10" s="49">
        <f t="shared" si="1"/>
        <v>0</v>
      </c>
      <c r="P10" s="57">
        <f t="shared" si="2"/>
        <v>1.0367137254901961</v>
      </c>
      <c r="Q10" s="66">
        <v>200</v>
      </c>
      <c r="R10" s="66">
        <v>200</v>
      </c>
      <c r="S10" s="63" t="s">
        <v>231</v>
      </c>
      <c r="T10" s="48">
        <v>36122.36</v>
      </c>
      <c r="U10" s="48">
        <v>36122.36</v>
      </c>
      <c r="V10" s="49">
        <f t="shared" si="3"/>
        <v>0</v>
      </c>
      <c r="W10" s="57">
        <f t="shared" si="4"/>
        <v>1.01183081232493</v>
      </c>
      <c r="X10" s="16">
        <v>400</v>
      </c>
      <c r="Y10" s="16">
        <v>200</v>
      </c>
      <c r="Z10" s="63" t="s">
        <v>232</v>
      </c>
      <c r="AA10" s="48">
        <v>36240.22</v>
      </c>
      <c r="AB10" s="57">
        <f t="shared" si="5"/>
        <v>1.015132212885154</v>
      </c>
      <c r="AC10" s="16">
        <v>400</v>
      </c>
      <c r="AD10" s="16">
        <v>200</v>
      </c>
      <c r="AE10" s="63" t="s">
        <v>233</v>
      </c>
      <c r="AF10" s="19">
        <f t="shared" si="6"/>
        <v>1000</v>
      </c>
      <c r="AG10" s="14">
        <f t="shared" si="7"/>
        <v>600</v>
      </c>
    </row>
    <row r="11" spans="1:33" ht="12.75">
      <c r="A11" s="29">
        <v>9</v>
      </c>
      <c r="B11" s="29">
        <v>571</v>
      </c>
      <c r="C11" s="30" t="s">
        <v>234</v>
      </c>
      <c r="D11" s="29" t="s">
        <v>63</v>
      </c>
      <c r="E11" s="30" t="s">
        <v>70</v>
      </c>
      <c r="F11" s="29"/>
      <c r="G11" s="31">
        <v>5</v>
      </c>
      <c r="H11" s="32">
        <v>200</v>
      </c>
      <c r="I11" s="32">
        <f t="shared" si="0"/>
        <v>600</v>
      </c>
      <c r="J11" s="45">
        <v>28000</v>
      </c>
      <c r="K11" s="46">
        <v>6475.840000000001</v>
      </c>
      <c r="L11" s="47">
        <v>0.23128000000000004</v>
      </c>
      <c r="M11" s="48">
        <v>24284.25</v>
      </c>
      <c r="N11" s="49">
        <v>24284.25</v>
      </c>
      <c r="O11" s="49">
        <f t="shared" si="1"/>
        <v>0</v>
      </c>
      <c r="P11" s="50">
        <f t="shared" si="2"/>
        <v>0.8672946428571429</v>
      </c>
      <c r="Q11" s="66"/>
      <c r="R11" s="66">
        <v>0</v>
      </c>
      <c r="T11" s="48">
        <v>18413.71</v>
      </c>
      <c r="U11" s="48">
        <v>18413.71</v>
      </c>
      <c r="V11" s="49">
        <f t="shared" si="3"/>
        <v>0</v>
      </c>
      <c r="W11" s="50">
        <f t="shared" si="4"/>
        <v>0.6576325</v>
      </c>
      <c r="Y11" s="16">
        <v>0</v>
      </c>
      <c r="AA11" s="48">
        <v>13883.75</v>
      </c>
      <c r="AB11" s="50">
        <f t="shared" si="5"/>
        <v>0.4958482142857143</v>
      </c>
      <c r="AD11" s="16">
        <v>0</v>
      </c>
      <c r="AF11" s="19">
        <f t="shared" si="6"/>
        <v>0</v>
      </c>
      <c r="AG11" s="14">
        <f t="shared" si="7"/>
        <v>0</v>
      </c>
    </row>
    <row r="12" spans="1:33" ht="12.75">
      <c r="A12" s="29">
        <v>10</v>
      </c>
      <c r="B12" s="29">
        <v>341</v>
      </c>
      <c r="C12" s="30" t="s">
        <v>235</v>
      </c>
      <c r="D12" s="29" t="s">
        <v>63</v>
      </c>
      <c r="E12" s="30" t="s">
        <v>47</v>
      </c>
      <c r="F12" s="29"/>
      <c r="G12" s="31">
        <v>5</v>
      </c>
      <c r="H12" s="32">
        <v>200</v>
      </c>
      <c r="I12" s="32">
        <f t="shared" si="0"/>
        <v>600</v>
      </c>
      <c r="J12" s="45">
        <v>28000</v>
      </c>
      <c r="K12" s="46">
        <v>7235.200000000001</v>
      </c>
      <c r="L12" s="47">
        <v>0.2584</v>
      </c>
      <c r="M12" s="48">
        <v>28159.32</v>
      </c>
      <c r="N12" s="49">
        <v>28159.32</v>
      </c>
      <c r="O12" s="49">
        <f t="shared" si="1"/>
        <v>0</v>
      </c>
      <c r="P12" s="50">
        <f t="shared" si="2"/>
        <v>1.00569</v>
      </c>
      <c r="Q12" s="66"/>
      <c r="R12" s="66">
        <v>200</v>
      </c>
      <c r="T12" s="48">
        <v>15070.07</v>
      </c>
      <c r="U12" s="48">
        <v>15070.07</v>
      </c>
      <c r="V12" s="49">
        <f t="shared" si="3"/>
        <v>0</v>
      </c>
      <c r="W12" s="50">
        <f t="shared" si="4"/>
        <v>0.5382167857142857</v>
      </c>
      <c r="Y12" s="16">
        <v>0</v>
      </c>
      <c r="AA12" s="48">
        <v>11015.64</v>
      </c>
      <c r="AB12" s="50">
        <f t="shared" si="5"/>
        <v>0.39341571428571426</v>
      </c>
      <c r="AD12" s="16">
        <v>0</v>
      </c>
      <c r="AF12" s="19">
        <f t="shared" si="6"/>
        <v>0</v>
      </c>
      <c r="AG12" s="14">
        <f t="shared" si="7"/>
        <v>200</v>
      </c>
    </row>
    <row r="13" spans="1:33" ht="12.75">
      <c r="A13" s="33">
        <v>11</v>
      </c>
      <c r="B13" s="33">
        <v>385</v>
      </c>
      <c r="C13" s="34" t="s">
        <v>236</v>
      </c>
      <c r="D13" s="33" t="s">
        <v>63</v>
      </c>
      <c r="E13" s="34" t="s">
        <v>88</v>
      </c>
      <c r="F13" s="33"/>
      <c r="G13" s="35">
        <v>6</v>
      </c>
      <c r="H13" s="36">
        <v>200</v>
      </c>
      <c r="I13" s="36">
        <f t="shared" si="0"/>
        <v>600</v>
      </c>
      <c r="J13" s="51">
        <v>26136.000000000004</v>
      </c>
      <c r="K13" s="52">
        <v>4709.707200000002</v>
      </c>
      <c r="L13" s="53">
        <v>0.18020000000000003</v>
      </c>
      <c r="M13" s="54">
        <v>27273.27</v>
      </c>
      <c r="N13" s="49">
        <v>27273.27</v>
      </c>
      <c r="O13" s="49">
        <f t="shared" si="1"/>
        <v>0</v>
      </c>
      <c r="P13" s="56">
        <f t="shared" si="2"/>
        <v>1.0435135445362718</v>
      </c>
      <c r="Q13" s="67"/>
      <c r="R13" s="67">
        <v>200</v>
      </c>
      <c r="T13" s="54">
        <v>11898.46</v>
      </c>
      <c r="U13" s="48">
        <v>11898.46</v>
      </c>
      <c r="V13" s="49">
        <f t="shared" si="3"/>
        <v>0</v>
      </c>
      <c r="W13" s="56">
        <f t="shared" si="4"/>
        <v>0.4552517600244872</v>
      </c>
      <c r="Y13" s="16">
        <v>0</v>
      </c>
      <c r="AA13" s="74">
        <v>27348.76</v>
      </c>
      <c r="AB13" s="76">
        <f t="shared" si="5"/>
        <v>1.0464018977655338</v>
      </c>
      <c r="AC13" s="16">
        <v>200</v>
      </c>
      <c r="AD13" s="16">
        <v>200</v>
      </c>
      <c r="AE13" s="17" t="s">
        <v>221</v>
      </c>
      <c r="AF13" s="19">
        <f t="shared" si="6"/>
        <v>200</v>
      </c>
      <c r="AG13" s="14">
        <f t="shared" si="7"/>
        <v>400</v>
      </c>
    </row>
    <row r="14" spans="1:33" ht="12.75">
      <c r="A14" s="33">
        <v>12</v>
      </c>
      <c r="B14" s="33">
        <v>365</v>
      </c>
      <c r="C14" s="34" t="s">
        <v>237</v>
      </c>
      <c r="D14" s="33" t="s">
        <v>63</v>
      </c>
      <c r="E14" s="34" t="s">
        <v>55</v>
      </c>
      <c r="F14" s="33"/>
      <c r="G14" s="35">
        <v>6</v>
      </c>
      <c r="H14" s="36">
        <v>200</v>
      </c>
      <c r="I14" s="36">
        <f t="shared" si="0"/>
        <v>600</v>
      </c>
      <c r="J14" s="51">
        <v>25000</v>
      </c>
      <c r="K14" s="52">
        <v>5732.999999999999</v>
      </c>
      <c r="L14" s="53">
        <v>0.22931999999999997</v>
      </c>
      <c r="M14" s="54">
        <v>26949.88</v>
      </c>
      <c r="N14" s="49">
        <v>27804.73</v>
      </c>
      <c r="O14" s="49">
        <f t="shared" si="1"/>
        <v>854.8499999999985</v>
      </c>
      <c r="P14" s="55">
        <f t="shared" si="2"/>
        <v>1.0779952</v>
      </c>
      <c r="Q14" s="67">
        <v>200</v>
      </c>
      <c r="R14" s="67">
        <v>200</v>
      </c>
      <c r="S14" s="17" t="s">
        <v>221</v>
      </c>
      <c r="T14" s="54">
        <v>25181.5</v>
      </c>
      <c r="U14" s="48">
        <v>25181.5</v>
      </c>
      <c r="V14" s="49">
        <f t="shared" si="3"/>
        <v>0</v>
      </c>
      <c r="W14" s="55">
        <f t="shared" si="4"/>
        <v>1.00726</v>
      </c>
      <c r="X14" s="16">
        <v>200</v>
      </c>
      <c r="Y14" s="16">
        <v>200</v>
      </c>
      <c r="Z14" s="63" t="s">
        <v>238</v>
      </c>
      <c r="AA14" s="74">
        <v>25548.21</v>
      </c>
      <c r="AB14" s="75">
        <f t="shared" si="5"/>
        <v>1.0219284</v>
      </c>
      <c r="AD14" s="16">
        <v>200</v>
      </c>
      <c r="AF14" s="19">
        <f t="shared" si="6"/>
        <v>400</v>
      </c>
      <c r="AG14" s="14">
        <f t="shared" si="7"/>
        <v>600</v>
      </c>
    </row>
    <row r="15" spans="1:33" ht="12.75">
      <c r="A15" s="29">
        <v>13</v>
      </c>
      <c r="B15" s="29">
        <v>707</v>
      </c>
      <c r="C15" s="30" t="s">
        <v>239</v>
      </c>
      <c r="D15" s="29" t="s">
        <v>44</v>
      </c>
      <c r="E15" s="30" t="s">
        <v>70</v>
      </c>
      <c r="F15" s="29"/>
      <c r="G15" s="31">
        <v>7</v>
      </c>
      <c r="H15" s="32">
        <v>200</v>
      </c>
      <c r="I15" s="32">
        <f t="shared" si="0"/>
        <v>600</v>
      </c>
      <c r="J15" s="45">
        <v>23500</v>
      </c>
      <c r="K15" s="46">
        <v>6241.6</v>
      </c>
      <c r="L15" s="47">
        <v>0.2656</v>
      </c>
      <c r="M15" s="48">
        <v>12656.17</v>
      </c>
      <c r="N15" s="49">
        <v>12656.17</v>
      </c>
      <c r="O15" s="49">
        <f t="shared" si="1"/>
        <v>0</v>
      </c>
      <c r="P15" s="50">
        <f t="shared" si="2"/>
        <v>0.5385604255319149</v>
      </c>
      <c r="Q15" s="66"/>
      <c r="R15" s="66">
        <v>0</v>
      </c>
      <c r="T15" s="48">
        <v>8882.27</v>
      </c>
      <c r="U15" s="48">
        <v>8882.27</v>
      </c>
      <c r="V15" s="49">
        <f t="shared" si="3"/>
        <v>0</v>
      </c>
      <c r="W15" s="50">
        <f t="shared" si="4"/>
        <v>0.37796893617021277</v>
      </c>
      <c r="Y15" s="16">
        <v>0</v>
      </c>
      <c r="AA15" s="48">
        <v>24013.02</v>
      </c>
      <c r="AB15" s="57">
        <f t="shared" si="5"/>
        <v>1.0218306382978724</v>
      </c>
      <c r="AC15" s="16">
        <v>200</v>
      </c>
      <c r="AD15" s="16">
        <v>200</v>
      </c>
      <c r="AE15" s="63" t="s">
        <v>240</v>
      </c>
      <c r="AF15" s="19">
        <f t="shared" si="6"/>
        <v>200</v>
      </c>
      <c r="AG15" s="14">
        <f t="shared" si="7"/>
        <v>200</v>
      </c>
    </row>
    <row r="16" spans="1:33" ht="12.75">
      <c r="A16" s="29">
        <v>14</v>
      </c>
      <c r="B16" s="29">
        <v>712</v>
      </c>
      <c r="C16" s="30" t="s">
        <v>241</v>
      </c>
      <c r="D16" s="29" t="s">
        <v>44</v>
      </c>
      <c r="E16" s="30" t="s">
        <v>70</v>
      </c>
      <c r="F16" s="29"/>
      <c r="G16" s="31">
        <v>7</v>
      </c>
      <c r="H16" s="32">
        <v>200</v>
      </c>
      <c r="I16" s="32">
        <f t="shared" si="0"/>
        <v>600</v>
      </c>
      <c r="J16" s="45">
        <v>23000</v>
      </c>
      <c r="K16" s="46">
        <v>6436.32</v>
      </c>
      <c r="L16" s="47">
        <v>0.27984</v>
      </c>
      <c r="M16" s="48">
        <v>23242.09</v>
      </c>
      <c r="N16" s="49">
        <v>23242.09</v>
      </c>
      <c r="O16" s="49">
        <f t="shared" si="1"/>
        <v>0</v>
      </c>
      <c r="P16" s="57">
        <f t="shared" si="2"/>
        <v>1.010525652173913</v>
      </c>
      <c r="Q16" s="66">
        <v>400</v>
      </c>
      <c r="R16" s="66">
        <v>200</v>
      </c>
      <c r="S16" s="63" t="s">
        <v>242</v>
      </c>
      <c r="T16" s="48">
        <v>12690.77</v>
      </c>
      <c r="U16" s="48">
        <v>12690.77</v>
      </c>
      <c r="V16" s="49">
        <f t="shared" si="3"/>
        <v>0</v>
      </c>
      <c r="W16" s="50">
        <f t="shared" si="4"/>
        <v>0.5517726086956521</v>
      </c>
      <c r="Y16" s="16">
        <v>0</v>
      </c>
      <c r="AA16" s="48">
        <v>10120.83</v>
      </c>
      <c r="AB16" s="50">
        <f t="shared" si="5"/>
        <v>0.44003608695652174</v>
      </c>
      <c r="AD16" s="16">
        <v>0</v>
      </c>
      <c r="AF16" s="19">
        <f t="shared" si="6"/>
        <v>400</v>
      </c>
      <c r="AG16" s="14">
        <f t="shared" si="7"/>
        <v>200</v>
      </c>
    </row>
    <row r="17" spans="1:33" ht="12.75">
      <c r="A17" s="29">
        <v>15</v>
      </c>
      <c r="B17" s="29">
        <v>546</v>
      </c>
      <c r="C17" s="30" t="s">
        <v>243</v>
      </c>
      <c r="D17" s="29" t="s">
        <v>44</v>
      </c>
      <c r="E17" s="30" t="s">
        <v>70</v>
      </c>
      <c r="F17" s="29"/>
      <c r="G17" s="31">
        <v>7</v>
      </c>
      <c r="H17" s="32">
        <v>200</v>
      </c>
      <c r="I17" s="32">
        <f t="shared" si="0"/>
        <v>600</v>
      </c>
      <c r="J17" s="45">
        <v>22500</v>
      </c>
      <c r="K17" s="46">
        <v>6194.699999999999</v>
      </c>
      <c r="L17" s="47">
        <v>0.27531999999999995</v>
      </c>
      <c r="M17" s="48">
        <v>10903.9</v>
      </c>
      <c r="N17" s="49">
        <v>10903.9</v>
      </c>
      <c r="O17" s="49">
        <f t="shared" si="1"/>
        <v>0</v>
      </c>
      <c r="P17" s="50">
        <f t="shared" si="2"/>
        <v>0.48461777777777776</v>
      </c>
      <c r="Q17" s="66"/>
      <c r="R17" s="66">
        <v>0</v>
      </c>
      <c r="T17" s="48">
        <v>10638.45</v>
      </c>
      <c r="U17" s="48">
        <v>10638.45</v>
      </c>
      <c r="V17" s="49">
        <f t="shared" si="3"/>
        <v>0</v>
      </c>
      <c r="W17" s="50">
        <f t="shared" si="4"/>
        <v>0.47282</v>
      </c>
      <c r="Y17" s="16">
        <v>0</v>
      </c>
      <c r="AA17" s="48">
        <v>22829.62</v>
      </c>
      <c r="AB17" s="50">
        <f t="shared" si="5"/>
        <v>1.0146497777777777</v>
      </c>
      <c r="AD17" s="16">
        <v>200</v>
      </c>
      <c r="AF17" s="19">
        <f t="shared" si="6"/>
        <v>0</v>
      </c>
      <c r="AG17" s="14">
        <f t="shared" si="7"/>
        <v>200</v>
      </c>
    </row>
    <row r="18" spans="1:33" ht="12.75">
      <c r="A18" s="33">
        <v>16</v>
      </c>
      <c r="B18" s="33">
        <v>111400</v>
      </c>
      <c r="C18" s="34" t="s">
        <v>244</v>
      </c>
      <c r="D18" s="33" t="s">
        <v>63</v>
      </c>
      <c r="E18" s="34" t="s">
        <v>47</v>
      </c>
      <c r="F18" s="33"/>
      <c r="G18" s="35">
        <v>8</v>
      </c>
      <c r="H18" s="36">
        <v>200</v>
      </c>
      <c r="I18" s="36">
        <f t="shared" si="0"/>
        <v>600</v>
      </c>
      <c r="J18" s="51">
        <v>24200.000000000004</v>
      </c>
      <c r="K18" s="52">
        <v>3897.1680000000015</v>
      </c>
      <c r="L18" s="53">
        <v>0.16104000000000004</v>
      </c>
      <c r="M18" s="54">
        <v>24209.85</v>
      </c>
      <c r="N18" s="49">
        <v>24209.85</v>
      </c>
      <c r="O18" s="49">
        <f t="shared" si="1"/>
        <v>0</v>
      </c>
      <c r="P18" s="56">
        <f t="shared" si="2"/>
        <v>1.0004070247933883</v>
      </c>
      <c r="Q18" s="67"/>
      <c r="R18" s="67">
        <v>200</v>
      </c>
      <c r="T18" s="54">
        <v>11257.17</v>
      </c>
      <c r="U18" s="48">
        <v>11257.17</v>
      </c>
      <c r="V18" s="49">
        <f t="shared" si="3"/>
        <v>0</v>
      </c>
      <c r="W18" s="56">
        <f t="shared" si="4"/>
        <v>0.4651723140495867</v>
      </c>
      <c r="Y18" s="16">
        <v>0</v>
      </c>
      <c r="AA18" s="74">
        <v>24298.19</v>
      </c>
      <c r="AB18" s="76">
        <f t="shared" si="5"/>
        <v>1.0040574380165288</v>
      </c>
      <c r="AC18" s="16">
        <v>400</v>
      </c>
      <c r="AD18" s="16">
        <v>200</v>
      </c>
      <c r="AE18" s="63" t="s">
        <v>245</v>
      </c>
      <c r="AF18" s="19">
        <f t="shared" si="6"/>
        <v>400</v>
      </c>
      <c r="AG18" s="14">
        <f t="shared" si="7"/>
        <v>400</v>
      </c>
    </row>
    <row r="19" spans="1:33" ht="12.75">
      <c r="A19" s="33">
        <v>17</v>
      </c>
      <c r="B19" s="33">
        <v>117491</v>
      </c>
      <c r="C19" s="34" t="s">
        <v>246</v>
      </c>
      <c r="D19" s="33" t="s">
        <v>44</v>
      </c>
      <c r="E19" s="34" t="s">
        <v>55</v>
      </c>
      <c r="F19" s="33"/>
      <c r="G19" s="35">
        <v>8</v>
      </c>
      <c r="H19" s="36">
        <v>200</v>
      </c>
      <c r="I19" s="36">
        <f t="shared" si="0"/>
        <v>600</v>
      </c>
      <c r="J19" s="51">
        <v>21000</v>
      </c>
      <c r="K19" s="52">
        <v>3486</v>
      </c>
      <c r="L19" s="53">
        <v>0.166</v>
      </c>
      <c r="M19" s="54">
        <v>22942.46</v>
      </c>
      <c r="N19" s="49">
        <v>22942.46</v>
      </c>
      <c r="O19" s="49">
        <f t="shared" si="1"/>
        <v>0</v>
      </c>
      <c r="P19" s="55">
        <f t="shared" si="2"/>
        <v>1.0924980952380952</v>
      </c>
      <c r="Q19" s="67">
        <v>200</v>
      </c>
      <c r="R19" s="67">
        <v>200</v>
      </c>
      <c r="S19" s="63" t="s">
        <v>247</v>
      </c>
      <c r="T19" s="54">
        <v>7739.62</v>
      </c>
      <c r="U19" s="48">
        <v>7739.62</v>
      </c>
      <c r="V19" s="49">
        <f t="shared" si="3"/>
        <v>0</v>
      </c>
      <c r="W19" s="56">
        <f t="shared" si="4"/>
        <v>0.36855333333333334</v>
      </c>
      <c r="Y19" s="16">
        <v>0</v>
      </c>
      <c r="AA19" s="74">
        <v>15822.82</v>
      </c>
      <c r="AB19" s="75">
        <f t="shared" si="5"/>
        <v>0.753467619047619</v>
      </c>
      <c r="AD19" s="16">
        <v>0</v>
      </c>
      <c r="AF19" s="19">
        <f t="shared" si="6"/>
        <v>200</v>
      </c>
      <c r="AG19" s="14">
        <f t="shared" si="7"/>
        <v>200</v>
      </c>
    </row>
    <row r="20" spans="1:33" ht="12.75">
      <c r="A20" s="33">
        <v>18</v>
      </c>
      <c r="B20" s="33">
        <v>585</v>
      </c>
      <c r="C20" s="34" t="s">
        <v>248</v>
      </c>
      <c r="D20" s="33" t="s">
        <v>44</v>
      </c>
      <c r="E20" s="34" t="s">
        <v>36</v>
      </c>
      <c r="F20" s="33"/>
      <c r="G20" s="35">
        <v>8</v>
      </c>
      <c r="H20" s="36">
        <v>200</v>
      </c>
      <c r="I20" s="36">
        <f t="shared" si="0"/>
        <v>600</v>
      </c>
      <c r="J20" s="51">
        <v>21000</v>
      </c>
      <c r="K20" s="52">
        <v>5573.4</v>
      </c>
      <c r="L20" s="53">
        <v>0.2654</v>
      </c>
      <c r="M20" s="54">
        <v>9919.04</v>
      </c>
      <c r="N20" s="49">
        <v>9919.04</v>
      </c>
      <c r="O20" s="49">
        <f t="shared" si="1"/>
        <v>0</v>
      </c>
      <c r="P20" s="56">
        <f t="shared" si="2"/>
        <v>0.47233523809523814</v>
      </c>
      <c r="Q20" s="67"/>
      <c r="R20" s="67">
        <v>0</v>
      </c>
      <c r="T20" s="54">
        <v>21364.35</v>
      </c>
      <c r="U20" s="48">
        <v>21364.35</v>
      </c>
      <c r="V20" s="49">
        <f t="shared" si="3"/>
        <v>0</v>
      </c>
      <c r="W20" s="55">
        <f t="shared" si="4"/>
        <v>1.01735</v>
      </c>
      <c r="X20" s="16">
        <v>400</v>
      </c>
      <c r="Y20" s="16">
        <v>200</v>
      </c>
      <c r="Z20" s="63" t="s">
        <v>249</v>
      </c>
      <c r="AA20" s="74">
        <v>9061.18</v>
      </c>
      <c r="AB20" s="75">
        <f t="shared" si="5"/>
        <v>0.4314847619047619</v>
      </c>
      <c r="AD20" s="16">
        <v>0</v>
      </c>
      <c r="AF20" s="19">
        <f t="shared" si="6"/>
        <v>400</v>
      </c>
      <c r="AG20" s="14">
        <f t="shared" si="7"/>
        <v>200</v>
      </c>
    </row>
    <row r="21" spans="1:33" ht="12.75">
      <c r="A21" s="29">
        <v>19</v>
      </c>
      <c r="B21" s="29">
        <v>730</v>
      </c>
      <c r="C21" s="30" t="s">
        <v>250</v>
      </c>
      <c r="D21" s="29" t="s">
        <v>44</v>
      </c>
      <c r="E21" s="30" t="s">
        <v>38</v>
      </c>
      <c r="F21" s="29"/>
      <c r="G21" s="31">
        <v>9</v>
      </c>
      <c r="H21" s="32">
        <v>200</v>
      </c>
      <c r="I21" s="32">
        <f t="shared" si="0"/>
        <v>600</v>
      </c>
      <c r="J21" s="45">
        <v>22000</v>
      </c>
      <c r="K21" s="46">
        <v>4953.5199999999995</v>
      </c>
      <c r="L21" s="47">
        <v>0.22516</v>
      </c>
      <c r="M21" s="48">
        <v>22750.91</v>
      </c>
      <c r="N21" s="49">
        <v>22750.91</v>
      </c>
      <c r="O21" s="49">
        <f t="shared" si="1"/>
        <v>0</v>
      </c>
      <c r="P21" s="50">
        <f t="shared" si="2"/>
        <v>1.0341322727272728</v>
      </c>
      <c r="Q21" s="66"/>
      <c r="R21" s="66">
        <v>200</v>
      </c>
      <c r="T21" s="48">
        <v>12178.64</v>
      </c>
      <c r="U21" s="48">
        <v>12178.64</v>
      </c>
      <c r="V21" s="49">
        <f t="shared" si="3"/>
        <v>0</v>
      </c>
      <c r="W21" s="50">
        <f t="shared" si="4"/>
        <v>0.5535745454545454</v>
      </c>
      <c r="Y21" s="16">
        <v>0</v>
      </c>
      <c r="AA21" s="48">
        <v>11748.53</v>
      </c>
      <c r="AB21" s="50">
        <f t="shared" si="5"/>
        <v>0.534024090909091</v>
      </c>
      <c r="AD21" s="16">
        <v>0</v>
      </c>
      <c r="AF21" s="19">
        <f t="shared" si="6"/>
        <v>0</v>
      </c>
      <c r="AG21" s="14">
        <f t="shared" si="7"/>
        <v>200</v>
      </c>
    </row>
    <row r="22" spans="1:33" ht="12.75">
      <c r="A22" s="29">
        <v>20</v>
      </c>
      <c r="B22" s="29">
        <v>373</v>
      </c>
      <c r="C22" s="30" t="s">
        <v>251</v>
      </c>
      <c r="D22" s="29" t="s">
        <v>44</v>
      </c>
      <c r="E22" s="30" t="s">
        <v>36</v>
      </c>
      <c r="F22" s="29"/>
      <c r="G22" s="31">
        <v>9</v>
      </c>
      <c r="H22" s="32">
        <v>200</v>
      </c>
      <c r="I22" s="32">
        <f t="shared" si="0"/>
        <v>600</v>
      </c>
      <c r="J22" s="45">
        <v>21000</v>
      </c>
      <c r="K22" s="46">
        <v>5382.720000000001</v>
      </c>
      <c r="L22" s="47">
        <v>0.25632000000000005</v>
      </c>
      <c r="M22" s="48">
        <v>14399.52</v>
      </c>
      <c r="N22" s="49">
        <v>14399.52</v>
      </c>
      <c r="O22" s="49">
        <f t="shared" si="1"/>
        <v>0</v>
      </c>
      <c r="P22" s="50">
        <f t="shared" si="2"/>
        <v>0.6856914285714286</v>
      </c>
      <c r="Q22" s="66"/>
      <c r="R22" s="66">
        <v>0</v>
      </c>
      <c r="T22" s="48">
        <v>12679.06</v>
      </c>
      <c r="U22" s="48">
        <v>12679.06</v>
      </c>
      <c r="V22" s="49">
        <f t="shared" si="3"/>
        <v>0</v>
      </c>
      <c r="W22" s="50">
        <f t="shared" si="4"/>
        <v>0.6037647619047619</v>
      </c>
      <c r="Y22" s="16">
        <v>0</v>
      </c>
      <c r="AA22" s="48">
        <v>22996.47</v>
      </c>
      <c r="AB22" s="57">
        <f t="shared" si="5"/>
        <v>1.09507</v>
      </c>
      <c r="AC22" s="16">
        <v>200</v>
      </c>
      <c r="AD22" s="16">
        <v>200</v>
      </c>
      <c r="AE22" s="63" t="s">
        <v>252</v>
      </c>
      <c r="AF22" s="19">
        <f t="shared" si="6"/>
        <v>200</v>
      </c>
      <c r="AG22" s="14">
        <f t="shared" si="7"/>
        <v>200</v>
      </c>
    </row>
    <row r="23" spans="1:33" ht="12.75">
      <c r="A23" s="29">
        <v>21</v>
      </c>
      <c r="B23" s="29">
        <v>581</v>
      </c>
      <c r="C23" s="30" t="s">
        <v>253</v>
      </c>
      <c r="D23" s="29" t="s">
        <v>44</v>
      </c>
      <c r="E23" s="30" t="s">
        <v>36</v>
      </c>
      <c r="F23" s="29"/>
      <c r="G23" s="31">
        <v>9</v>
      </c>
      <c r="H23" s="32">
        <v>200</v>
      </c>
      <c r="I23" s="32">
        <f t="shared" si="0"/>
        <v>600</v>
      </c>
      <c r="J23" s="45">
        <v>22000</v>
      </c>
      <c r="K23" s="46">
        <v>4785.440000000001</v>
      </c>
      <c r="L23" s="47">
        <v>0.21752000000000005</v>
      </c>
      <c r="M23" s="48">
        <v>22912.99</v>
      </c>
      <c r="N23" s="49">
        <v>22912.99</v>
      </c>
      <c r="O23" s="49">
        <f t="shared" si="1"/>
        <v>0</v>
      </c>
      <c r="P23" s="57">
        <f t="shared" si="2"/>
        <v>1.0414995454545455</v>
      </c>
      <c r="Q23" s="66">
        <v>200</v>
      </c>
      <c r="R23" s="66">
        <v>200</v>
      </c>
      <c r="S23" s="63" t="s">
        <v>254</v>
      </c>
      <c r="T23" s="48">
        <v>22402.05</v>
      </c>
      <c r="U23" s="48">
        <v>22441.55</v>
      </c>
      <c r="V23" s="49">
        <f t="shared" si="3"/>
        <v>39.5</v>
      </c>
      <c r="W23" s="57">
        <f t="shared" si="4"/>
        <v>1.018275</v>
      </c>
      <c r="X23" s="16">
        <v>400</v>
      </c>
      <c r="Y23" s="16">
        <v>200</v>
      </c>
      <c r="Z23" s="63" t="s">
        <v>255</v>
      </c>
      <c r="AA23" s="48">
        <v>22492.72</v>
      </c>
      <c r="AB23" s="50">
        <f t="shared" si="5"/>
        <v>1.0223963636363638</v>
      </c>
      <c r="AD23" s="16">
        <v>200</v>
      </c>
      <c r="AF23" s="19">
        <f t="shared" si="6"/>
        <v>600</v>
      </c>
      <c r="AG23" s="14">
        <f t="shared" si="7"/>
        <v>600</v>
      </c>
    </row>
    <row r="24" spans="1:33" ht="12.75">
      <c r="A24" s="33">
        <v>22</v>
      </c>
      <c r="B24" s="33">
        <v>379</v>
      </c>
      <c r="C24" s="34" t="s">
        <v>256</v>
      </c>
      <c r="D24" s="33" t="s">
        <v>44</v>
      </c>
      <c r="E24" s="34" t="s">
        <v>55</v>
      </c>
      <c r="F24" s="33"/>
      <c r="G24" s="35">
        <v>10</v>
      </c>
      <c r="H24" s="36">
        <v>150</v>
      </c>
      <c r="I24" s="36">
        <f t="shared" si="0"/>
        <v>450</v>
      </c>
      <c r="J24" s="51">
        <v>20000</v>
      </c>
      <c r="K24" s="52">
        <v>4534.400000000001</v>
      </c>
      <c r="L24" s="53">
        <v>0.22672</v>
      </c>
      <c r="M24" s="54">
        <v>20071.37</v>
      </c>
      <c r="N24" s="49">
        <v>20071.37</v>
      </c>
      <c r="O24" s="49">
        <f t="shared" si="1"/>
        <v>0</v>
      </c>
      <c r="P24" s="56">
        <f t="shared" si="2"/>
        <v>1.0035684999999999</v>
      </c>
      <c r="Q24" s="67"/>
      <c r="R24" s="67">
        <v>150</v>
      </c>
      <c r="T24" s="54">
        <v>9145.37</v>
      </c>
      <c r="U24" s="48">
        <v>9145.37</v>
      </c>
      <c r="V24" s="49">
        <f t="shared" si="3"/>
        <v>0</v>
      </c>
      <c r="W24" s="56">
        <f t="shared" si="4"/>
        <v>0.4572685</v>
      </c>
      <c r="Y24" s="16">
        <v>0</v>
      </c>
      <c r="AA24" s="74">
        <v>11489.08</v>
      </c>
      <c r="AB24" s="75">
        <f t="shared" si="5"/>
        <v>0.574454</v>
      </c>
      <c r="AD24" s="16">
        <v>0</v>
      </c>
      <c r="AF24" s="19">
        <f t="shared" si="6"/>
        <v>0</v>
      </c>
      <c r="AG24" s="14">
        <f t="shared" si="7"/>
        <v>150</v>
      </c>
    </row>
    <row r="25" spans="1:33" ht="12.75">
      <c r="A25" s="33">
        <v>23</v>
      </c>
      <c r="B25" s="33">
        <v>108656</v>
      </c>
      <c r="C25" s="34" t="s">
        <v>257</v>
      </c>
      <c r="D25" s="33" t="s">
        <v>44</v>
      </c>
      <c r="E25" s="34" t="s">
        <v>88</v>
      </c>
      <c r="F25" s="33"/>
      <c r="G25" s="35">
        <v>10</v>
      </c>
      <c r="H25" s="36">
        <v>150</v>
      </c>
      <c r="I25" s="36">
        <f t="shared" si="0"/>
        <v>450</v>
      </c>
      <c r="J25" s="51">
        <v>20000</v>
      </c>
      <c r="K25" s="52">
        <v>3613.6000000000004</v>
      </c>
      <c r="L25" s="53">
        <v>0.18068</v>
      </c>
      <c r="M25" s="54">
        <v>20075.76</v>
      </c>
      <c r="N25" s="49">
        <v>20075.76</v>
      </c>
      <c r="O25" s="49">
        <f t="shared" si="1"/>
        <v>0</v>
      </c>
      <c r="P25" s="56">
        <f t="shared" si="2"/>
        <v>1.003788</v>
      </c>
      <c r="Q25" s="67"/>
      <c r="R25" s="67">
        <v>150</v>
      </c>
      <c r="T25" s="54">
        <v>7139.55</v>
      </c>
      <c r="U25" s="48">
        <v>7139.55</v>
      </c>
      <c r="V25" s="49">
        <f t="shared" si="3"/>
        <v>0</v>
      </c>
      <c r="W25" s="56">
        <f t="shared" si="4"/>
        <v>0.3569775</v>
      </c>
      <c r="Y25" s="16">
        <v>0</v>
      </c>
      <c r="AA25" s="74">
        <v>7077.24</v>
      </c>
      <c r="AB25" s="75">
        <f t="shared" si="5"/>
        <v>0.353862</v>
      </c>
      <c r="AD25" s="16">
        <v>0</v>
      </c>
      <c r="AF25" s="19">
        <f t="shared" si="6"/>
        <v>0</v>
      </c>
      <c r="AG25" s="14">
        <f t="shared" si="7"/>
        <v>150</v>
      </c>
    </row>
    <row r="26" spans="1:33" ht="12.75">
      <c r="A26" s="33">
        <v>24</v>
      </c>
      <c r="B26" s="33">
        <v>511</v>
      </c>
      <c r="C26" s="34" t="s">
        <v>258</v>
      </c>
      <c r="D26" s="33" t="s">
        <v>44</v>
      </c>
      <c r="E26" s="34" t="s">
        <v>70</v>
      </c>
      <c r="F26" s="33"/>
      <c r="G26" s="35">
        <v>10</v>
      </c>
      <c r="H26" s="36">
        <v>150</v>
      </c>
      <c r="I26" s="36">
        <f t="shared" si="0"/>
        <v>450</v>
      </c>
      <c r="J26" s="51">
        <v>20000</v>
      </c>
      <c r="K26" s="52">
        <v>5015.200000000001</v>
      </c>
      <c r="L26" s="53">
        <v>0.25076000000000004</v>
      </c>
      <c r="M26" s="54">
        <v>20472.81</v>
      </c>
      <c r="N26" s="49">
        <v>20472.81</v>
      </c>
      <c r="O26" s="49">
        <f t="shared" si="1"/>
        <v>0</v>
      </c>
      <c r="P26" s="55">
        <f t="shared" si="2"/>
        <v>1.0236405000000002</v>
      </c>
      <c r="Q26" s="67">
        <v>150</v>
      </c>
      <c r="R26" s="67">
        <v>150</v>
      </c>
      <c r="S26" s="63" t="s">
        <v>221</v>
      </c>
      <c r="T26" s="54">
        <v>10993.37</v>
      </c>
      <c r="U26" s="48">
        <v>10993.37</v>
      </c>
      <c r="V26" s="49">
        <f t="shared" si="3"/>
        <v>0</v>
      </c>
      <c r="W26" s="56">
        <f t="shared" si="4"/>
        <v>0.5496685</v>
      </c>
      <c r="Y26" s="16">
        <v>0</v>
      </c>
      <c r="AA26" s="74">
        <v>13625.17</v>
      </c>
      <c r="AB26" s="75">
        <f t="shared" si="5"/>
        <v>0.6812585</v>
      </c>
      <c r="AD26" s="16">
        <v>0</v>
      </c>
      <c r="AF26" s="19">
        <f t="shared" si="6"/>
        <v>150</v>
      </c>
      <c r="AG26" s="14">
        <f t="shared" si="7"/>
        <v>150</v>
      </c>
    </row>
    <row r="27" spans="1:33" ht="12.75">
      <c r="A27" s="29">
        <v>25</v>
      </c>
      <c r="B27" s="29">
        <v>387</v>
      </c>
      <c r="C27" s="30" t="s">
        <v>259</v>
      </c>
      <c r="D27" s="29" t="s">
        <v>44</v>
      </c>
      <c r="E27" s="30" t="s">
        <v>70</v>
      </c>
      <c r="F27" s="29"/>
      <c r="G27" s="31">
        <v>11</v>
      </c>
      <c r="H27" s="32">
        <v>150</v>
      </c>
      <c r="I27" s="32">
        <f t="shared" si="0"/>
        <v>450</v>
      </c>
      <c r="J27" s="45">
        <v>18000</v>
      </c>
      <c r="K27" s="46">
        <v>4051.44</v>
      </c>
      <c r="L27" s="47">
        <v>0.22508</v>
      </c>
      <c r="M27" s="48">
        <v>18145.61</v>
      </c>
      <c r="N27" s="49">
        <v>18145.61</v>
      </c>
      <c r="O27" s="49">
        <f t="shared" si="1"/>
        <v>0</v>
      </c>
      <c r="P27" s="57">
        <f t="shared" si="2"/>
        <v>1.0080894444444444</v>
      </c>
      <c r="Q27" s="66">
        <v>300</v>
      </c>
      <c r="R27" s="66">
        <v>150</v>
      </c>
      <c r="S27" s="63" t="s">
        <v>260</v>
      </c>
      <c r="T27" s="48">
        <v>11145.58</v>
      </c>
      <c r="U27" s="48">
        <v>11145.58</v>
      </c>
      <c r="V27" s="49">
        <f t="shared" si="3"/>
        <v>0</v>
      </c>
      <c r="W27" s="50">
        <f t="shared" si="4"/>
        <v>0.6191988888888889</v>
      </c>
      <c r="Y27" s="16">
        <v>0</v>
      </c>
      <c r="AA27" s="48">
        <v>11370.05</v>
      </c>
      <c r="AB27" s="50">
        <f t="shared" si="5"/>
        <v>0.6316694444444444</v>
      </c>
      <c r="AD27" s="16">
        <v>0</v>
      </c>
      <c r="AF27" s="19">
        <f t="shared" si="6"/>
        <v>300</v>
      </c>
      <c r="AG27" s="14">
        <f t="shared" si="7"/>
        <v>150</v>
      </c>
    </row>
    <row r="28" spans="1:33" ht="12.75">
      <c r="A28" s="29">
        <v>26</v>
      </c>
      <c r="B28" s="29">
        <v>709</v>
      </c>
      <c r="C28" s="30" t="s">
        <v>261</v>
      </c>
      <c r="D28" s="29" t="s">
        <v>52</v>
      </c>
      <c r="E28" s="30" t="s">
        <v>38</v>
      </c>
      <c r="F28" s="29"/>
      <c r="G28" s="31">
        <v>11</v>
      </c>
      <c r="H28" s="32">
        <v>150</v>
      </c>
      <c r="I28" s="32">
        <f t="shared" si="0"/>
        <v>450</v>
      </c>
      <c r="J28" s="45">
        <v>18000</v>
      </c>
      <c r="K28" s="46">
        <v>4339.4400000000005</v>
      </c>
      <c r="L28" s="47">
        <v>0.24108000000000002</v>
      </c>
      <c r="M28" s="48">
        <v>10239.54</v>
      </c>
      <c r="N28" s="49">
        <v>10239.54</v>
      </c>
      <c r="O28" s="49">
        <f t="shared" si="1"/>
        <v>0</v>
      </c>
      <c r="P28" s="50">
        <f t="shared" si="2"/>
        <v>0.5688633333333334</v>
      </c>
      <c r="Q28" s="66"/>
      <c r="R28" s="66">
        <v>0</v>
      </c>
      <c r="T28" s="48">
        <v>8968.71</v>
      </c>
      <c r="U28" s="48">
        <v>8968.71</v>
      </c>
      <c r="V28" s="49">
        <f t="shared" si="3"/>
        <v>0</v>
      </c>
      <c r="W28" s="50">
        <f t="shared" si="4"/>
        <v>0.4982616666666666</v>
      </c>
      <c r="Y28" s="16">
        <v>0</v>
      </c>
      <c r="AA28" s="48">
        <v>15454.25</v>
      </c>
      <c r="AB28" s="50">
        <f t="shared" si="5"/>
        <v>0.8585694444444445</v>
      </c>
      <c r="AD28" s="16">
        <v>0</v>
      </c>
      <c r="AF28" s="19">
        <f t="shared" si="6"/>
        <v>0</v>
      </c>
      <c r="AG28" s="14">
        <f t="shared" si="7"/>
        <v>0</v>
      </c>
    </row>
    <row r="29" spans="1:33" ht="12.75">
      <c r="A29" s="29">
        <v>27</v>
      </c>
      <c r="B29" s="29">
        <v>513</v>
      </c>
      <c r="C29" s="30" t="s">
        <v>262</v>
      </c>
      <c r="D29" s="29" t="s">
        <v>44</v>
      </c>
      <c r="E29" s="30" t="s">
        <v>55</v>
      </c>
      <c r="F29" s="29"/>
      <c r="G29" s="31">
        <v>11</v>
      </c>
      <c r="H29" s="32">
        <v>150</v>
      </c>
      <c r="I29" s="32">
        <f t="shared" si="0"/>
        <v>450</v>
      </c>
      <c r="J29" s="45">
        <v>18000</v>
      </c>
      <c r="K29" s="46">
        <v>4884.4800000000005</v>
      </c>
      <c r="L29" s="47">
        <v>0.27136000000000005</v>
      </c>
      <c r="M29" s="48">
        <v>9129.92</v>
      </c>
      <c r="N29" s="49">
        <v>9129.92</v>
      </c>
      <c r="O29" s="49">
        <f t="shared" si="1"/>
        <v>0</v>
      </c>
      <c r="P29" s="50">
        <f t="shared" si="2"/>
        <v>0.5072177777777778</v>
      </c>
      <c r="Q29" s="66"/>
      <c r="R29" s="66">
        <v>0</v>
      </c>
      <c r="T29" s="48">
        <v>8408.83</v>
      </c>
      <c r="U29" s="48">
        <v>8408.83</v>
      </c>
      <c r="V29" s="49">
        <f t="shared" si="3"/>
        <v>0</v>
      </c>
      <c r="W29" s="50">
        <f t="shared" si="4"/>
        <v>0.4671572222222222</v>
      </c>
      <c r="Y29" s="16">
        <v>0</v>
      </c>
      <c r="AA29" s="48">
        <v>20232.2</v>
      </c>
      <c r="AB29" s="57">
        <f t="shared" si="5"/>
        <v>1.124011111111111</v>
      </c>
      <c r="AC29" s="16">
        <v>300</v>
      </c>
      <c r="AD29" s="16">
        <v>150</v>
      </c>
      <c r="AE29" s="63" t="s">
        <v>263</v>
      </c>
      <c r="AF29" s="19">
        <f t="shared" si="6"/>
        <v>300</v>
      </c>
      <c r="AG29" s="14">
        <f t="shared" si="7"/>
        <v>150</v>
      </c>
    </row>
    <row r="30" spans="1:33" ht="12.75">
      <c r="A30" s="33">
        <v>28</v>
      </c>
      <c r="B30" s="33">
        <v>578</v>
      </c>
      <c r="C30" s="34" t="s">
        <v>264</v>
      </c>
      <c r="D30" s="33" t="s">
        <v>52</v>
      </c>
      <c r="E30" s="34" t="s">
        <v>36</v>
      </c>
      <c r="F30" s="33"/>
      <c r="G30" s="35">
        <v>12</v>
      </c>
      <c r="H30" s="36">
        <v>150</v>
      </c>
      <c r="I30" s="36">
        <f t="shared" si="0"/>
        <v>450</v>
      </c>
      <c r="J30" s="51">
        <v>20000</v>
      </c>
      <c r="K30" s="52">
        <v>5430.4</v>
      </c>
      <c r="L30" s="53">
        <v>0.27152000000000004</v>
      </c>
      <c r="M30" s="54">
        <v>20651.85</v>
      </c>
      <c r="N30" s="49">
        <v>20651.85</v>
      </c>
      <c r="O30" s="49">
        <f t="shared" si="1"/>
        <v>0</v>
      </c>
      <c r="P30" s="55">
        <f t="shared" si="2"/>
        <v>1.0325925</v>
      </c>
      <c r="Q30" s="67">
        <v>150</v>
      </c>
      <c r="R30" s="67">
        <v>150</v>
      </c>
      <c r="S30" s="63" t="s">
        <v>265</v>
      </c>
      <c r="T30" s="54">
        <v>10971.98</v>
      </c>
      <c r="U30" s="48">
        <v>10971.98</v>
      </c>
      <c r="V30" s="49">
        <f t="shared" si="3"/>
        <v>0</v>
      </c>
      <c r="W30" s="56">
        <f t="shared" si="4"/>
        <v>0.548599</v>
      </c>
      <c r="Y30" s="16">
        <v>0</v>
      </c>
      <c r="AA30" s="74">
        <v>11568.9</v>
      </c>
      <c r="AB30" s="75">
        <f t="shared" si="5"/>
        <v>0.578445</v>
      </c>
      <c r="AD30" s="16">
        <v>0</v>
      </c>
      <c r="AF30" s="19">
        <f t="shared" si="6"/>
        <v>150</v>
      </c>
      <c r="AG30" s="14">
        <f t="shared" si="7"/>
        <v>150</v>
      </c>
    </row>
    <row r="31" spans="1:33" ht="12.75">
      <c r="A31" s="33">
        <v>29</v>
      </c>
      <c r="B31" s="33">
        <v>107658</v>
      </c>
      <c r="C31" s="34" t="s">
        <v>266</v>
      </c>
      <c r="D31" s="33" t="s">
        <v>44</v>
      </c>
      <c r="E31" s="34" t="s">
        <v>38</v>
      </c>
      <c r="F31" s="33"/>
      <c r="G31" s="35">
        <v>12</v>
      </c>
      <c r="H31" s="36">
        <v>150</v>
      </c>
      <c r="I31" s="36">
        <f t="shared" si="0"/>
        <v>450</v>
      </c>
      <c r="J31" s="51">
        <v>18000</v>
      </c>
      <c r="K31" s="52">
        <v>4122.72</v>
      </c>
      <c r="L31" s="53">
        <v>0.22904000000000002</v>
      </c>
      <c r="M31" s="54">
        <v>12251.91</v>
      </c>
      <c r="N31" s="49">
        <v>12251.91</v>
      </c>
      <c r="O31" s="49">
        <f t="shared" si="1"/>
        <v>0</v>
      </c>
      <c r="P31" s="56">
        <f t="shared" si="2"/>
        <v>0.6806616666666666</v>
      </c>
      <c r="Q31" s="67"/>
      <c r="R31" s="67">
        <v>0</v>
      </c>
      <c r="T31" s="54">
        <v>14780.8</v>
      </c>
      <c r="U31" s="48">
        <v>14780.8</v>
      </c>
      <c r="V31" s="49">
        <f t="shared" si="3"/>
        <v>0</v>
      </c>
      <c r="W31" s="56">
        <f t="shared" si="4"/>
        <v>0.8211555555555555</v>
      </c>
      <c r="Y31" s="16">
        <v>0</v>
      </c>
      <c r="AA31" s="74">
        <v>12697.94</v>
      </c>
      <c r="AB31" s="75">
        <f t="shared" si="5"/>
        <v>0.7054411111111112</v>
      </c>
      <c r="AD31" s="16">
        <v>0</v>
      </c>
      <c r="AF31" s="19">
        <f t="shared" si="6"/>
        <v>0</v>
      </c>
      <c r="AG31" s="14">
        <f t="shared" si="7"/>
        <v>0</v>
      </c>
    </row>
    <row r="32" spans="1:33" ht="12.75">
      <c r="A32" s="33">
        <v>30</v>
      </c>
      <c r="B32" s="33">
        <v>102934</v>
      </c>
      <c r="C32" s="34" t="s">
        <v>267</v>
      </c>
      <c r="D32" s="33" t="s">
        <v>52</v>
      </c>
      <c r="E32" s="34" t="s">
        <v>55</v>
      </c>
      <c r="F32" s="33"/>
      <c r="G32" s="35">
        <v>12</v>
      </c>
      <c r="H32" s="36">
        <v>150</v>
      </c>
      <c r="I32" s="36">
        <f t="shared" si="0"/>
        <v>450</v>
      </c>
      <c r="J32" s="51">
        <v>18000</v>
      </c>
      <c r="K32" s="52">
        <v>4266.72</v>
      </c>
      <c r="L32" s="53">
        <v>0.23704000000000003</v>
      </c>
      <c r="M32" s="54">
        <v>18086.33</v>
      </c>
      <c r="N32" s="49">
        <v>18086.33</v>
      </c>
      <c r="O32" s="49">
        <f t="shared" si="1"/>
        <v>0</v>
      </c>
      <c r="P32" s="56">
        <f t="shared" si="2"/>
        <v>1.0047961111111112</v>
      </c>
      <c r="Q32" s="67"/>
      <c r="R32" s="67">
        <v>150</v>
      </c>
      <c r="T32" s="54">
        <v>14576.93</v>
      </c>
      <c r="U32" s="48">
        <v>14584.93</v>
      </c>
      <c r="V32" s="49">
        <f t="shared" si="3"/>
        <v>8</v>
      </c>
      <c r="W32" s="56">
        <f t="shared" si="4"/>
        <v>0.8098294444444445</v>
      </c>
      <c r="Y32" s="16">
        <v>0</v>
      </c>
      <c r="AA32" s="74">
        <v>11619.04</v>
      </c>
      <c r="AB32" s="75">
        <f t="shared" si="5"/>
        <v>0.6455022222222223</v>
      </c>
      <c r="AD32" s="16">
        <v>0</v>
      </c>
      <c r="AF32" s="19">
        <f t="shared" si="6"/>
        <v>0</v>
      </c>
      <c r="AG32" s="14">
        <f t="shared" si="7"/>
        <v>150</v>
      </c>
    </row>
    <row r="33" spans="1:33" ht="12.75">
      <c r="A33" s="29">
        <v>31</v>
      </c>
      <c r="B33" s="29">
        <v>114844</v>
      </c>
      <c r="C33" s="30" t="s">
        <v>268</v>
      </c>
      <c r="D33" s="29" t="s">
        <v>44</v>
      </c>
      <c r="E33" s="30" t="s">
        <v>36</v>
      </c>
      <c r="F33" s="29"/>
      <c r="G33" s="31">
        <v>13</v>
      </c>
      <c r="H33" s="32">
        <v>150</v>
      </c>
      <c r="I33" s="32">
        <f t="shared" si="0"/>
        <v>450</v>
      </c>
      <c r="J33" s="45">
        <v>18000</v>
      </c>
      <c r="K33" s="46">
        <v>2563.2</v>
      </c>
      <c r="L33" s="47">
        <v>0.1424</v>
      </c>
      <c r="M33" s="48">
        <v>18833.1</v>
      </c>
      <c r="N33" s="49">
        <v>18833.1</v>
      </c>
      <c r="O33" s="49">
        <f t="shared" si="1"/>
        <v>0</v>
      </c>
      <c r="P33" s="50">
        <f t="shared" si="2"/>
        <v>1.0462833333333332</v>
      </c>
      <c r="Q33" s="66"/>
      <c r="R33" s="66">
        <v>150</v>
      </c>
      <c r="T33" s="48">
        <v>18376.93</v>
      </c>
      <c r="U33" s="48">
        <v>18376.93</v>
      </c>
      <c r="V33" s="49">
        <f t="shared" si="3"/>
        <v>0</v>
      </c>
      <c r="W33" s="57">
        <f t="shared" si="4"/>
        <v>1.0209405555555555</v>
      </c>
      <c r="X33" s="16">
        <v>300</v>
      </c>
      <c r="Y33" s="16">
        <v>150</v>
      </c>
      <c r="Z33" s="63" t="s">
        <v>269</v>
      </c>
      <c r="AA33" s="48">
        <v>24559.32</v>
      </c>
      <c r="AB33" s="57">
        <f t="shared" si="5"/>
        <v>1.3644066666666665</v>
      </c>
      <c r="AC33" s="16">
        <v>150</v>
      </c>
      <c r="AD33" s="16">
        <v>150</v>
      </c>
      <c r="AE33" s="63" t="s">
        <v>270</v>
      </c>
      <c r="AF33" s="19">
        <f t="shared" si="6"/>
        <v>450</v>
      </c>
      <c r="AG33" s="14">
        <f t="shared" si="7"/>
        <v>450</v>
      </c>
    </row>
    <row r="34" spans="1:33" ht="12.75">
      <c r="A34" s="29">
        <v>32</v>
      </c>
      <c r="B34" s="29">
        <v>737</v>
      </c>
      <c r="C34" s="30" t="s">
        <v>271</v>
      </c>
      <c r="D34" s="29" t="s">
        <v>52</v>
      </c>
      <c r="E34" s="30" t="s">
        <v>70</v>
      </c>
      <c r="F34" s="29"/>
      <c r="G34" s="31">
        <v>13</v>
      </c>
      <c r="H34" s="32">
        <v>150</v>
      </c>
      <c r="I34" s="32">
        <f t="shared" si="0"/>
        <v>450</v>
      </c>
      <c r="J34" s="45">
        <v>18000</v>
      </c>
      <c r="K34" s="46">
        <v>3613.68</v>
      </c>
      <c r="L34" s="47">
        <v>0.20076000000000002</v>
      </c>
      <c r="M34" s="48">
        <v>21932.84</v>
      </c>
      <c r="N34" s="49">
        <v>21932.84</v>
      </c>
      <c r="O34" s="49">
        <f t="shared" si="1"/>
        <v>0</v>
      </c>
      <c r="P34" s="57">
        <f t="shared" si="2"/>
        <v>1.2184911111111112</v>
      </c>
      <c r="Q34" s="66">
        <v>150</v>
      </c>
      <c r="R34" s="66">
        <v>150</v>
      </c>
      <c r="S34" s="17" t="s">
        <v>221</v>
      </c>
      <c r="T34" s="48">
        <v>7092.79</v>
      </c>
      <c r="U34" s="48">
        <v>7092.79</v>
      </c>
      <c r="V34" s="49">
        <f t="shared" si="3"/>
        <v>0</v>
      </c>
      <c r="W34" s="50">
        <f t="shared" si="4"/>
        <v>0.39404388888888886</v>
      </c>
      <c r="Y34" s="16">
        <v>0</v>
      </c>
      <c r="AA34" s="48">
        <v>18135.94</v>
      </c>
      <c r="AB34" s="50">
        <f t="shared" si="5"/>
        <v>1.0075522222222222</v>
      </c>
      <c r="AD34" s="16">
        <v>150</v>
      </c>
      <c r="AF34" s="19">
        <f t="shared" si="6"/>
        <v>150</v>
      </c>
      <c r="AG34" s="14">
        <f t="shared" si="7"/>
        <v>300</v>
      </c>
    </row>
    <row r="35" spans="1:33" ht="12.75">
      <c r="A35" s="29">
        <v>33</v>
      </c>
      <c r="B35" s="29">
        <v>359</v>
      </c>
      <c r="C35" s="30" t="s">
        <v>272</v>
      </c>
      <c r="D35" s="29" t="s">
        <v>52</v>
      </c>
      <c r="E35" s="30" t="s">
        <v>55</v>
      </c>
      <c r="F35" s="29"/>
      <c r="G35" s="31">
        <v>13</v>
      </c>
      <c r="H35" s="32">
        <v>150</v>
      </c>
      <c r="I35" s="32">
        <f t="shared" si="0"/>
        <v>450</v>
      </c>
      <c r="J35" s="45">
        <v>18000</v>
      </c>
      <c r="K35" s="46">
        <v>4037.76</v>
      </c>
      <c r="L35" s="47">
        <v>0.22432</v>
      </c>
      <c r="M35" s="48">
        <v>21843.16</v>
      </c>
      <c r="N35" s="49">
        <v>21843.16</v>
      </c>
      <c r="O35" s="49">
        <f t="shared" si="1"/>
        <v>0</v>
      </c>
      <c r="P35" s="50">
        <f t="shared" si="2"/>
        <v>1.213508888888889</v>
      </c>
      <c r="Q35" s="66"/>
      <c r="R35" s="66">
        <v>150</v>
      </c>
      <c r="T35" s="48">
        <v>8438.34</v>
      </c>
      <c r="U35" s="48">
        <v>8438.34</v>
      </c>
      <c r="V35" s="49">
        <f t="shared" si="3"/>
        <v>0</v>
      </c>
      <c r="W35" s="50">
        <f t="shared" si="4"/>
        <v>0.4687966666666667</v>
      </c>
      <c r="Y35" s="16">
        <v>0</v>
      </c>
      <c r="AA35" s="48">
        <v>8084.65</v>
      </c>
      <c r="AB35" s="50">
        <f t="shared" si="5"/>
        <v>0.4491472222222222</v>
      </c>
      <c r="AD35" s="16">
        <v>0</v>
      </c>
      <c r="AF35" s="19">
        <f t="shared" si="6"/>
        <v>0</v>
      </c>
      <c r="AG35" s="14">
        <f t="shared" si="7"/>
        <v>150</v>
      </c>
    </row>
    <row r="36" spans="1:33" ht="12.75">
      <c r="A36" s="33">
        <v>34</v>
      </c>
      <c r="B36" s="33">
        <v>514</v>
      </c>
      <c r="C36" s="34" t="s">
        <v>273</v>
      </c>
      <c r="D36" s="33" t="s">
        <v>52</v>
      </c>
      <c r="E36" s="34" t="s">
        <v>88</v>
      </c>
      <c r="F36" s="33"/>
      <c r="G36" s="35">
        <v>14</v>
      </c>
      <c r="H36" s="36">
        <v>150</v>
      </c>
      <c r="I36" s="36">
        <f t="shared" si="0"/>
        <v>450</v>
      </c>
      <c r="J36" s="51">
        <v>20000</v>
      </c>
      <c r="K36" s="52">
        <v>5301.6</v>
      </c>
      <c r="L36" s="53">
        <v>0.26508000000000004</v>
      </c>
      <c r="M36" s="54">
        <v>27428.94</v>
      </c>
      <c r="N36" s="49">
        <v>27428.94</v>
      </c>
      <c r="O36" s="49">
        <f aca="true" t="shared" si="8" ref="O36:O67">N36-M36</f>
        <v>0</v>
      </c>
      <c r="P36" s="55">
        <f aca="true" t="shared" si="9" ref="P36:P67">M36/J36</f>
        <v>1.3714469999999999</v>
      </c>
      <c r="Q36" s="67">
        <v>150</v>
      </c>
      <c r="R36" s="67">
        <v>150</v>
      </c>
      <c r="S36" s="17" t="s">
        <v>221</v>
      </c>
      <c r="T36" s="54">
        <v>13796.22</v>
      </c>
      <c r="U36" s="48">
        <v>13796.22</v>
      </c>
      <c r="V36" s="49">
        <f aca="true" t="shared" si="10" ref="V36:V67">U36-T36</f>
        <v>0</v>
      </c>
      <c r="W36" s="56">
        <f aca="true" t="shared" si="11" ref="W36:W75">T36/J36</f>
        <v>0.689811</v>
      </c>
      <c r="Y36" s="16">
        <v>0</v>
      </c>
      <c r="AA36" s="74">
        <v>13375.5</v>
      </c>
      <c r="AB36" s="75">
        <f aca="true" t="shared" si="12" ref="AB36:AB75">AA36/J36</f>
        <v>0.668775</v>
      </c>
      <c r="AD36" s="16">
        <v>0</v>
      </c>
      <c r="AF36" s="19">
        <f aca="true" t="shared" si="13" ref="AF36:AF67">Q36+X36+AC36</f>
        <v>150</v>
      </c>
      <c r="AG36" s="14">
        <f aca="true" t="shared" si="14" ref="AG36:AG67">R36+Y36+AD36</f>
        <v>150</v>
      </c>
    </row>
    <row r="37" spans="1:33" ht="12.75">
      <c r="A37" s="33">
        <v>35</v>
      </c>
      <c r="B37" s="33">
        <v>357</v>
      </c>
      <c r="C37" s="34" t="s">
        <v>274</v>
      </c>
      <c r="D37" s="33" t="s">
        <v>52</v>
      </c>
      <c r="E37" s="34" t="s">
        <v>55</v>
      </c>
      <c r="F37" s="33"/>
      <c r="G37" s="35">
        <v>14</v>
      </c>
      <c r="H37" s="36">
        <v>150</v>
      </c>
      <c r="I37" s="36">
        <f t="shared" si="0"/>
        <v>450</v>
      </c>
      <c r="J37" s="51">
        <v>17000</v>
      </c>
      <c r="K37" s="52">
        <v>3672.68</v>
      </c>
      <c r="L37" s="53">
        <v>0.21604</v>
      </c>
      <c r="M37" s="54">
        <v>17344.08</v>
      </c>
      <c r="N37" s="49">
        <v>17344.08</v>
      </c>
      <c r="O37" s="49">
        <f t="shared" si="8"/>
        <v>0</v>
      </c>
      <c r="P37" s="56">
        <f t="shared" si="9"/>
        <v>1.02024</v>
      </c>
      <c r="Q37" s="67"/>
      <c r="R37" s="67">
        <v>150</v>
      </c>
      <c r="T37" s="54">
        <v>8232.11</v>
      </c>
      <c r="U37" s="48">
        <v>8232.11</v>
      </c>
      <c r="V37" s="49">
        <f t="shared" si="10"/>
        <v>0</v>
      </c>
      <c r="W37" s="56">
        <f t="shared" si="11"/>
        <v>0.48424176470588237</v>
      </c>
      <c r="Y37" s="16">
        <v>0</v>
      </c>
      <c r="AA37" s="74">
        <v>10747.58</v>
      </c>
      <c r="AB37" s="75">
        <f t="shared" si="12"/>
        <v>0.6322105882352941</v>
      </c>
      <c r="AD37" s="16">
        <v>0</v>
      </c>
      <c r="AF37" s="19">
        <f t="shared" si="13"/>
        <v>0</v>
      </c>
      <c r="AG37" s="14">
        <f t="shared" si="14"/>
        <v>150</v>
      </c>
    </row>
    <row r="38" spans="1:33" ht="12.75">
      <c r="A38" s="33">
        <v>36</v>
      </c>
      <c r="B38" s="33">
        <v>724</v>
      </c>
      <c r="C38" s="34" t="s">
        <v>275</v>
      </c>
      <c r="D38" s="33" t="s">
        <v>52</v>
      </c>
      <c r="E38" s="34" t="s">
        <v>36</v>
      </c>
      <c r="F38" s="33"/>
      <c r="G38" s="35">
        <v>14</v>
      </c>
      <c r="H38" s="36">
        <v>150</v>
      </c>
      <c r="I38" s="36">
        <f t="shared" si="0"/>
        <v>450</v>
      </c>
      <c r="J38" s="51">
        <v>17000</v>
      </c>
      <c r="K38" s="52">
        <v>4356.76</v>
      </c>
      <c r="L38" s="53">
        <v>0.25628</v>
      </c>
      <c r="M38" s="54">
        <v>17002.03</v>
      </c>
      <c r="N38" s="49">
        <v>17002.03</v>
      </c>
      <c r="O38" s="49">
        <f t="shared" si="8"/>
        <v>0</v>
      </c>
      <c r="P38" s="56">
        <f t="shared" si="9"/>
        <v>1.0001194117647059</v>
      </c>
      <c r="Q38" s="67"/>
      <c r="R38" s="67">
        <v>150</v>
      </c>
      <c r="T38" s="54">
        <v>7962.68</v>
      </c>
      <c r="U38" s="48">
        <v>7962.68</v>
      </c>
      <c r="V38" s="49">
        <f t="shared" si="10"/>
        <v>0</v>
      </c>
      <c r="W38" s="56">
        <f t="shared" si="11"/>
        <v>0.4683929411764706</v>
      </c>
      <c r="Y38" s="16">
        <v>0</v>
      </c>
      <c r="AA38" s="74">
        <v>17149.04</v>
      </c>
      <c r="AB38" s="76">
        <f t="shared" si="12"/>
        <v>1.0087670588235296</v>
      </c>
      <c r="AC38" s="16">
        <v>300</v>
      </c>
      <c r="AD38" s="16">
        <v>150</v>
      </c>
      <c r="AE38" s="63" t="s">
        <v>276</v>
      </c>
      <c r="AF38" s="19">
        <f t="shared" si="13"/>
        <v>300</v>
      </c>
      <c r="AG38" s="14">
        <f t="shared" si="14"/>
        <v>300</v>
      </c>
    </row>
    <row r="39" spans="1:33" ht="12.75">
      <c r="A39" s="29">
        <v>37</v>
      </c>
      <c r="B39" s="29">
        <v>106066</v>
      </c>
      <c r="C39" s="30" t="s">
        <v>277</v>
      </c>
      <c r="D39" s="29" t="s">
        <v>52</v>
      </c>
      <c r="E39" s="30" t="s">
        <v>41</v>
      </c>
      <c r="F39" s="29"/>
      <c r="G39" s="31">
        <v>15</v>
      </c>
      <c r="H39" s="32">
        <v>150</v>
      </c>
      <c r="I39" s="32">
        <f t="shared" si="0"/>
        <v>450</v>
      </c>
      <c r="J39" s="45">
        <v>17000</v>
      </c>
      <c r="K39" s="46">
        <v>4770.200000000001</v>
      </c>
      <c r="L39" s="47">
        <v>0.2806</v>
      </c>
      <c r="M39" s="48">
        <v>17883.57</v>
      </c>
      <c r="N39" s="49">
        <v>17903.37</v>
      </c>
      <c r="O39" s="49">
        <f t="shared" si="8"/>
        <v>19.799999999999272</v>
      </c>
      <c r="P39" s="57">
        <f t="shared" si="9"/>
        <v>1.051974705882353</v>
      </c>
      <c r="Q39" s="66">
        <v>150</v>
      </c>
      <c r="R39" s="66">
        <v>150</v>
      </c>
      <c r="S39" s="17" t="s">
        <v>221</v>
      </c>
      <c r="T39" s="48">
        <v>17557.89</v>
      </c>
      <c r="U39" s="48">
        <v>17609.49</v>
      </c>
      <c r="V39" s="49">
        <f t="shared" si="10"/>
        <v>51.60000000000218</v>
      </c>
      <c r="W39" s="57">
        <f t="shared" si="11"/>
        <v>1.0328170588235295</v>
      </c>
      <c r="X39" s="16">
        <v>300</v>
      </c>
      <c r="Y39" s="16">
        <v>150</v>
      </c>
      <c r="Z39" s="63" t="s">
        <v>278</v>
      </c>
      <c r="AA39" s="48">
        <v>20637.85</v>
      </c>
      <c r="AB39" s="57">
        <f t="shared" si="12"/>
        <v>1.2139911764705882</v>
      </c>
      <c r="AC39" s="16">
        <v>300</v>
      </c>
      <c r="AD39" s="16">
        <v>150</v>
      </c>
      <c r="AE39" s="63" t="s">
        <v>278</v>
      </c>
      <c r="AF39" s="19">
        <f t="shared" si="13"/>
        <v>750</v>
      </c>
      <c r="AG39" s="14">
        <f t="shared" si="14"/>
        <v>450</v>
      </c>
    </row>
    <row r="40" spans="1:33" ht="12.75">
      <c r="A40" s="29">
        <v>38</v>
      </c>
      <c r="B40" s="29">
        <v>54</v>
      </c>
      <c r="C40" s="30" t="s">
        <v>279</v>
      </c>
      <c r="D40" s="29" t="s">
        <v>52</v>
      </c>
      <c r="E40" s="30" t="s">
        <v>38</v>
      </c>
      <c r="F40" s="29"/>
      <c r="G40" s="31">
        <v>15</v>
      </c>
      <c r="H40" s="32">
        <v>150</v>
      </c>
      <c r="I40" s="32">
        <f t="shared" si="0"/>
        <v>450</v>
      </c>
      <c r="J40" s="45">
        <v>17000</v>
      </c>
      <c r="K40" s="46">
        <v>4462.16</v>
      </c>
      <c r="L40" s="47">
        <v>0.26248</v>
      </c>
      <c r="M40" s="48">
        <v>17359.52</v>
      </c>
      <c r="N40" s="49">
        <v>17359.52</v>
      </c>
      <c r="O40" s="49">
        <f t="shared" si="8"/>
        <v>0</v>
      </c>
      <c r="P40" s="50">
        <f t="shared" si="9"/>
        <v>1.0211482352941177</v>
      </c>
      <c r="Q40" s="66"/>
      <c r="R40" s="66">
        <v>150</v>
      </c>
      <c r="T40" s="48">
        <v>8102.1</v>
      </c>
      <c r="U40" s="48">
        <v>8102.1</v>
      </c>
      <c r="V40" s="49">
        <f t="shared" si="10"/>
        <v>0</v>
      </c>
      <c r="W40" s="50">
        <f t="shared" si="11"/>
        <v>0.47659411764705883</v>
      </c>
      <c r="Y40" s="16">
        <v>0</v>
      </c>
      <c r="AA40" s="48">
        <v>6632.26</v>
      </c>
      <c r="AB40" s="50">
        <f t="shared" si="12"/>
        <v>0.3901329411764706</v>
      </c>
      <c r="AD40" s="16">
        <v>0</v>
      </c>
      <c r="AF40" s="19">
        <f t="shared" si="13"/>
        <v>0</v>
      </c>
      <c r="AG40" s="14">
        <f t="shared" si="14"/>
        <v>150</v>
      </c>
    </row>
    <row r="41" spans="1:33" ht="12.75">
      <c r="A41" s="29">
        <v>39</v>
      </c>
      <c r="B41" s="29">
        <v>105267</v>
      </c>
      <c r="C41" s="30" t="s">
        <v>280</v>
      </c>
      <c r="D41" s="29" t="s">
        <v>52</v>
      </c>
      <c r="E41" s="30" t="s">
        <v>55</v>
      </c>
      <c r="F41" s="29"/>
      <c r="G41" s="31">
        <v>15</v>
      </c>
      <c r="H41" s="32">
        <v>150</v>
      </c>
      <c r="I41" s="32">
        <f t="shared" si="0"/>
        <v>450</v>
      </c>
      <c r="J41" s="45">
        <v>17000</v>
      </c>
      <c r="K41" s="46">
        <v>4498.2</v>
      </c>
      <c r="L41" s="47">
        <v>0.2646</v>
      </c>
      <c r="M41" s="48">
        <v>17068.29</v>
      </c>
      <c r="N41" s="49">
        <v>17068.29</v>
      </c>
      <c r="O41" s="49">
        <f t="shared" si="8"/>
        <v>0</v>
      </c>
      <c r="P41" s="50">
        <f t="shared" si="9"/>
        <v>1.0040170588235295</v>
      </c>
      <c r="Q41" s="66"/>
      <c r="R41" s="66">
        <v>150</v>
      </c>
      <c r="T41" s="48">
        <v>9438.08</v>
      </c>
      <c r="U41" s="48">
        <v>9438.08</v>
      </c>
      <c r="V41" s="49">
        <f t="shared" si="10"/>
        <v>0</v>
      </c>
      <c r="W41" s="50">
        <f t="shared" si="11"/>
        <v>0.5551811764705882</v>
      </c>
      <c r="Y41" s="16">
        <v>0</v>
      </c>
      <c r="AA41" s="48">
        <v>9236.66</v>
      </c>
      <c r="AB41" s="50">
        <f t="shared" si="12"/>
        <v>0.5433329411764706</v>
      </c>
      <c r="AD41" s="16">
        <v>0</v>
      </c>
      <c r="AF41" s="19">
        <f t="shared" si="13"/>
        <v>0</v>
      </c>
      <c r="AG41" s="14">
        <f t="shared" si="14"/>
        <v>150</v>
      </c>
    </row>
    <row r="42" spans="1:33" ht="12.75">
      <c r="A42" s="33">
        <v>40</v>
      </c>
      <c r="B42" s="33">
        <v>744</v>
      </c>
      <c r="C42" s="34" t="s">
        <v>281</v>
      </c>
      <c r="D42" s="33" t="s">
        <v>44</v>
      </c>
      <c r="E42" s="34" t="s">
        <v>36</v>
      </c>
      <c r="F42" s="33"/>
      <c r="G42" s="35">
        <v>16</v>
      </c>
      <c r="H42" s="36">
        <v>150</v>
      </c>
      <c r="I42" s="36">
        <f t="shared" si="0"/>
        <v>450</v>
      </c>
      <c r="J42" s="51">
        <v>16000</v>
      </c>
      <c r="K42" s="52">
        <v>3537.9199999999996</v>
      </c>
      <c r="L42" s="53">
        <v>0.22111999999999998</v>
      </c>
      <c r="M42" s="54">
        <v>16732.51</v>
      </c>
      <c r="N42" s="49">
        <v>16732.51</v>
      </c>
      <c r="O42" s="49">
        <f t="shared" si="8"/>
        <v>0</v>
      </c>
      <c r="P42" s="55">
        <f t="shared" si="9"/>
        <v>1.0457818749999999</v>
      </c>
      <c r="Q42" s="67">
        <v>150</v>
      </c>
      <c r="R42" s="67">
        <v>150</v>
      </c>
      <c r="T42" s="54">
        <v>16032.65</v>
      </c>
      <c r="U42" s="48">
        <v>16032.65</v>
      </c>
      <c r="V42" s="49">
        <f t="shared" si="10"/>
        <v>0</v>
      </c>
      <c r="W42" s="55">
        <f t="shared" si="11"/>
        <v>1.002040625</v>
      </c>
      <c r="X42" s="16">
        <v>300</v>
      </c>
      <c r="Y42" s="16">
        <v>150</v>
      </c>
      <c r="Z42" s="63" t="s">
        <v>282</v>
      </c>
      <c r="AA42" s="74">
        <v>16460.92</v>
      </c>
      <c r="AB42" s="76">
        <f t="shared" si="12"/>
        <v>1.0288074999999999</v>
      </c>
      <c r="AC42" s="16">
        <v>300</v>
      </c>
      <c r="AD42" s="16">
        <v>150</v>
      </c>
      <c r="AE42" s="63" t="s">
        <v>283</v>
      </c>
      <c r="AF42" s="19">
        <f t="shared" si="13"/>
        <v>750</v>
      </c>
      <c r="AG42" s="14">
        <f t="shared" si="14"/>
        <v>450</v>
      </c>
    </row>
    <row r="43" spans="1:33" ht="12.75">
      <c r="A43" s="33">
        <v>41</v>
      </c>
      <c r="B43" s="33">
        <v>101453</v>
      </c>
      <c r="C43" s="34" t="s">
        <v>284</v>
      </c>
      <c r="D43" s="33" t="s">
        <v>52</v>
      </c>
      <c r="E43" s="34" t="s">
        <v>38</v>
      </c>
      <c r="F43" s="33"/>
      <c r="G43" s="35">
        <v>16</v>
      </c>
      <c r="H43" s="36">
        <v>150</v>
      </c>
      <c r="I43" s="36">
        <f t="shared" si="0"/>
        <v>450</v>
      </c>
      <c r="J43" s="51">
        <v>16000</v>
      </c>
      <c r="K43" s="52">
        <v>4564.4800000000005</v>
      </c>
      <c r="L43" s="53">
        <v>0.28528000000000003</v>
      </c>
      <c r="M43" s="54">
        <v>7699.6</v>
      </c>
      <c r="N43" s="49">
        <v>7699.6</v>
      </c>
      <c r="O43" s="49">
        <f t="shared" si="8"/>
        <v>0</v>
      </c>
      <c r="P43" s="56">
        <f t="shared" si="9"/>
        <v>0.481225</v>
      </c>
      <c r="Q43" s="67"/>
      <c r="R43" s="67">
        <v>0</v>
      </c>
      <c r="T43" s="54">
        <v>7707.58</v>
      </c>
      <c r="U43" s="48">
        <v>7707.58</v>
      </c>
      <c r="V43" s="49">
        <f t="shared" si="10"/>
        <v>0</v>
      </c>
      <c r="W43" s="56">
        <f t="shared" si="11"/>
        <v>0.48172375</v>
      </c>
      <c r="Y43" s="16">
        <v>0</v>
      </c>
      <c r="AA43" s="74">
        <v>9716.98</v>
      </c>
      <c r="AB43" s="75">
        <f t="shared" si="12"/>
        <v>0.60731125</v>
      </c>
      <c r="AD43" s="16">
        <v>0</v>
      </c>
      <c r="AF43" s="19">
        <f t="shared" si="13"/>
        <v>0</v>
      </c>
      <c r="AG43" s="14">
        <f t="shared" si="14"/>
        <v>0</v>
      </c>
    </row>
    <row r="44" spans="1:33" ht="12.75">
      <c r="A44" s="33">
        <v>42</v>
      </c>
      <c r="B44" s="33">
        <v>746</v>
      </c>
      <c r="C44" s="34" t="s">
        <v>285</v>
      </c>
      <c r="D44" s="33" t="s">
        <v>52</v>
      </c>
      <c r="E44" s="34" t="s">
        <v>47</v>
      </c>
      <c r="F44" s="33"/>
      <c r="G44" s="35">
        <v>16</v>
      </c>
      <c r="H44" s="36">
        <v>150</v>
      </c>
      <c r="I44" s="36">
        <f t="shared" si="0"/>
        <v>450</v>
      </c>
      <c r="J44" s="51">
        <v>16000</v>
      </c>
      <c r="K44" s="52">
        <v>4268.160000000001</v>
      </c>
      <c r="L44" s="53">
        <v>0.26676000000000005</v>
      </c>
      <c r="M44" s="54">
        <v>16040.75</v>
      </c>
      <c r="N44" s="49">
        <v>16040.75</v>
      </c>
      <c r="O44" s="49">
        <f t="shared" si="8"/>
        <v>0</v>
      </c>
      <c r="P44" s="56">
        <f t="shared" si="9"/>
        <v>1.002546875</v>
      </c>
      <c r="Q44" s="67"/>
      <c r="R44" s="67">
        <v>150</v>
      </c>
      <c r="T44" s="54">
        <v>9997.34</v>
      </c>
      <c r="U44" s="48">
        <v>9997.34</v>
      </c>
      <c r="V44" s="49">
        <f t="shared" si="10"/>
        <v>0</v>
      </c>
      <c r="W44" s="56">
        <f t="shared" si="11"/>
        <v>0.62483375</v>
      </c>
      <c r="Y44" s="16">
        <v>0</v>
      </c>
      <c r="AA44" s="74">
        <v>7227.55</v>
      </c>
      <c r="AB44" s="75">
        <f t="shared" si="12"/>
        <v>0.451721875</v>
      </c>
      <c r="AD44" s="16">
        <v>0</v>
      </c>
      <c r="AF44" s="19">
        <f t="shared" si="13"/>
        <v>0</v>
      </c>
      <c r="AG44" s="14">
        <f t="shared" si="14"/>
        <v>150</v>
      </c>
    </row>
    <row r="45" spans="1:33" ht="12.75">
      <c r="A45" s="29">
        <v>43</v>
      </c>
      <c r="B45" s="29">
        <v>111219</v>
      </c>
      <c r="C45" s="30" t="s">
        <v>286</v>
      </c>
      <c r="D45" s="29" t="s">
        <v>52</v>
      </c>
      <c r="E45" s="30" t="s">
        <v>55</v>
      </c>
      <c r="F45" s="29"/>
      <c r="G45" s="31">
        <v>17</v>
      </c>
      <c r="H45" s="32">
        <v>150</v>
      </c>
      <c r="I45" s="32">
        <f t="shared" si="0"/>
        <v>450</v>
      </c>
      <c r="J45" s="45">
        <v>16000</v>
      </c>
      <c r="K45" s="46">
        <v>4183.04</v>
      </c>
      <c r="L45" s="47">
        <v>0.26144</v>
      </c>
      <c r="M45" s="48">
        <v>10238.64</v>
      </c>
      <c r="N45" s="49">
        <v>10238.64</v>
      </c>
      <c r="O45" s="49">
        <f t="shared" si="8"/>
        <v>0</v>
      </c>
      <c r="P45" s="50">
        <f t="shared" si="9"/>
        <v>0.639915</v>
      </c>
      <c r="Q45" s="66"/>
      <c r="R45" s="66">
        <v>0</v>
      </c>
      <c r="T45" s="48">
        <v>9853.01</v>
      </c>
      <c r="U45" s="48">
        <v>9853.01</v>
      </c>
      <c r="V45" s="49">
        <f t="shared" si="10"/>
        <v>0</v>
      </c>
      <c r="W45" s="50">
        <f t="shared" si="11"/>
        <v>0.615813125</v>
      </c>
      <c r="Y45" s="16">
        <v>0</v>
      </c>
      <c r="AA45" s="48">
        <v>8591.9</v>
      </c>
      <c r="AB45" s="50">
        <f t="shared" si="12"/>
        <v>0.5369937499999999</v>
      </c>
      <c r="AD45" s="16">
        <v>0</v>
      </c>
      <c r="AF45" s="19">
        <f t="shared" si="13"/>
        <v>0</v>
      </c>
      <c r="AG45" s="14">
        <f t="shared" si="14"/>
        <v>0</v>
      </c>
    </row>
    <row r="46" spans="1:33" ht="12.75">
      <c r="A46" s="29">
        <v>44</v>
      </c>
      <c r="B46" s="29">
        <v>105751</v>
      </c>
      <c r="C46" s="30" t="s">
        <v>287</v>
      </c>
      <c r="D46" s="29" t="s">
        <v>52</v>
      </c>
      <c r="E46" s="30" t="s">
        <v>70</v>
      </c>
      <c r="F46" s="29"/>
      <c r="G46" s="31">
        <v>17</v>
      </c>
      <c r="H46" s="32">
        <v>150</v>
      </c>
      <c r="I46" s="32">
        <f t="shared" si="0"/>
        <v>450</v>
      </c>
      <c r="J46" s="45">
        <v>16000</v>
      </c>
      <c r="K46" s="46">
        <v>4249.6</v>
      </c>
      <c r="L46" s="47">
        <v>0.2656</v>
      </c>
      <c r="M46" s="48">
        <v>8813.25</v>
      </c>
      <c r="N46" s="49">
        <v>8813.25</v>
      </c>
      <c r="O46" s="49">
        <f t="shared" si="8"/>
        <v>0</v>
      </c>
      <c r="P46" s="50">
        <f t="shared" si="9"/>
        <v>0.550828125</v>
      </c>
      <c r="Q46" s="66"/>
      <c r="R46" s="66">
        <v>0</v>
      </c>
      <c r="T46" s="48">
        <v>16032.83</v>
      </c>
      <c r="U46" s="48">
        <v>16032.83</v>
      </c>
      <c r="V46" s="49">
        <f t="shared" si="10"/>
        <v>0</v>
      </c>
      <c r="W46" s="57">
        <f t="shared" si="11"/>
        <v>1.002051875</v>
      </c>
      <c r="X46" s="16">
        <v>300</v>
      </c>
      <c r="Y46" s="16">
        <v>150</v>
      </c>
      <c r="Z46" s="63" t="s">
        <v>288</v>
      </c>
      <c r="AA46" s="48">
        <v>7816.6</v>
      </c>
      <c r="AB46" s="50">
        <f t="shared" si="12"/>
        <v>0.4885375</v>
      </c>
      <c r="AD46" s="16">
        <v>0</v>
      </c>
      <c r="AF46" s="19">
        <f t="shared" si="13"/>
        <v>300</v>
      </c>
      <c r="AG46" s="14">
        <f t="shared" si="14"/>
        <v>150</v>
      </c>
    </row>
    <row r="47" spans="1:33" ht="12.75">
      <c r="A47" s="29">
        <v>45</v>
      </c>
      <c r="B47" s="29">
        <v>399</v>
      </c>
      <c r="C47" s="30" t="s">
        <v>289</v>
      </c>
      <c r="D47" s="29" t="s">
        <v>44</v>
      </c>
      <c r="E47" s="30" t="s">
        <v>36</v>
      </c>
      <c r="F47" s="29"/>
      <c r="G47" s="31">
        <v>17</v>
      </c>
      <c r="H47" s="32">
        <v>150</v>
      </c>
      <c r="I47" s="32">
        <f t="shared" si="0"/>
        <v>450</v>
      </c>
      <c r="J47" s="45">
        <v>16000</v>
      </c>
      <c r="K47" s="46">
        <v>3398.4000000000005</v>
      </c>
      <c r="L47" s="47">
        <v>0.21240000000000003</v>
      </c>
      <c r="M47" s="48">
        <v>16063.79</v>
      </c>
      <c r="N47" s="49">
        <v>16063.79</v>
      </c>
      <c r="O47" s="49">
        <f t="shared" si="8"/>
        <v>0</v>
      </c>
      <c r="P47" s="57">
        <f t="shared" si="9"/>
        <v>1.003986875</v>
      </c>
      <c r="Q47" s="66">
        <v>300</v>
      </c>
      <c r="R47" s="66">
        <v>150</v>
      </c>
      <c r="S47" s="63" t="s">
        <v>290</v>
      </c>
      <c r="T47" s="48">
        <v>9956.23</v>
      </c>
      <c r="U47" s="48">
        <v>9956.23</v>
      </c>
      <c r="V47" s="49">
        <f t="shared" si="10"/>
        <v>0</v>
      </c>
      <c r="W47" s="50">
        <f t="shared" si="11"/>
        <v>0.622264375</v>
      </c>
      <c r="Y47" s="16">
        <v>0</v>
      </c>
      <c r="AA47" s="48">
        <v>5470.61</v>
      </c>
      <c r="AB47" s="50">
        <f t="shared" si="12"/>
        <v>0.341913125</v>
      </c>
      <c r="AD47" s="16">
        <v>0</v>
      </c>
      <c r="AF47" s="19">
        <f t="shared" si="13"/>
        <v>300</v>
      </c>
      <c r="AG47" s="14">
        <f t="shared" si="14"/>
        <v>150</v>
      </c>
    </row>
    <row r="48" spans="1:33" ht="12.75">
      <c r="A48" s="33">
        <v>46</v>
      </c>
      <c r="B48" s="33">
        <v>103198</v>
      </c>
      <c r="C48" s="34" t="s">
        <v>291</v>
      </c>
      <c r="D48" s="33" t="s">
        <v>52</v>
      </c>
      <c r="E48" s="34" t="s">
        <v>55</v>
      </c>
      <c r="F48" s="33"/>
      <c r="G48" s="35">
        <v>18</v>
      </c>
      <c r="H48" s="36">
        <v>150</v>
      </c>
      <c r="I48" s="36">
        <f t="shared" si="0"/>
        <v>450</v>
      </c>
      <c r="J48" s="51">
        <v>15730.000000000004</v>
      </c>
      <c r="K48" s="52">
        <v>4026.88</v>
      </c>
      <c r="L48" s="53">
        <v>0.25599999999999995</v>
      </c>
      <c r="M48" s="54">
        <v>16208.11</v>
      </c>
      <c r="N48" s="49">
        <v>16208.11</v>
      </c>
      <c r="O48" s="49">
        <f t="shared" si="8"/>
        <v>0</v>
      </c>
      <c r="P48" s="56">
        <f t="shared" si="9"/>
        <v>1.0303947870311505</v>
      </c>
      <c r="Q48" s="67"/>
      <c r="R48" s="67">
        <v>150</v>
      </c>
      <c r="T48" s="54">
        <v>15827.61</v>
      </c>
      <c r="U48" s="48">
        <v>15827.61</v>
      </c>
      <c r="V48" s="49">
        <f t="shared" si="10"/>
        <v>0</v>
      </c>
      <c r="W48" s="55">
        <f t="shared" si="11"/>
        <v>1.0062053401144309</v>
      </c>
      <c r="X48" s="16">
        <v>300</v>
      </c>
      <c r="Y48" s="16">
        <v>150</v>
      </c>
      <c r="Z48" s="63" t="s">
        <v>292</v>
      </c>
      <c r="AA48" s="74">
        <v>10711.53</v>
      </c>
      <c r="AB48" s="75">
        <f t="shared" si="12"/>
        <v>0.6809618563254926</v>
      </c>
      <c r="AD48" s="16">
        <v>0</v>
      </c>
      <c r="AF48" s="19">
        <f t="shared" si="13"/>
        <v>300</v>
      </c>
      <c r="AG48" s="14">
        <f t="shared" si="14"/>
        <v>300</v>
      </c>
    </row>
    <row r="49" spans="1:33" ht="12.75">
      <c r="A49" s="33">
        <v>47</v>
      </c>
      <c r="B49" s="33">
        <v>114622</v>
      </c>
      <c r="C49" s="34" t="s">
        <v>293</v>
      </c>
      <c r="D49" s="33" t="s">
        <v>52</v>
      </c>
      <c r="E49" s="34" t="s">
        <v>36</v>
      </c>
      <c r="F49" s="33"/>
      <c r="G49" s="35">
        <v>18</v>
      </c>
      <c r="H49" s="36">
        <v>150</v>
      </c>
      <c r="I49" s="36">
        <f t="shared" si="0"/>
        <v>450</v>
      </c>
      <c r="J49" s="51">
        <v>15730.000000000004</v>
      </c>
      <c r="K49" s="52">
        <v>4427.051200000002</v>
      </c>
      <c r="L49" s="53">
        <v>0.28144</v>
      </c>
      <c r="M49" s="54">
        <v>17448.21</v>
      </c>
      <c r="N49" s="49">
        <v>17448.21</v>
      </c>
      <c r="O49" s="49">
        <f t="shared" si="8"/>
        <v>0</v>
      </c>
      <c r="P49" s="55">
        <f t="shared" si="9"/>
        <v>1.1092314049586773</v>
      </c>
      <c r="Q49" s="67">
        <v>150</v>
      </c>
      <c r="R49" s="67">
        <v>150</v>
      </c>
      <c r="S49" s="63" t="s">
        <v>294</v>
      </c>
      <c r="T49" s="54">
        <v>6853.88</v>
      </c>
      <c r="U49" s="48">
        <v>6853.88</v>
      </c>
      <c r="V49" s="49">
        <f t="shared" si="10"/>
        <v>0</v>
      </c>
      <c r="W49" s="56">
        <f t="shared" si="11"/>
        <v>0.4357202797202796</v>
      </c>
      <c r="Y49" s="16">
        <v>0</v>
      </c>
      <c r="AA49" s="74">
        <v>6969.81</v>
      </c>
      <c r="AB49" s="75">
        <f t="shared" si="12"/>
        <v>0.44309027336300055</v>
      </c>
      <c r="AD49" s="16">
        <v>0</v>
      </c>
      <c r="AF49" s="19">
        <f t="shared" si="13"/>
        <v>150</v>
      </c>
      <c r="AG49" s="14">
        <f t="shared" si="14"/>
        <v>150</v>
      </c>
    </row>
    <row r="50" spans="1:33" ht="12.75">
      <c r="A50" s="33">
        <v>48</v>
      </c>
      <c r="B50" s="33">
        <v>106399</v>
      </c>
      <c r="C50" s="34" t="s">
        <v>295</v>
      </c>
      <c r="D50" s="33" t="s">
        <v>52</v>
      </c>
      <c r="E50" s="34" t="s">
        <v>55</v>
      </c>
      <c r="F50" s="33"/>
      <c r="G50" s="35">
        <v>18</v>
      </c>
      <c r="H50" s="36">
        <v>150</v>
      </c>
      <c r="I50" s="36">
        <f t="shared" si="0"/>
        <v>450</v>
      </c>
      <c r="J50" s="51">
        <v>15686</v>
      </c>
      <c r="K50" s="52">
        <v>4163.69184</v>
      </c>
      <c r="L50" s="53">
        <v>0.26544</v>
      </c>
      <c r="M50" s="54">
        <v>11181.22</v>
      </c>
      <c r="N50" s="49">
        <v>11256.22</v>
      </c>
      <c r="O50" s="49">
        <f t="shared" si="8"/>
        <v>75</v>
      </c>
      <c r="P50" s="56">
        <f t="shared" si="9"/>
        <v>0.7128152492668621</v>
      </c>
      <c r="Q50" s="67"/>
      <c r="R50" s="67">
        <v>0</v>
      </c>
      <c r="T50" s="54">
        <v>7148.28</v>
      </c>
      <c r="U50" s="48">
        <v>7148.28</v>
      </c>
      <c r="V50" s="49">
        <f t="shared" si="10"/>
        <v>0</v>
      </c>
      <c r="W50" s="56">
        <f t="shared" si="11"/>
        <v>0.45571082493943643</v>
      </c>
      <c r="Y50" s="16">
        <v>0</v>
      </c>
      <c r="AA50" s="74">
        <v>15839.89</v>
      </c>
      <c r="AB50" s="76">
        <f t="shared" si="12"/>
        <v>1.0098106591865357</v>
      </c>
      <c r="AC50" s="16">
        <v>300</v>
      </c>
      <c r="AD50" s="16">
        <v>150</v>
      </c>
      <c r="AE50" s="63" t="s">
        <v>296</v>
      </c>
      <c r="AF50" s="19">
        <f t="shared" si="13"/>
        <v>300</v>
      </c>
      <c r="AG50" s="14">
        <f t="shared" si="14"/>
        <v>150</v>
      </c>
    </row>
    <row r="51" spans="1:33" ht="12.75">
      <c r="A51" s="29">
        <v>49</v>
      </c>
      <c r="B51" s="29">
        <v>747</v>
      </c>
      <c r="C51" s="30" t="s">
        <v>297</v>
      </c>
      <c r="D51" s="29" t="s">
        <v>44</v>
      </c>
      <c r="E51" s="30" t="s">
        <v>36</v>
      </c>
      <c r="F51" s="29"/>
      <c r="G51" s="31">
        <v>19</v>
      </c>
      <c r="H51" s="32">
        <v>150</v>
      </c>
      <c r="I51" s="32">
        <f t="shared" si="0"/>
        <v>450</v>
      </c>
      <c r="J51" s="45">
        <v>15444.000000000004</v>
      </c>
      <c r="K51" s="46">
        <v>2786.0976000000005</v>
      </c>
      <c r="L51" s="47">
        <v>0.1804</v>
      </c>
      <c r="M51" s="48">
        <v>15629.63</v>
      </c>
      <c r="N51" s="49">
        <v>15629.63</v>
      </c>
      <c r="O51" s="49">
        <f t="shared" si="8"/>
        <v>0</v>
      </c>
      <c r="P51" s="50">
        <f t="shared" si="9"/>
        <v>1.0120195545195543</v>
      </c>
      <c r="Q51" s="66"/>
      <c r="R51" s="66">
        <v>150</v>
      </c>
      <c r="T51" s="48">
        <v>15810.84</v>
      </c>
      <c r="U51" s="48">
        <v>15810.84</v>
      </c>
      <c r="V51" s="49">
        <f t="shared" si="10"/>
        <v>0</v>
      </c>
      <c r="W51" s="57">
        <f t="shared" si="11"/>
        <v>1.0237529137529136</v>
      </c>
      <c r="X51" s="16">
        <v>150</v>
      </c>
      <c r="Y51" s="16">
        <v>150</v>
      </c>
      <c r="Z51" s="63" t="s">
        <v>298</v>
      </c>
      <c r="AA51" s="48">
        <v>7867.71</v>
      </c>
      <c r="AB51" s="50">
        <f t="shared" si="12"/>
        <v>0.5094347319347318</v>
      </c>
      <c r="AD51" s="16">
        <v>0</v>
      </c>
      <c r="AF51" s="19">
        <f t="shared" si="13"/>
        <v>150</v>
      </c>
      <c r="AG51" s="14">
        <f t="shared" si="14"/>
        <v>300</v>
      </c>
    </row>
    <row r="52" spans="1:33" ht="12.75">
      <c r="A52" s="29">
        <v>50</v>
      </c>
      <c r="B52" s="29">
        <v>726</v>
      </c>
      <c r="C52" s="30" t="s">
        <v>299</v>
      </c>
      <c r="D52" s="29" t="s">
        <v>52</v>
      </c>
      <c r="E52" s="30" t="s">
        <v>55</v>
      </c>
      <c r="F52" s="29"/>
      <c r="G52" s="31">
        <v>19</v>
      </c>
      <c r="H52" s="32">
        <v>150</v>
      </c>
      <c r="I52" s="32">
        <f t="shared" si="0"/>
        <v>450</v>
      </c>
      <c r="J52" s="45">
        <v>15444.000000000004</v>
      </c>
      <c r="K52" s="46">
        <v>3425.4792000000007</v>
      </c>
      <c r="L52" s="47">
        <v>0.2218</v>
      </c>
      <c r="M52" s="48">
        <v>15851.51</v>
      </c>
      <c r="N52" s="49">
        <v>15851.51</v>
      </c>
      <c r="O52" s="49">
        <f t="shared" si="8"/>
        <v>0</v>
      </c>
      <c r="P52" s="57">
        <f t="shared" si="9"/>
        <v>1.0263862988862986</v>
      </c>
      <c r="Q52" s="66">
        <v>150</v>
      </c>
      <c r="R52" s="66">
        <v>150</v>
      </c>
      <c r="S52" s="63" t="s">
        <v>300</v>
      </c>
      <c r="T52" s="48">
        <v>15533.31</v>
      </c>
      <c r="U52" s="48">
        <v>15533.31</v>
      </c>
      <c r="V52" s="49">
        <f t="shared" si="10"/>
        <v>0</v>
      </c>
      <c r="W52" s="50">
        <f t="shared" si="11"/>
        <v>1.005782828282828</v>
      </c>
      <c r="Y52" s="16">
        <v>150</v>
      </c>
      <c r="AA52" s="48">
        <v>10583.54</v>
      </c>
      <c r="AB52" s="50">
        <f t="shared" si="12"/>
        <v>0.6852849002849002</v>
      </c>
      <c r="AD52" s="16">
        <v>0</v>
      </c>
      <c r="AF52" s="19">
        <f t="shared" si="13"/>
        <v>150</v>
      </c>
      <c r="AG52" s="14">
        <f t="shared" si="14"/>
        <v>300</v>
      </c>
    </row>
    <row r="53" spans="1:33" ht="12.75">
      <c r="A53" s="29">
        <v>51</v>
      </c>
      <c r="B53" s="29">
        <v>598</v>
      </c>
      <c r="C53" s="30" t="s">
        <v>301</v>
      </c>
      <c r="D53" s="29" t="s">
        <v>40</v>
      </c>
      <c r="E53" s="30" t="s">
        <v>36</v>
      </c>
      <c r="F53" s="29"/>
      <c r="G53" s="31">
        <v>19</v>
      </c>
      <c r="H53" s="32">
        <v>150</v>
      </c>
      <c r="I53" s="32">
        <f t="shared" si="0"/>
        <v>450</v>
      </c>
      <c r="J53" s="45">
        <v>15000</v>
      </c>
      <c r="K53" s="46">
        <v>4128</v>
      </c>
      <c r="L53" s="47">
        <v>0.2752</v>
      </c>
      <c r="M53" s="48">
        <v>8046.4</v>
      </c>
      <c r="N53" s="49">
        <v>8046.4</v>
      </c>
      <c r="O53" s="49">
        <f t="shared" si="8"/>
        <v>0</v>
      </c>
      <c r="P53" s="50">
        <f t="shared" si="9"/>
        <v>0.5364266666666666</v>
      </c>
      <c r="Q53" s="66"/>
      <c r="R53" s="66">
        <v>0</v>
      </c>
      <c r="T53" s="48">
        <v>7622.03</v>
      </c>
      <c r="U53" s="48">
        <v>7622.03</v>
      </c>
      <c r="V53" s="49">
        <f t="shared" si="10"/>
        <v>0</v>
      </c>
      <c r="W53" s="50">
        <f t="shared" si="11"/>
        <v>0.5081353333333333</v>
      </c>
      <c r="Y53" s="16">
        <v>0</v>
      </c>
      <c r="AA53" s="48">
        <v>15056.32</v>
      </c>
      <c r="AB53" s="57">
        <f t="shared" si="12"/>
        <v>1.0037546666666666</v>
      </c>
      <c r="AC53" s="16">
        <v>300</v>
      </c>
      <c r="AD53" s="16">
        <v>150</v>
      </c>
      <c r="AE53" s="63" t="s">
        <v>302</v>
      </c>
      <c r="AF53" s="19">
        <f t="shared" si="13"/>
        <v>300</v>
      </c>
      <c r="AG53" s="14">
        <f t="shared" si="14"/>
        <v>150</v>
      </c>
    </row>
    <row r="54" spans="1:33" ht="12.75">
      <c r="A54" s="33">
        <v>52</v>
      </c>
      <c r="B54" s="33">
        <v>106569</v>
      </c>
      <c r="C54" s="34" t="s">
        <v>303</v>
      </c>
      <c r="D54" s="33" t="s">
        <v>52</v>
      </c>
      <c r="E54" s="34" t="s">
        <v>55</v>
      </c>
      <c r="F54" s="33"/>
      <c r="G54" s="35">
        <v>20</v>
      </c>
      <c r="H54" s="36">
        <v>150</v>
      </c>
      <c r="I54" s="36">
        <f t="shared" si="0"/>
        <v>450</v>
      </c>
      <c r="J54" s="51">
        <v>15000</v>
      </c>
      <c r="K54" s="52">
        <v>3807.0000000000005</v>
      </c>
      <c r="L54" s="53">
        <v>0.2538</v>
      </c>
      <c r="M54" s="54">
        <v>15415.2</v>
      </c>
      <c r="N54" s="49">
        <v>15502.2</v>
      </c>
      <c r="O54" s="49">
        <f t="shared" si="8"/>
        <v>87</v>
      </c>
      <c r="P54" s="55">
        <f t="shared" si="9"/>
        <v>1.0276800000000001</v>
      </c>
      <c r="Q54" s="67">
        <v>150</v>
      </c>
      <c r="R54" s="67">
        <v>150</v>
      </c>
      <c r="S54" s="63" t="s">
        <v>109</v>
      </c>
      <c r="T54" s="54">
        <v>8055.57</v>
      </c>
      <c r="U54" s="48">
        <v>8055.57</v>
      </c>
      <c r="V54" s="49">
        <f t="shared" si="10"/>
        <v>0</v>
      </c>
      <c r="W54" s="56">
        <f t="shared" si="11"/>
        <v>0.537038</v>
      </c>
      <c r="Y54" s="16">
        <v>0</v>
      </c>
      <c r="AA54" s="74">
        <v>8705.13</v>
      </c>
      <c r="AB54" s="75">
        <f t="shared" si="12"/>
        <v>0.5803419999999999</v>
      </c>
      <c r="AD54" s="16">
        <v>0</v>
      </c>
      <c r="AF54" s="19">
        <f t="shared" si="13"/>
        <v>150</v>
      </c>
      <c r="AG54" s="14">
        <f t="shared" si="14"/>
        <v>150</v>
      </c>
    </row>
    <row r="55" spans="1:33" ht="12.75">
      <c r="A55" s="33">
        <v>53</v>
      </c>
      <c r="B55" s="33">
        <v>377</v>
      </c>
      <c r="C55" s="34" t="s">
        <v>304</v>
      </c>
      <c r="D55" s="33" t="s">
        <v>52</v>
      </c>
      <c r="E55" s="34" t="s">
        <v>70</v>
      </c>
      <c r="F55" s="33"/>
      <c r="G55" s="35">
        <v>20</v>
      </c>
      <c r="H55" s="36">
        <v>150</v>
      </c>
      <c r="I55" s="36">
        <f t="shared" si="0"/>
        <v>450</v>
      </c>
      <c r="J55" s="51">
        <v>15000</v>
      </c>
      <c r="K55" s="52">
        <v>4130.400000000001</v>
      </c>
      <c r="L55" s="53">
        <v>0.27536000000000005</v>
      </c>
      <c r="M55" s="54">
        <v>15178.3</v>
      </c>
      <c r="N55" s="49">
        <v>15178.3</v>
      </c>
      <c r="O55" s="49">
        <f t="shared" si="8"/>
        <v>0</v>
      </c>
      <c r="P55" s="56">
        <f t="shared" si="9"/>
        <v>1.0118866666666666</v>
      </c>
      <c r="Q55" s="67"/>
      <c r="R55" s="67">
        <v>150</v>
      </c>
      <c r="T55" s="54">
        <v>15355.65</v>
      </c>
      <c r="U55" s="48">
        <v>15355.65</v>
      </c>
      <c r="V55" s="49">
        <f t="shared" si="10"/>
        <v>0</v>
      </c>
      <c r="W55" s="56">
        <f t="shared" si="11"/>
        <v>1.02371</v>
      </c>
      <c r="Y55" s="16">
        <v>150</v>
      </c>
      <c r="AA55" s="74">
        <v>8330.91</v>
      </c>
      <c r="AB55" s="75">
        <f t="shared" si="12"/>
        <v>0.5553939999999999</v>
      </c>
      <c r="AD55" s="16">
        <v>0</v>
      </c>
      <c r="AF55" s="19">
        <f t="shared" si="13"/>
        <v>0</v>
      </c>
      <c r="AG55" s="14">
        <f t="shared" si="14"/>
        <v>300</v>
      </c>
    </row>
    <row r="56" spans="1:33" ht="12.75">
      <c r="A56" s="33">
        <v>54</v>
      </c>
      <c r="B56" s="33">
        <v>329</v>
      </c>
      <c r="C56" s="34" t="s">
        <v>305</v>
      </c>
      <c r="D56" s="33" t="s">
        <v>52</v>
      </c>
      <c r="E56" s="34" t="s">
        <v>38</v>
      </c>
      <c r="F56" s="33"/>
      <c r="G56" s="35">
        <v>20</v>
      </c>
      <c r="H56" s="36">
        <v>150</v>
      </c>
      <c r="I56" s="36">
        <f t="shared" si="0"/>
        <v>450</v>
      </c>
      <c r="J56" s="51">
        <v>15000</v>
      </c>
      <c r="K56" s="52">
        <v>1875</v>
      </c>
      <c r="L56" s="53">
        <v>0.125</v>
      </c>
      <c r="M56" s="54">
        <v>6344.12</v>
      </c>
      <c r="N56" s="49">
        <v>6344.12</v>
      </c>
      <c r="O56" s="49">
        <f t="shared" si="8"/>
        <v>0</v>
      </c>
      <c r="P56" s="56">
        <f t="shared" si="9"/>
        <v>0.42294133333333334</v>
      </c>
      <c r="Q56" s="67"/>
      <c r="R56" s="67">
        <v>0</v>
      </c>
      <c r="T56" s="54">
        <v>21531.17</v>
      </c>
      <c r="U56" s="48">
        <v>21531.17</v>
      </c>
      <c r="V56" s="49">
        <f t="shared" si="10"/>
        <v>0</v>
      </c>
      <c r="W56" s="55">
        <f t="shared" si="11"/>
        <v>1.4354113333333332</v>
      </c>
      <c r="X56" s="16">
        <v>150</v>
      </c>
      <c r="Y56" s="16">
        <v>150</v>
      </c>
      <c r="Z56" s="63" t="s">
        <v>306</v>
      </c>
      <c r="AA56" s="74">
        <v>8542.15</v>
      </c>
      <c r="AB56" s="75">
        <f t="shared" si="12"/>
        <v>0.5694766666666666</v>
      </c>
      <c r="AD56" s="16">
        <v>0</v>
      </c>
      <c r="AF56" s="19">
        <f t="shared" si="13"/>
        <v>150</v>
      </c>
      <c r="AG56" s="14">
        <f t="shared" si="14"/>
        <v>150</v>
      </c>
    </row>
    <row r="57" spans="1:33" ht="12.75">
      <c r="A57" s="29">
        <v>55</v>
      </c>
      <c r="B57" s="29">
        <v>515</v>
      </c>
      <c r="C57" s="30" t="s">
        <v>307</v>
      </c>
      <c r="D57" s="29" t="s">
        <v>52</v>
      </c>
      <c r="E57" s="30" t="s">
        <v>70</v>
      </c>
      <c r="F57" s="29"/>
      <c r="G57" s="31">
        <v>21</v>
      </c>
      <c r="H57" s="32">
        <v>150</v>
      </c>
      <c r="I57" s="32">
        <f t="shared" si="0"/>
        <v>450</v>
      </c>
      <c r="J57" s="45">
        <v>14500</v>
      </c>
      <c r="K57" s="46">
        <v>3814.080000000001</v>
      </c>
      <c r="L57" s="47">
        <v>0.26304000000000005</v>
      </c>
      <c r="M57" s="48">
        <v>7705.16</v>
      </c>
      <c r="N57" s="49">
        <v>7705.16</v>
      </c>
      <c r="O57" s="49">
        <f t="shared" si="8"/>
        <v>0</v>
      </c>
      <c r="P57" s="50">
        <f t="shared" si="9"/>
        <v>0.5313903448275862</v>
      </c>
      <c r="Q57" s="66"/>
      <c r="R57" s="66">
        <v>0</v>
      </c>
      <c r="T57" s="48">
        <v>7469.76</v>
      </c>
      <c r="U57" s="48">
        <v>7469.76</v>
      </c>
      <c r="V57" s="49">
        <f t="shared" si="10"/>
        <v>0</v>
      </c>
      <c r="W57" s="50">
        <f t="shared" si="11"/>
        <v>0.5151558620689656</v>
      </c>
      <c r="Y57" s="16">
        <v>0</v>
      </c>
      <c r="AA57" s="48">
        <v>16793.04</v>
      </c>
      <c r="AB57" s="57">
        <f t="shared" si="12"/>
        <v>1.1581406896551725</v>
      </c>
      <c r="AC57" s="16">
        <v>150</v>
      </c>
      <c r="AD57" s="16">
        <v>150</v>
      </c>
      <c r="AE57" s="63" t="s">
        <v>308</v>
      </c>
      <c r="AF57" s="19">
        <f t="shared" si="13"/>
        <v>150</v>
      </c>
      <c r="AG57" s="14">
        <f t="shared" si="14"/>
        <v>150</v>
      </c>
    </row>
    <row r="58" spans="1:33" ht="12.75">
      <c r="A58" s="29">
        <v>56</v>
      </c>
      <c r="B58" s="29">
        <v>102565</v>
      </c>
      <c r="C58" s="30" t="s">
        <v>309</v>
      </c>
      <c r="D58" s="29" t="s">
        <v>40</v>
      </c>
      <c r="E58" s="30" t="s">
        <v>55</v>
      </c>
      <c r="F58" s="29"/>
      <c r="G58" s="31">
        <v>21</v>
      </c>
      <c r="H58" s="32">
        <v>150</v>
      </c>
      <c r="I58" s="32">
        <f t="shared" si="0"/>
        <v>450</v>
      </c>
      <c r="J58" s="45">
        <v>14500</v>
      </c>
      <c r="K58" s="46">
        <v>4055.3600000000006</v>
      </c>
      <c r="L58" s="47">
        <v>0.27968000000000004</v>
      </c>
      <c r="M58" s="48">
        <v>14732.78</v>
      </c>
      <c r="N58" s="49">
        <v>14732.78</v>
      </c>
      <c r="O58" s="49">
        <f t="shared" si="8"/>
        <v>0</v>
      </c>
      <c r="P58" s="57">
        <f t="shared" si="9"/>
        <v>1.0160537931034483</v>
      </c>
      <c r="Q58" s="66">
        <v>300</v>
      </c>
      <c r="R58" s="66">
        <v>150</v>
      </c>
      <c r="S58" s="63" t="s">
        <v>310</v>
      </c>
      <c r="T58" s="48">
        <v>10830.6</v>
      </c>
      <c r="U58" s="48">
        <v>10830.6</v>
      </c>
      <c r="V58" s="49">
        <f t="shared" si="10"/>
        <v>0</v>
      </c>
      <c r="W58" s="50">
        <f t="shared" si="11"/>
        <v>0.7469379310344828</v>
      </c>
      <c r="Y58" s="16">
        <v>0</v>
      </c>
      <c r="AA58" s="48">
        <v>15771.84</v>
      </c>
      <c r="AB58" s="50">
        <f t="shared" si="12"/>
        <v>1.0877131034482759</v>
      </c>
      <c r="AD58" s="16">
        <v>150</v>
      </c>
      <c r="AF58" s="19">
        <f t="shared" si="13"/>
        <v>300</v>
      </c>
      <c r="AG58" s="14">
        <f t="shared" si="14"/>
        <v>300</v>
      </c>
    </row>
    <row r="59" spans="1:33" ht="12.75">
      <c r="A59" s="29">
        <v>57</v>
      </c>
      <c r="B59" s="29">
        <v>117184</v>
      </c>
      <c r="C59" s="30" t="s">
        <v>311</v>
      </c>
      <c r="D59" s="29" t="s">
        <v>40</v>
      </c>
      <c r="E59" s="30" t="s">
        <v>36</v>
      </c>
      <c r="F59" s="29"/>
      <c r="G59" s="31">
        <v>21</v>
      </c>
      <c r="H59" s="32">
        <v>150</v>
      </c>
      <c r="I59" s="32">
        <f t="shared" si="0"/>
        <v>450</v>
      </c>
      <c r="J59" s="45">
        <v>14000</v>
      </c>
      <c r="K59" s="46">
        <v>3676.4</v>
      </c>
      <c r="L59" s="47">
        <v>0.2626</v>
      </c>
      <c r="M59" s="48">
        <v>7184.77</v>
      </c>
      <c r="N59" s="49">
        <v>7184.77</v>
      </c>
      <c r="O59" s="49">
        <f t="shared" si="8"/>
        <v>0</v>
      </c>
      <c r="P59" s="50">
        <f t="shared" si="9"/>
        <v>0.5131978571428572</v>
      </c>
      <c r="Q59" s="66"/>
      <c r="R59" s="66">
        <v>0</v>
      </c>
      <c r="T59" s="48">
        <v>16809.31</v>
      </c>
      <c r="U59" s="48">
        <v>16809.31</v>
      </c>
      <c r="V59" s="49">
        <f t="shared" si="10"/>
        <v>0</v>
      </c>
      <c r="W59" s="57">
        <f t="shared" si="11"/>
        <v>1.200665</v>
      </c>
      <c r="X59" s="16">
        <v>300</v>
      </c>
      <c r="Y59" s="16">
        <v>150</v>
      </c>
      <c r="Z59" s="63" t="s">
        <v>312</v>
      </c>
      <c r="AA59" s="48">
        <v>6644.39</v>
      </c>
      <c r="AB59" s="50">
        <f t="shared" si="12"/>
        <v>0.4745992857142857</v>
      </c>
      <c r="AD59" s="16">
        <v>0</v>
      </c>
      <c r="AF59" s="19">
        <f t="shared" si="13"/>
        <v>300</v>
      </c>
      <c r="AG59" s="14">
        <f t="shared" si="14"/>
        <v>150</v>
      </c>
    </row>
    <row r="60" spans="1:33" ht="12.75">
      <c r="A60" s="33">
        <v>58</v>
      </c>
      <c r="B60" s="33">
        <v>105910</v>
      </c>
      <c r="C60" s="34" t="s">
        <v>313</v>
      </c>
      <c r="D60" s="33" t="s">
        <v>52</v>
      </c>
      <c r="E60" s="34" t="s">
        <v>36</v>
      </c>
      <c r="F60" s="33"/>
      <c r="G60" s="35">
        <v>22</v>
      </c>
      <c r="H60" s="36">
        <v>100</v>
      </c>
      <c r="I60" s="36">
        <f t="shared" si="0"/>
        <v>300</v>
      </c>
      <c r="J60" s="51">
        <v>14036.000000000004</v>
      </c>
      <c r="K60" s="52">
        <v>3658.3430400000007</v>
      </c>
      <c r="L60" s="53">
        <v>0.26064</v>
      </c>
      <c r="M60" s="54">
        <v>8611.62</v>
      </c>
      <c r="N60" s="49">
        <v>8611.62</v>
      </c>
      <c r="O60" s="49">
        <f t="shared" si="8"/>
        <v>0</v>
      </c>
      <c r="P60" s="56">
        <f t="shared" si="9"/>
        <v>0.6135380450270731</v>
      </c>
      <c r="Q60" s="67"/>
      <c r="R60" s="67">
        <v>0</v>
      </c>
      <c r="T60" s="54">
        <v>14063.44</v>
      </c>
      <c r="U60" s="48">
        <v>14063.44</v>
      </c>
      <c r="V60" s="49">
        <f t="shared" si="10"/>
        <v>0</v>
      </c>
      <c r="W60" s="55">
        <f t="shared" si="11"/>
        <v>1.0019549729267596</v>
      </c>
      <c r="X60" s="16">
        <v>200</v>
      </c>
      <c r="Y60" s="16">
        <v>100</v>
      </c>
      <c r="Z60" s="63" t="s">
        <v>314</v>
      </c>
      <c r="AA60" s="74">
        <v>10142.67</v>
      </c>
      <c r="AB60" s="75">
        <f t="shared" si="12"/>
        <v>0.7226182673126245</v>
      </c>
      <c r="AD60" s="16">
        <v>0</v>
      </c>
      <c r="AF60" s="19">
        <f t="shared" si="13"/>
        <v>200</v>
      </c>
      <c r="AG60" s="14">
        <f t="shared" si="14"/>
        <v>100</v>
      </c>
    </row>
    <row r="61" spans="1:33" ht="12.75">
      <c r="A61" s="33">
        <v>59</v>
      </c>
      <c r="B61" s="33">
        <v>572</v>
      </c>
      <c r="C61" s="34" t="s">
        <v>315</v>
      </c>
      <c r="D61" s="33" t="s">
        <v>52</v>
      </c>
      <c r="E61" s="34" t="s">
        <v>36</v>
      </c>
      <c r="F61" s="33"/>
      <c r="G61" s="35">
        <v>22</v>
      </c>
      <c r="H61" s="36">
        <v>100</v>
      </c>
      <c r="I61" s="36">
        <f t="shared" si="0"/>
        <v>300</v>
      </c>
      <c r="J61" s="51">
        <v>14036.000000000004</v>
      </c>
      <c r="K61" s="52">
        <v>3299.582880000001</v>
      </c>
      <c r="L61" s="53">
        <v>0.23508</v>
      </c>
      <c r="M61" s="54">
        <v>14127.89</v>
      </c>
      <c r="N61" s="49">
        <v>14127.89</v>
      </c>
      <c r="O61" s="49">
        <f t="shared" si="8"/>
        <v>0</v>
      </c>
      <c r="P61" s="55">
        <f t="shared" si="9"/>
        <v>1.006546736962097</v>
      </c>
      <c r="Q61" s="67">
        <v>200</v>
      </c>
      <c r="R61" s="67">
        <v>100</v>
      </c>
      <c r="S61" s="63" t="s">
        <v>316</v>
      </c>
      <c r="T61" s="54">
        <v>5882.1</v>
      </c>
      <c r="U61" s="48">
        <v>5882.1</v>
      </c>
      <c r="V61" s="49">
        <f t="shared" si="10"/>
        <v>0</v>
      </c>
      <c r="W61" s="56">
        <f t="shared" si="11"/>
        <v>0.4190723852949557</v>
      </c>
      <c r="Y61" s="16">
        <v>0</v>
      </c>
      <c r="AA61" s="74">
        <v>6464.76</v>
      </c>
      <c r="AB61" s="75">
        <f t="shared" si="12"/>
        <v>0.4605842120262182</v>
      </c>
      <c r="AD61" s="16">
        <v>0</v>
      </c>
      <c r="AF61" s="19">
        <f t="shared" si="13"/>
        <v>200</v>
      </c>
      <c r="AG61" s="14">
        <f t="shared" si="14"/>
        <v>100</v>
      </c>
    </row>
    <row r="62" spans="1:33" ht="12.75">
      <c r="A62" s="33">
        <v>60</v>
      </c>
      <c r="B62" s="33">
        <v>748</v>
      </c>
      <c r="C62" s="34" t="s">
        <v>317</v>
      </c>
      <c r="D62" s="33" t="s">
        <v>40</v>
      </c>
      <c r="E62" s="34" t="s">
        <v>47</v>
      </c>
      <c r="F62" s="33"/>
      <c r="G62" s="35">
        <v>22</v>
      </c>
      <c r="H62" s="36">
        <v>100</v>
      </c>
      <c r="I62" s="36">
        <f t="shared" si="0"/>
        <v>300</v>
      </c>
      <c r="J62" s="51">
        <v>13068.000000000004</v>
      </c>
      <c r="K62" s="52">
        <v>3466.6790400000014</v>
      </c>
      <c r="L62" s="53">
        <v>0.26528</v>
      </c>
      <c r="M62" s="54">
        <v>8931.41</v>
      </c>
      <c r="N62" s="49">
        <v>8931.41</v>
      </c>
      <c r="O62" s="49">
        <f t="shared" si="8"/>
        <v>0</v>
      </c>
      <c r="P62" s="56">
        <f t="shared" si="9"/>
        <v>0.683456535047444</v>
      </c>
      <c r="Q62" s="67"/>
      <c r="R62" s="67">
        <v>0</v>
      </c>
      <c r="T62" s="54">
        <v>10161.96</v>
      </c>
      <c r="U62" s="48">
        <v>10161.96</v>
      </c>
      <c r="V62" s="49">
        <f t="shared" si="10"/>
        <v>0</v>
      </c>
      <c r="W62" s="56">
        <f t="shared" si="11"/>
        <v>0.7776216712580346</v>
      </c>
      <c r="Y62" s="16">
        <v>0</v>
      </c>
      <c r="AA62" s="74">
        <v>3378.42</v>
      </c>
      <c r="AB62" s="75">
        <f t="shared" si="12"/>
        <v>0.258526170798898</v>
      </c>
      <c r="AD62" s="16">
        <v>0</v>
      </c>
      <c r="AF62" s="19">
        <f t="shared" si="13"/>
        <v>0</v>
      </c>
      <c r="AG62" s="14">
        <f t="shared" si="14"/>
        <v>0</v>
      </c>
    </row>
    <row r="63" spans="1:33" ht="12.75">
      <c r="A63" s="29">
        <v>61</v>
      </c>
      <c r="B63" s="29">
        <v>103639</v>
      </c>
      <c r="C63" s="30" t="s">
        <v>318</v>
      </c>
      <c r="D63" s="29" t="s">
        <v>35</v>
      </c>
      <c r="E63" s="30" t="s">
        <v>70</v>
      </c>
      <c r="F63" s="29"/>
      <c r="G63" s="31">
        <v>23</v>
      </c>
      <c r="H63" s="32">
        <v>100</v>
      </c>
      <c r="I63" s="32">
        <f t="shared" si="0"/>
        <v>300</v>
      </c>
      <c r="J63" s="45">
        <v>13000</v>
      </c>
      <c r="K63" s="46">
        <v>3099.2000000000007</v>
      </c>
      <c r="L63" s="47">
        <v>0.23840000000000006</v>
      </c>
      <c r="M63" s="48">
        <v>14158.7</v>
      </c>
      <c r="N63" s="49">
        <v>14705.52</v>
      </c>
      <c r="O63" s="49">
        <f t="shared" si="8"/>
        <v>546.8199999999997</v>
      </c>
      <c r="P63" s="57">
        <f t="shared" si="9"/>
        <v>1.0891307692307692</v>
      </c>
      <c r="Q63" s="66">
        <v>100</v>
      </c>
      <c r="R63" s="66">
        <v>100</v>
      </c>
      <c r="S63" s="63" t="s">
        <v>319</v>
      </c>
      <c r="T63" s="48">
        <v>13340.45</v>
      </c>
      <c r="U63" s="48">
        <v>13790.45</v>
      </c>
      <c r="V63" s="49">
        <f t="shared" si="10"/>
        <v>450</v>
      </c>
      <c r="W63" s="50">
        <f t="shared" si="11"/>
        <v>1.0261884615384615</v>
      </c>
      <c r="Y63" s="16">
        <v>100</v>
      </c>
      <c r="AA63" s="48">
        <v>6440.24</v>
      </c>
      <c r="AB63" s="50">
        <f t="shared" si="12"/>
        <v>0.4954030769230769</v>
      </c>
      <c r="AD63" s="16">
        <v>0</v>
      </c>
      <c r="AF63" s="19">
        <f t="shared" si="13"/>
        <v>100</v>
      </c>
      <c r="AG63" s="14">
        <f t="shared" si="14"/>
        <v>200</v>
      </c>
    </row>
    <row r="64" spans="1:33" ht="12.75">
      <c r="A64" s="29">
        <v>62</v>
      </c>
      <c r="B64" s="29">
        <v>311</v>
      </c>
      <c r="C64" s="30" t="s">
        <v>320</v>
      </c>
      <c r="D64" s="29" t="s">
        <v>35</v>
      </c>
      <c r="E64" s="30" t="s">
        <v>55</v>
      </c>
      <c r="F64" s="29"/>
      <c r="G64" s="31">
        <v>23</v>
      </c>
      <c r="H64" s="32">
        <v>100</v>
      </c>
      <c r="I64" s="32">
        <f t="shared" si="0"/>
        <v>300</v>
      </c>
      <c r="J64" s="45">
        <v>13000</v>
      </c>
      <c r="K64" s="46">
        <v>2566.7200000000003</v>
      </c>
      <c r="L64" s="47">
        <v>0.19744000000000003</v>
      </c>
      <c r="M64" s="48">
        <v>14021.88</v>
      </c>
      <c r="N64" s="49">
        <v>14021.88</v>
      </c>
      <c r="O64" s="49">
        <f t="shared" si="8"/>
        <v>0</v>
      </c>
      <c r="P64" s="50">
        <f t="shared" si="9"/>
        <v>1.0786061538461538</v>
      </c>
      <c r="Q64" s="66"/>
      <c r="R64" s="66">
        <v>100</v>
      </c>
      <c r="T64" s="48">
        <v>2626.15</v>
      </c>
      <c r="U64" s="48">
        <v>2626.15</v>
      </c>
      <c r="V64" s="49">
        <f t="shared" si="10"/>
        <v>0</v>
      </c>
      <c r="W64" s="50">
        <f t="shared" si="11"/>
        <v>0.20201153846153846</v>
      </c>
      <c r="Y64" s="16">
        <v>0</v>
      </c>
      <c r="AA64" s="48">
        <v>5567.05</v>
      </c>
      <c r="AB64" s="50">
        <f t="shared" si="12"/>
        <v>0.4282346153846154</v>
      </c>
      <c r="AD64" s="16">
        <v>0</v>
      </c>
      <c r="AF64" s="19">
        <f t="shared" si="13"/>
        <v>0</v>
      </c>
      <c r="AG64" s="14">
        <f t="shared" si="14"/>
        <v>100</v>
      </c>
    </row>
    <row r="65" spans="1:33" ht="12.75">
      <c r="A65" s="29">
        <v>63</v>
      </c>
      <c r="B65" s="29">
        <v>721</v>
      </c>
      <c r="C65" s="30" t="s">
        <v>321</v>
      </c>
      <c r="D65" s="29" t="s">
        <v>40</v>
      </c>
      <c r="E65" s="30" t="s">
        <v>47</v>
      </c>
      <c r="F65" s="29"/>
      <c r="G65" s="31">
        <v>23</v>
      </c>
      <c r="H65" s="32">
        <v>100</v>
      </c>
      <c r="I65" s="32">
        <f t="shared" si="0"/>
        <v>300</v>
      </c>
      <c r="J65" s="45">
        <v>13000</v>
      </c>
      <c r="K65" s="46">
        <v>3543.28</v>
      </c>
      <c r="L65" s="47">
        <v>0.27256</v>
      </c>
      <c r="M65" s="48">
        <v>8330.47</v>
      </c>
      <c r="N65" s="49">
        <v>8330.47</v>
      </c>
      <c r="O65" s="49">
        <f t="shared" si="8"/>
        <v>0</v>
      </c>
      <c r="P65" s="50">
        <f t="shared" si="9"/>
        <v>0.6408053846153846</v>
      </c>
      <c r="Q65" s="66"/>
      <c r="R65" s="66">
        <v>0</v>
      </c>
      <c r="T65" s="48">
        <v>13355.81</v>
      </c>
      <c r="U65" s="48">
        <v>13355.81</v>
      </c>
      <c r="V65" s="49">
        <f t="shared" si="10"/>
        <v>0</v>
      </c>
      <c r="W65" s="57">
        <f t="shared" si="11"/>
        <v>1.02737</v>
      </c>
      <c r="X65" s="16">
        <v>100</v>
      </c>
      <c r="Y65" s="16">
        <v>100</v>
      </c>
      <c r="Z65" s="63" t="s">
        <v>322</v>
      </c>
      <c r="AA65" s="48">
        <v>13117.39</v>
      </c>
      <c r="AB65" s="57">
        <f t="shared" si="12"/>
        <v>1.0090299999999999</v>
      </c>
      <c r="AC65" s="16">
        <v>200</v>
      </c>
      <c r="AD65" s="16">
        <v>100</v>
      </c>
      <c r="AE65" s="63" t="s">
        <v>323</v>
      </c>
      <c r="AF65" s="19">
        <f t="shared" si="13"/>
        <v>300</v>
      </c>
      <c r="AG65" s="14">
        <f t="shared" si="14"/>
        <v>200</v>
      </c>
    </row>
    <row r="66" spans="1:33" ht="12.75">
      <c r="A66" s="33">
        <v>64</v>
      </c>
      <c r="B66" s="33">
        <v>120844</v>
      </c>
      <c r="C66" s="34" t="s">
        <v>324</v>
      </c>
      <c r="D66" s="33" t="s">
        <v>40</v>
      </c>
      <c r="E66" s="34" t="s">
        <v>38</v>
      </c>
      <c r="F66" s="33"/>
      <c r="G66" s="35">
        <v>24</v>
      </c>
      <c r="H66" s="36">
        <v>100</v>
      </c>
      <c r="I66" s="36">
        <f t="shared" si="0"/>
        <v>300</v>
      </c>
      <c r="J66" s="51">
        <v>13000</v>
      </c>
      <c r="K66" s="52">
        <v>2731.0400000000004</v>
      </c>
      <c r="L66" s="53">
        <v>0.21008000000000002</v>
      </c>
      <c r="M66" s="54">
        <v>9424.6</v>
      </c>
      <c r="N66" s="49">
        <v>9424.6</v>
      </c>
      <c r="O66" s="49">
        <f t="shared" si="8"/>
        <v>0</v>
      </c>
      <c r="P66" s="56">
        <f t="shared" si="9"/>
        <v>0.7249692307692308</v>
      </c>
      <c r="Q66" s="67"/>
      <c r="R66" s="67">
        <v>0</v>
      </c>
      <c r="T66" s="54">
        <v>4052.23</v>
      </c>
      <c r="U66" s="48">
        <v>4052.23</v>
      </c>
      <c r="V66" s="49">
        <f t="shared" si="10"/>
        <v>0</v>
      </c>
      <c r="W66" s="56">
        <f t="shared" si="11"/>
        <v>0.31171</v>
      </c>
      <c r="Y66" s="16">
        <v>0</v>
      </c>
      <c r="AA66" s="74">
        <v>4188.19</v>
      </c>
      <c r="AB66" s="75">
        <f t="shared" si="12"/>
        <v>0.3221684615384615</v>
      </c>
      <c r="AD66" s="16">
        <v>0</v>
      </c>
      <c r="AF66" s="19">
        <f t="shared" si="13"/>
        <v>0</v>
      </c>
      <c r="AG66" s="14">
        <f t="shared" si="14"/>
        <v>0</v>
      </c>
    </row>
    <row r="67" spans="1:33" ht="12.75">
      <c r="A67" s="33">
        <v>65</v>
      </c>
      <c r="B67" s="33">
        <v>355</v>
      </c>
      <c r="C67" s="34" t="s">
        <v>325</v>
      </c>
      <c r="D67" s="33" t="s">
        <v>40</v>
      </c>
      <c r="E67" s="34" t="s">
        <v>70</v>
      </c>
      <c r="F67" s="33"/>
      <c r="G67" s="35">
        <v>24</v>
      </c>
      <c r="H67" s="36">
        <v>100</v>
      </c>
      <c r="I67" s="36">
        <f aca="true" t="shared" si="15" ref="I67:I130">H67*3</f>
        <v>300</v>
      </c>
      <c r="J67" s="51">
        <v>13000</v>
      </c>
      <c r="K67" s="52">
        <v>3296.8</v>
      </c>
      <c r="L67" s="53">
        <v>0.2536</v>
      </c>
      <c r="M67" s="54">
        <v>13168.33</v>
      </c>
      <c r="N67" s="49">
        <v>13168.33</v>
      </c>
      <c r="O67" s="49">
        <f t="shared" si="8"/>
        <v>0</v>
      </c>
      <c r="P67" s="55">
        <f t="shared" si="9"/>
        <v>1.0129484615384616</v>
      </c>
      <c r="Q67" s="67">
        <v>200</v>
      </c>
      <c r="R67" s="67">
        <v>100</v>
      </c>
      <c r="S67" s="63" t="s">
        <v>326</v>
      </c>
      <c r="T67" s="54">
        <v>13083.4</v>
      </c>
      <c r="U67" s="48">
        <v>13083.4</v>
      </c>
      <c r="V67" s="49">
        <f t="shared" si="10"/>
        <v>0</v>
      </c>
      <c r="W67" s="55">
        <f t="shared" si="11"/>
        <v>1.0064153846153845</v>
      </c>
      <c r="X67" s="16">
        <v>200</v>
      </c>
      <c r="Y67" s="16">
        <v>100</v>
      </c>
      <c r="Z67" s="63" t="s">
        <v>326</v>
      </c>
      <c r="AA67" s="74">
        <v>13038.31</v>
      </c>
      <c r="AB67" s="76">
        <f t="shared" si="12"/>
        <v>1.002946923076923</v>
      </c>
      <c r="AC67" s="16">
        <v>200</v>
      </c>
      <c r="AD67" s="16">
        <v>100</v>
      </c>
      <c r="AE67" s="63" t="s">
        <v>327</v>
      </c>
      <c r="AF67" s="19">
        <f t="shared" si="13"/>
        <v>600</v>
      </c>
      <c r="AG67" s="14">
        <f t="shared" si="14"/>
        <v>300</v>
      </c>
    </row>
    <row r="68" spans="1:33" ht="12.75">
      <c r="A68" s="33">
        <v>66</v>
      </c>
      <c r="B68" s="33">
        <v>716</v>
      </c>
      <c r="C68" s="34" t="s">
        <v>328</v>
      </c>
      <c r="D68" s="33" t="s">
        <v>40</v>
      </c>
      <c r="E68" s="34" t="s">
        <v>47</v>
      </c>
      <c r="F68" s="33"/>
      <c r="G68" s="35">
        <v>24</v>
      </c>
      <c r="H68" s="36">
        <v>100</v>
      </c>
      <c r="I68" s="36">
        <f t="shared" si="15"/>
        <v>300</v>
      </c>
      <c r="J68" s="51">
        <v>13000</v>
      </c>
      <c r="K68" s="52">
        <v>3245.8400000000006</v>
      </c>
      <c r="L68" s="53">
        <v>0.24968000000000004</v>
      </c>
      <c r="M68" s="54">
        <v>5014.13</v>
      </c>
      <c r="N68" s="49">
        <v>5014.13</v>
      </c>
      <c r="O68" s="49">
        <f aca="true" t="shared" si="16" ref="O68:O99">N68-M68</f>
        <v>0</v>
      </c>
      <c r="P68" s="56">
        <f aca="true" t="shared" si="17" ref="P68:P99">M68/J68</f>
        <v>0.3857023076923077</v>
      </c>
      <c r="Q68" s="67"/>
      <c r="R68" s="67">
        <v>0</v>
      </c>
      <c r="T68" s="54">
        <v>8255.98</v>
      </c>
      <c r="U68" s="48">
        <v>8255.98</v>
      </c>
      <c r="V68" s="49">
        <f aca="true" t="shared" si="18" ref="V68:V99">U68-T68</f>
        <v>0</v>
      </c>
      <c r="W68" s="56">
        <f t="shared" si="11"/>
        <v>0.6350753846153846</v>
      </c>
      <c r="Y68" s="16">
        <v>0</v>
      </c>
      <c r="AA68" s="74">
        <v>8429.93</v>
      </c>
      <c r="AB68" s="75">
        <f t="shared" si="12"/>
        <v>0.6484561538461538</v>
      </c>
      <c r="AD68" s="16">
        <v>0</v>
      </c>
      <c r="AF68" s="19">
        <f aca="true" t="shared" si="19" ref="AF68:AF99">Q68+X68+AC68</f>
        <v>0</v>
      </c>
      <c r="AG68" s="14">
        <f aca="true" t="shared" si="20" ref="AG68:AG99">R68+Y68+AD68</f>
        <v>0</v>
      </c>
    </row>
    <row r="69" spans="1:33" ht="12.75">
      <c r="A69" s="29">
        <v>67</v>
      </c>
      <c r="B69" s="29">
        <v>745</v>
      </c>
      <c r="C69" s="30" t="s">
        <v>329</v>
      </c>
      <c r="D69" s="29" t="s">
        <v>40</v>
      </c>
      <c r="E69" s="30" t="s">
        <v>55</v>
      </c>
      <c r="F69" s="29"/>
      <c r="G69" s="31">
        <v>25</v>
      </c>
      <c r="H69" s="32">
        <v>100</v>
      </c>
      <c r="I69" s="32">
        <f t="shared" si="15"/>
        <v>300</v>
      </c>
      <c r="J69" s="45">
        <v>12000</v>
      </c>
      <c r="K69" s="46">
        <v>2220</v>
      </c>
      <c r="L69" s="47">
        <v>0.185</v>
      </c>
      <c r="M69" s="48">
        <v>13061.31</v>
      </c>
      <c r="N69" s="49">
        <v>13076.81</v>
      </c>
      <c r="O69" s="49">
        <f t="shared" si="16"/>
        <v>15.5</v>
      </c>
      <c r="P69" s="57">
        <f t="shared" si="17"/>
        <v>1.0884425</v>
      </c>
      <c r="Q69" s="66">
        <v>100</v>
      </c>
      <c r="R69" s="66">
        <v>100</v>
      </c>
      <c r="S69" s="63" t="s">
        <v>330</v>
      </c>
      <c r="T69" s="48">
        <v>12201.39</v>
      </c>
      <c r="U69" s="48">
        <v>12201.39</v>
      </c>
      <c r="V69" s="49">
        <f t="shared" si="18"/>
        <v>0</v>
      </c>
      <c r="W69" s="57">
        <f t="shared" si="11"/>
        <v>1.0167825</v>
      </c>
      <c r="X69" s="16">
        <v>200</v>
      </c>
      <c r="Y69" s="16">
        <v>100</v>
      </c>
      <c r="Z69" s="63" t="s">
        <v>331</v>
      </c>
      <c r="AA69" s="48">
        <v>13574.34</v>
      </c>
      <c r="AB69" s="57">
        <f t="shared" si="12"/>
        <v>1.131195</v>
      </c>
      <c r="AC69" s="16">
        <v>100</v>
      </c>
      <c r="AD69" s="16">
        <v>100</v>
      </c>
      <c r="AE69" s="63" t="s">
        <v>332</v>
      </c>
      <c r="AF69" s="19">
        <f t="shared" si="19"/>
        <v>400</v>
      </c>
      <c r="AG69" s="14">
        <f t="shared" si="20"/>
        <v>300</v>
      </c>
    </row>
    <row r="70" spans="1:33" ht="12.75">
      <c r="A70" s="29">
        <v>68</v>
      </c>
      <c r="B70" s="29">
        <v>391</v>
      </c>
      <c r="C70" s="30" t="s">
        <v>333</v>
      </c>
      <c r="D70" s="29" t="s">
        <v>35</v>
      </c>
      <c r="E70" s="30" t="s">
        <v>36</v>
      </c>
      <c r="F70" s="29"/>
      <c r="G70" s="31">
        <v>25</v>
      </c>
      <c r="H70" s="32">
        <v>100</v>
      </c>
      <c r="I70" s="32">
        <f t="shared" si="15"/>
        <v>300</v>
      </c>
      <c r="J70" s="45">
        <v>12000</v>
      </c>
      <c r="K70" s="46">
        <v>3276.9600000000005</v>
      </c>
      <c r="L70" s="47">
        <v>0.27308000000000004</v>
      </c>
      <c r="M70" s="48">
        <v>12028.42</v>
      </c>
      <c r="N70" s="49">
        <v>12028.42</v>
      </c>
      <c r="O70" s="49">
        <f t="shared" si="16"/>
        <v>0</v>
      </c>
      <c r="P70" s="50">
        <f t="shared" si="17"/>
        <v>1.0023683333333333</v>
      </c>
      <c r="Q70" s="66"/>
      <c r="R70" s="66">
        <v>100</v>
      </c>
      <c r="T70" s="48">
        <v>6109.33</v>
      </c>
      <c r="U70" s="48">
        <v>6109.33</v>
      </c>
      <c r="V70" s="49">
        <f t="shared" si="18"/>
        <v>0</v>
      </c>
      <c r="W70" s="50">
        <f t="shared" si="11"/>
        <v>0.5091108333333333</v>
      </c>
      <c r="Y70" s="16">
        <v>0</v>
      </c>
      <c r="AA70" s="48">
        <v>6758.55</v>
      </c>
      <c r="AB70" s="50">
        <f t="shared" si="12"/>
        <v>0.5632125</v>
      </c>
      <c r="AD70" s="16">
        <v>0</v>
      </c>
      <c r="AF70" s="19">
        <f t="shared" si="19"/>
        <v>0</v>
      </c>
      <c r="AG70" s="14">
        <f t="shared" si="20"/>
        <v>100</v>
      </c>
    </row>
    <row r="71" spans="1:33" ht="12.75">
      <c r="A71" s="29">
        <v>69</v>
      </c>
      <c r="B71" s="29">
        <v>717</v>
      </c>
      <c r="C71" s="30" t="s">
        <v>334</v>
      </c>
      <c r="D71" s="29" t="s">
        <v>40</v>
      </c>
      <c r="E71" s="30" t="s">
        <v>47</v>
      </c>
      <c r="F71" s="29"/>
      <c r="G71" s="31">
        <v>25</v>
      </c>
      <c r="H71" s="32">
        <v>100</v>
      </c>
      <c r="I71" s="32">
        <f t="shared" si="15"/>
        <v>300</v>
      </c>
      <c r="J71" s="45">
        <v>12000</v>
      </c>
      <c r="K71" s="46">
        <v>3143.5200000000004</v>
      </c>
      <c r="L71" s="47">
        <v>0.26196</v>
      </c>
      <c r="M71" s="48">
        <v>6387.76</v>
      </c>
      <c r="N71" s="49">
        <v>6387.76</v>
      </c>
      <c r="O71" s="49">
        <f t="shared" si="16"/>
        <v>0</v>
      </c>
      <c r="P71" s="50">
        <f t="shared" si="17"/>
        <v>0.5323133333333333</v>
      </c>
      <c r="Q71" s="66"/>
      <c r="R71" s="66">
        <v>0</v>
      </c>
      <c r="T71" s="48">
        <v>7027.99</v>
      </c>
      <c r="U71" s="48">
        <v>7027.99</v>
      </c>
      <c r="V71" s="49">
        <f t="shared" si="18"/>
        <v>0</v>
      </c>
      <c r="W71" s="50">
        <f t="shared" si="11"/>
        <v>0.5856658333333333</v>
      </c>
      <c r="Y71" s="16">
        <v>0</v>
      </c>
      <c r="AA71" s="48">
        <v>12024.57</v>
      </c>
      <c r="AB71" s="50">
        <f t="shared" si="12"/>
        <v>1.0020475</v>
      </c>
      <c r="AD71" s="16">
        <v>100</v>
      </c>
      <c r="AF71" s="19">
        <f t="shared" si="19"/>
        <v>0</v>
      </c>
      <c r="AG71" s="14">
        <f t="shared" si="20"/>
        <v>100</v>
      </c>
    </row>
    <row r="72" spans="1:33" ht="12.75">
      <c r="A72" s="33">
        <v>70</v>
      </c>
      <c r="B72" s="33">
        <v>743</v>
      </c>
      <c r="C72" s="34" t="s">
        <v>335</v>
      </c>
      <c r="D72" s="33" t="s">
        <v>35</v>
      </c>
      <c r="E72" s="34" t="s">
        <v>70</v>
      </c>
      <c r="F72" s="33"/>
      <c r="G72" s="35">
        <v>26</v>
      </c>
      <c r="H72" s="36">
        <v>100</v>
      </c>
      <c r="I72" s="36">
        <f t="shared" si="15"/>
        <v>300</v>
      </c>
      <c r="J72" s="51">
        <v>12000</v>
      </c>
      <c r="K72" s="52">
        <v>3110.8799999999997</v>
      </c>
      <c r="L72" s="53">
        <v>0.25923999999999997</v>
      </c>
      <c r="M72" s="54">
        <v>6885.84</v>
      </c>
      <c r="N72" s="49">
        <v>6885.84</v>
      </c>
      <c r="O72" s="49">
        <f t="shared" si="16"/>
        <v>0</v>
      </c>
      <c r="P72" s="56">
        <f t="shared" si="17"/>
        <v>0.57382</v>
      </c>
      <c r="Q72" s="67"/>
      <c r="R72" s="67">
        <v>0</v>
      </c>
      <c r="T72" s="54">
        <v>6315.99</v>
      </c>
      <c r="U72" s="48">
        <v>6315.99</v>
      </c>
      <c r="V72" s="49">
        <f t="shared" si="18"/>
        <v>0</v>
      </c>
      <c r="W72" s="56">
        <f t="shared" si="11"/>
        <v>0.5263325</v>
      </c>
      <c r="Y72" s="16">
        <v>0</v>
      </c>
      <c r="AA72" s="74">
        <v>6020.49</v>
      </c>
      <c r="AB72" s="75">
        <f t="shared" si="12"/>
        <v>0.5017075</v>
      </c>
      <c r="AD72" s="16">
        <v>0</v>
      </c>
      <c r="AF72" s="19">
        <f t="shared" si="19"/>
        <v>0</v>
      </c>
      <c r="AG72" s="14">
        <f t="shared" si="20"/>
        <v>0</v>
      </c>
    </row>
    <row r="73" spans="1:33" ht="12.75">
      <c r="A73" s="33">
        <v>71</v>
      </c>
      <c r="B73" s="33">
        <v>108277</v>
      </c>
      <c r="C73" s="34" t="s">
        <v>336</v>
      </c>
      <c r="D73" s="33" t="s">
        <v>52</v>
      </c>
      <c r="E73" s="34" t="s">
        <v>55</v>
      </c>
      <c r="F73" s="33"/>
      <c r="G73" s="35">
        <v>26</v>
      </c>
      <c r="H73" s="36">
        <v>100</v>
      </c>
      <c r="I73" s="36">
        <f t="shared" si="15"/>
        <v>300</v>
      </c>
      <c r="J73" s="51">
        <v>12000</v>
      </c>
      <c r="K73" s="52">
        <v>2500.3199999999997</v>
      </c>
      <c r="L73" s="53">
        <v>0.20836</v>
      </c>
      <c r="M73" s="54">
        <v>12093.46</v>
      </c>
      <c r="N73" s="49">
        <v>12093.46</v>
      </c>
      <c r="O73" s="49">
        <f t="shared" si="16"/>
        <v>0</v>
      </c>
      <c r="P73" s="55">
        <f t="shared" si="17"/>
        <v>1.0077883333333333</v>
      </c>
      <c r="Q73" s="67">
        <v>200</v>
      </c>
      <c r="R73" s="67">
        <v>100</v>
      </c>
      <c r="S73" s="63" t="s">
        <v>337</v>
      </c>
      <c r="T73" s="54">
        <v>13466.63</v>
      </c>
      <c r="U73" s="48">
        <v>14164.53</v>
      </c>
      <c r="V73" s="49">
        <f t="shared" si="18"/>
        <v>697.9000000000015</v>
      </c>
      <c r="W73" s="56">
        <f t="shared" si="11"/>
        <v>1.1222191666666665</v>
      </c>
      <c r="Y73" s="16">
        <v>100</v>
      </c>
      <c r="AA73" s="74">
        <v>12669.4</v>
      </c>
      <c r="AB73" s="76">
        <f t="shared" si="12"/>
        <v>1.0557833333333333</v>
      </c>
      <c r="AC73" s="16">
        <v>200</v>
      </c>
      <c r="AD73" s="16">
        <v>100</v>
      </c>
      <c r="AE73" s="63" t="s">
        <v>338</v>
      </c>
      <c r="AF73" s="19">
        <f t="shared" si="19"/>
        <v>400</v>
      </c>
      <c r="AG73" s="14">
        <f t="shared" si="20"/>
        <v>300</v>
      </c>
    </row>
    <row r="74" spans="1:33" ht="12.75">
      <c r="A74" s="33">
        <v>72</v>
      </c>
      <c r="B74" s="33">
        <v>114286</v>
      </c>
      <c r="C74" s="34" t="s">
        <v>339</v>
      </c>
      <c r="D74" s="33" t="s">
        <v>40</v>
      </c>
      <c r="E74" s="34" t="s">
        <v>55</v>
      </c>
      <c r="F74" s="33"/>
      <c r="G74" s="35">
        <v>26</v>
      </c>
      <c r="H74" s="36">
        <v>100</v>
      </c>
      <c r="I74" s="36">
        <f t="shared" si="15"/>
        <v>300</v>
      </c>
      <c r="J74" s="51">
        <v>12000</v>
      </c>
      <c r="K74" s="52">
        <v>2623.68</v>
      </c>
      <c r="L74" s="53">
        <v>0.21864</v>
      </c>
      <c r="M74" s="54">
        <v>5298.47</v>
      </c>
      <c r="N74" s="49">
        <v>5298.47</v>
      </c>
      <c r="O74" s="49">
        <f t="shared" si="16"/>
        <v>0</v>
      </c>
      <c r="P74" s="56">
        <f t="shared" si="17"/>
        <v>0.4415391666666667</v>
      </c>
      <c r="Q74" s="67"/>
      <c r="R74" s="67">
        <v>0</v>
      </c>
      <c r="T74" s="54">
        <v>13869.26</v>
      </c>
      <c r="U74" s="48">
        <v>13869.26</v>
      </c>
      <c r="V74" s="49">
        <f t="shared" si="18"/>
        <v>0</v>
      </c>
      <c r="W74" s="55">
        <f t="shared" si="11"/>
        <v>1.1557716666666666</v>
      </c>
      <c r="X74" s="16">
        <v>100</v>
      </c>
      <c r="Y74" s="16">
        <v>100</v>
      </c>
      <c r="Z74" s="63" t="s">
        <v>340</v>
      </c>
      <c r="AA74" s="74">
        <v>7074.12</v>
      </c>
      <c r="AB74" s="75">
        <f t="shared" si="12"/>
        <v>0.58951</v>
      </c>
      <c r="AD74" s="16">
        <v>0</v>
      </c>
      <c r="AF74" s="19">
        <f t="shared" si="19"/>
        <v>100</v>
      </c>
      <c r="AG74" s="14">
        <f t="shared" si="20"/>
        <v>100</v>
      </c>
    </row>
    <row r="75" spans="1:33" ht="12.75">
      <c r="A75" s="29">
        <v>73</v>
      </c>
      <c r="B75" s="29">
        <v>103199</v>
      </c>
      <c r="C75" s="30" t="s">
        <v>341</v>
      </c>
      <c r="D75" s="29" t="s">
        <v>40</v>
      </c>
      <c r="E75" s="30" t="s">
        <v>36</v>
      </c>
      <c r="F75" s="29"/>
      <c r="G75" s="31">
        <v>27</v>
      </c>
      <c r="H75" s="32">
        <v>100</v>
      </c>
      <c r="I75" s="32">
        <f t="shared" si="15"/>
        <v>300</v>
      </c>
      <c r="J75" s="45">
        <v>12000</v>
      </c>
      <c r="K75" s="46">
        <v>3292.32</v>
      </c>
      <c r="L75" s="47">
        <v>0.27436</v>
      </c>
      <c r="M75" s="48">
        <v>8386.11</v>
      </c>
      <c r="N75" s="49">
        <v>8386.11</v>
      </c>
      <c r="O75" s="49">
        <f t="shared" si="16"/>
        <v>0</v>
      </c>
      <c r="P75" s="50">
        <f t="shared" si="17"/>
        <v>0.6988425</v>
      </c>
      <c r="Q75" s="66"/>
      <c r="R75" s="66">
        <v>0</v>
      </c>
      <c r="T75" s="48">
        <v>7475.4</v>
      </c>
      <c r="U75" s="48">
        <v>7475.4</v>
      </c>
      <c r="V75" s="49">
        <f t="shared" si="18"/>
        <v>0</v>
      </c>
      <c r="W75" s="50">
        <f t="shared" si="11"/>
        <v>0.62295</v>
      </c>
      <c r="Y75" s="16">
        <v>0</v>
      </c>
      <c r="AA75" s="48">
        <v>8599.14</v>
      </c>
      <c r="AB75" s="50">
        <f t="shared" si="12"/>
        <v>0.716595</v>
      </c>
      <c r="AD75" s="16">
        <v>0</v>
      </c>
      <c r="AF75" s="19">
        <f t="shared" si="19"/>
        <v>0</v>
      </c>
      <c r="AG75" s="14">
        <f t="shared" si="20"/>
        <v>0</v>
      </c>
    </row>
    <row r="76" spans="1:33" ht="12.75">
      <c r="A76" s="29">
        <v>74</v>
      </c>
      <c r="B76" s="29">
        <v>102935</v>
      </c>
      <c r="C76" s="30" t="s">
        <v>342</v>
      </c>
      <c r="D76" s="29" t="s">
        <v>40</v>
      </c>
      <c r="E76" s="30" t="s">
        <v>41</v>
      </c>
      <c r="F76" s="29"/>
      <c r="G76" s="31">
        <v>27</v>
      </c>
      <c r="H76" s="32">
        <v>100</v>
      </c>
      <c r="I76" s="32">
        <f t="shared" si="15"/>
        <v>300</v>
      </c>
      <c r="J76" s="45">
        <v>12000</v>
      </c>
      <c r="K76" s="46">
        <v>3486.72</v>
      </c>
      <c r="L76" s="47">
        <v>0.29056</v>
      </c>
      <c r="M76" s="48">
        <v>14040.2</v>
      </c>
      <c r="N76" s="49">
        <v>14040.2</v>
      </c>
      <c r="O76" s="49">
        <f t="shared" si="16"/>
        <v>0</v>
      </c>
      <c r="P76" s="57">
        <f t="shared" si="17"/>
        <v>1.1700166666666667</v>
      </c>
      <c r="Q76" s="66">
        <v>100</v>
      </c>
      <c r="R76" s="66">
        <v>100</v>
      </c>
      <c r="T76" s="48">
        <v>15140.82</v>
      </c>
      <c r="U76" s="48">
        <v>15140.82</v>
      </c>
      <c r="V76" s="49">
        <f t="shared" si="18"/>
        <v>0</v>
      </c>
      <c r="W76" s="57">
        <f aca="true" t="shared" si="21" ref="W76:W107">T76/J76</f>
        <v>1.261735</v>
      </c>
      <c r="X76" s="16">
        <v>100</v>
      </c>
      <c r="Y76" s="16">
        <v>100</v>
      </c>
      <c r="Z76" s="63" t="s">
        <v>343</v>
      </c>
      <c r="AA76" s="48">
        <v>14291.07</v>
      </c>
      <c r="AB76" s="57">
        <f aca="true" t="shared" si="22" ref="AB76:AB107">AA76/J76</f>
        <v>1.1909224999999999</v>
      </c>
      <c r="AC76" s="16">
        <v>100</v>
      </c>
      <c r="AD76" s="16">
        <v>100</v>
      </c>
      <c r="AE76" s="63" t="s">
        <v>343</v>
      </c>
      <c r="AF76" s="19">
        <f t="shared" si="19"/>
        <v>300</v>
      </c>
      <c r="AG76" s="14">
        <f t="shared" si="20"/>
        <v>300</v>
      </c>
    </row>
    <row r="77" spans="1:33" ht="12.75">
      <c r="A77" s="29">
        <v>75</v>
      </c>
      <c r="B77" s="29">
        <v>539</v>
      </c>
      <c r="C77" s="30" t="s">
        <v>344</v>
      </c>
      <c r="D77" s="29" t="s">
        <v>40</v>
      </c>
      <c r="E77" s="30" t="s">
        <v>47</v>
      </c>
      <c r="F77" s="29"/>
      <c r="G77" s="31">
        <v>27</v>
      </c>
      <c r="H77" s="32">
        <v>100</v>
      </c>
      <c r="I77" s="32">
        <f t="shared" si="15"/>
        <v>300</v>
      </c>
      <c r="J77" s="45">
        <v>12000</v>
      </c>
      <c r="K77" s="46">
        <v>2705.28</v>
      </c>
      <c r="L77" s="47">
        <v>0.22544</v>
      </c>
      <c r="M77" s="48">
        <v>13822.58</v>
      </c>
      <c r="N77" s="49">
        <v>13822.58</v>
      </c>
      <c r="O77" s="49">
        <f t="shared" si="16"/>
        <v>0</v>
      </c>
      <c r="P77" s="50">
        <f t="shared" si="17"/>
        <v>1.1518816666666667</v>
      </c>
      <c r="Q77" s="66"/>
      <c r="R77" s="66">
        <v>100</v>
      </c>
      <c r="T77" s="48">
        <v>13920.24</v>
      </c>
      <c r="U77" s="48">
        <v>13920.24</v>
      </c>
      <c r="V77" s="49">
        <f t="shared" si="18"/>
        <v>0</v>
      </c>
      <c r="W77" s="50">
        <f t="shared" si="21"/>
        <v>1.16002</v>
      </c>
      <c r="Y77" s="16">
        <v>100</v>
      </c>
      <c r="AA77" s="48">
        <v>12582.99</v>
      </c>
      <c r="AB77" s="50">
        <f t="shared" si="22"/>
        <v>1.0485825</v>
      </c>
      <c r="AD77" s="16">
        <v>100</v>
      </c>
      <c r="AF77" s="19">
        <f t="shared" si="19"/>
        <v>0</v>
      </c>
      <c r="AG77" s="14">
        <f t="shared" si="20"/>
        <v>300</v>
      </c>
    </row>
    <row r="78" spans="1:33" ht="12.75">
      <c r="A78" s="33">
        <v>76</v>
      </c>
      <c r="B78" s="33">
        <v>367</v>
      </c>
      <c r="C78" s="34" t="s">
        <v>345</v>
      </c>
      <c r="D78" s="33" t="s">
        <v>35</v>
      </c>
      <c r="E78" s="34" t="s">
        <v>38</v>
      </c>
      <c r="F78" s="33"/>
      <c r="G78" s="35">
        <v>28</v>
      </c>
      <c r="H78" s="36">
        <v>100</v>
      </c>
      <c r="I78" s="36">
        <f t="shared" si="15"/>
        <v>300</v>
      </c>
      <c r="J78" s="51">
        <v>12000</v>
      </c>
      <c r="K78" s="52">
        <v>2754.7200000000007</v>
      </c>
      <c r="L78" s="53">
        <v>0.22956000000000004</v>
      </c>
      <c r="M78" s="54">
        <v>9539.43</v>
      </c>
      <c r="N78" s="49">
        <v>9539.43</v>
      </c>
      <c r="O78" s="49">
        <f t="shared" si="16"/>
        <v>0</v>
      </c>
      <c r="P78" s="56">
        <f t="shared" si="17"/>
        <v>0.7949525000000001</v>
      </c>
      <c r="Q78" s="67"/>
      <c r="R78" s="67">
        <v>0</v>
      </c>
      <c r="T78" s="54">
        <v>4566.12</v>
      </c>
      <c r="U78" s="48">
        <v>4566.12</v>
      </c>
      <c r="V78" s="49">
        <f t="shared" si="18"/>
        <v>0</v>
      </c>
      <c r="W78" s="56">
        <f t="shared" si="21"/>
        <v>0.38051</v>
      </c>
      <c r="Y78" s="16">
        <v>0</v>
      </c>
      <c r="AA78" s="74">
        <v>4542.15</v>
      </c>
      <c r="AB78" s="75">
        <f t="shared" si="22"/>
        <v>0.3785125</v>
      </c>
      <c r="AD78" s="16">
        <v>0</v>
      </c>
      <c r="AF78" s="19">
        <f t="shared" si="19"/>
        <v>0</v>
      </c>
      <c r="AG78" s="14">
        <f t="shared" si="20"/>
        <v>0</v>
      </c>
    </row>
    <row r="79" spans="1:33" ht="12.75">
      <c r="A79" s="33">
        <v>77</v>
      </c>
      <c r="B79" s="33">
        <v>104428</v>
      </c>
      <c r="C79" s="34" t="s">
        <v>346</v>
      </c>
      <c r="D79" s="33" t="s">
        <v>35</v>
      </c>
      <c r="E79" s="34" t="s">
        <v>38</v>
      </c>
      <c r="F79" s="33"/>
      <c r="G79" s="35">
        <v>28</v>
      </c>
      <c r="H79" s="36">
        <v>100</v>
      </c>
      <c r="I79" s="36">
        <f t="shared" si="15"/>
        <v>300</v>
      </c>
      <c r="J79" s="51">
        <v>12000</v>
      </c>
      <c r="K79" s="52">
        <v>3282.24</v>
      </c>
      <c r="L79" s="53">
        <v>0.27352</v>
      </c>
      <c r="M79" s="54">
        <v>7553.44</v>
      </c>
      <c r="N79" s="49">
        <v>7553.44</v>
      </c>
      <c r="O79" s="49">
        <f t="shared" si="16"/>
        <v>0</v>
      </c>
      <c r="P79" s="56">
        <f t="shared" si="17"/>
        <v>0.6294533333333333</v>
      </c>
      <c r="Q79" s="67"/>
      <c r="R79" s="67">
        <v>0</v>
      </c>
      <c r="T79" s="54">
        <v>12474.49</v>
      </c>
      <c r="U79" s="48">
        <v>12474.49</v>
      </c>
      <c r="V79" s="49">
        <f t="shared" si="18"/>
        <v>0</v>
      </c>
      <c r="W79" s="55">
        <f t="shared" si="21"/>
        <v>1.0395408333333334</v>
      </c>
      <c r="X79" s="16">
        <v>100</v>
      </c>
      <c r="Y79" s="16">
        <v>100</v>
      </c>
      <c r="Z79" s="63" t="s">
        <v>347</v>
      </c>
      <c r="AA79" s="74">
        <v>13066.33</v>
      </c>
      <c r="AB79" s="76">
        <f t="shared" si="22"/>
        <v>1.0888608333333334</v>
      </c>
      <c r="AC79" s="16">
        <v>100</v>
      </c>
      <c r="AD79" s="16">
        <v>100</v>
      </c>
      <c r="AE79" s="63" t="s">
        <v>347</v>
      </c>
      <c r="AF79" s="19">
        <f t="shared" si="19"/>
        <v>200</v>
      </c>
      <c r="AG79" s="14">
        <f t="shared" si="20"/>
        <v>200</v>
      </c>
    </row>
    <row r="80" spans="1:33" ht="12.75">
      <c r="A80" s="33">
        <v>78</v>
      </c>
      <c r="B80" s="33">
        <v>587</v>
      </c>
      <c r="C80" s="34" t="s">
        <v>348</v>
      </c>
      <c r="D80" s="33" t="s">
        <v>40</v>
      </c>
      <c r="E80" s="34" t="s">
        <v>38</v>
      </c>
      <c r="F80" s="33"/>
      <c r="G80" s="35">
        <v>28</v>
      </c>
      <c r="H80" s="36">
        <v>100</v>
      </c>
      <c r="I80" s="36">
        <f t="shared" si="15"/>
        <v>300</v>
      </c>
      <c r="J80" s="51">
        <v>12000</v>
      </c>
      <c r="K80" s="52">
        <v>2924.1600000000003</v>
      </c>
      <c r="L80" s="53">
        <v>0.24368</v>
      </c>
      <c r="M80" s="54">
        <v>14030</v>
      </c>
      <c r="N80" s="49">
        <v>14030</v>
      </c>
      <c r="O80" s="49">
        <f t="shared" si="16"/>
        <v>0</v>
      </c>
      <c r="P80" s="55">
        <f t="shared" si="17"/>
        <v>1.1691666666666667</v>
      </c>
      <c r="Q80" s="67">
        <v>200</v>
      </c>
      <c r="R80" s="67">
        <v>100</v>
      </c>
      <c r="S80" s="63" t="s">
        <v>349</v>
      </c>
      <c r="T80" s="54">
        <v>12331.55</v>
      </c>
      <c r="U80" s="48">
        <v>12331.55</v>
      </c>
      <c r="V80" s="49">
        <f t="shared" si="18"/>
        <v>0</v>
      </c>
      <c r="W80" s="56">
        <f t="shared" si="21"/>
        <v>1.0276291666666666</v>
      </c>
      <c r="Y80" s="16">
        <v>100</v>
      </c>
      <c r="AA80" s="74">
        <v>12651.04</v>
      </c>
      <c r="AB80" s="75">
        <f t="shared" si="22"/>
        <v>1.0542533333333335</v>
      </c>
      <c r="AD80" s="16">
        <v>100</v>
      </c>
      <c r="AF80" s="19">
        <f t="shared" si="19"/>
        <v>200</v>
      </c>
      <c r="AG80" s="14">
        <f t="shared" si="20"/>
        <v>300</v>
      </c>
    </row>
    <row r="81" spans="1:33" ht="12.75">
      <c r="A81" s="29">
        <v>79</v>
      </c>
      <c r="B81" s="29">
        <v>308</v>
      </c>
      <c r="C81" s="30" t="s">
        <v>350</v>
      </c>
      <c r="D81" s="29" t="s">
        <v>35</v>
      </c>
      <c r="E81" s="30" t="s">
        <v>36</v>
      </c>
      <c r="F81" s="29"/>
      <c r="G81" s="31">
        <v>29</v>
      </c>
      <c r="H81" s="32">
        <v>100</v>
      </c>
      <c r="I81" s="32">
        <f t="shared" si="15"/>
        <v>300</v>
      </c>
      <c r="J81" s="45">
        <v>11500</v>
      </c>
      <c r="K81" s="46">
        <v>3423.7800000000007</v>
      </c>
      <c r="L81" s="47">
        <v>0.29772000000000004</v>
      </c>
      <c r="M81" s="48">
        <v>11844.59</v>
      </c>
      <c r="N81" s="49">
        <v>11844.59</v>
      </c>
      <c r="O81" s="49">
        <f t="shared" si="16"/>
        <v>0</v>
      </c>
      <c r="P81" s="57">
        <f t="shared" si="17"/>
        <v>1.029964347826087</v>
      </c>
      <c r="Q81" s="66">
        <v>100</v>
      </c>
      <c r="R81" s="66">
        <v>100</v>
      </c>
      <c r="S81" s="63" t="s">
        <v>351</v>
      </c>
      <c r="T81" s="48">
        <v>6033.8</v>
      </c>
      <c r="U81" s="48">
        <v>6033.8</v>
      </c>
      <c r="V81" s="49">
        <f t="shared" si="18"/>
        <v>0</v>
      </c>
      <c r="W81" s="50">
        <f t="shared" si="21"/>
        <v>0.5246782608695653</v>
      </c>
      <c r="Y81" s="16">
        <v>0</v>
      </c>
      <c r="AA81" s="48">
        <v>3885.67</v>
      </c>
      <c r="AB81" s="50">
        <f t="shared" si="22"/>
        <v>0.33788434782608695</v>
      </c>
      <c r="AD81" s="16">
        <v>0</v>
      </c>
      <c r="AF81" s="19">
        <f t="shared" si="19"/>
        <v>100</v>
      </c>
      <c r="AG81" s="14">
        <f t="shared" si="20"/>
        <v>100</v>
      </c>
    </row>
    <row r="82" spans="1:33" ht="12.75">
      <c r="A82" s="29">
        <v>80</v>
      </c>
      <c r="B82" s="29">
        <v>118074</v>
      </c>
      <c r="C82" s="30" t="s">
        <v>352</v>
      </c>
      <c r="D82" s="29" t="s">
        <v>40</v>
      </c>
      <c r="E82" s="30" t="s">
        <v>70</v>
      </c>
      <c r="F82" s="29"/>
      <c r="G82" s="31">
        <v>29</v>
      </c>
      <c r="H82" s="32">
        <v>100</v>
      </c>
      <c r="I82" s="32">
        <f t="shared" si="15"/>
        <v>300</v>
      </c>
      <c r="J82" s="45">
        <v>11500</v>
      </c>
      <c r="K82" s="46">
        <v>2906.74</v>
      </c>
      <c r="L82" s="47">
        <v>0.25276</v>
      </c>
      <c r="M82" s="48">
        <v>4724.29</v>
      </c>
      <c r="N82" s="49">
        <v>4724.29</v>
      </c>
      <c r="O82" s="49">
        <f t="shared" si="16"/>
        <v>0</v>
      </c>
      <c r="P82" s="50">
        <f t="shared" si="17"/>
        <v>0.41080782608695654</v>
      </c>
      <c r="Q82" s="66"/>
      <c r="R82" s="66">
        <v>0</v>
      </c>
      <c r="T82" s="48">
        <v>7658.42</v>
      </c>
      <c r="U82" s="48">
        <v>7658.42</v>
      </c>
      <c r="V82" s="49">
        <f t="shared" si="18"/>
        <v>0</v>
      </c>
      <c r="W82" s="50">
        <f t="shared" si="21"/>
        <v>0.6659495652173913</v>
      </c>
      <c r="Y82" s="16">
        <v>0</v>
      </c>
      <c r="AA82" s="48">
        <v>6370.12</v>
      </c>
      <c r="AB82" s="50">
        <f t="shared" si="22"/>
        <v>0.5539234782608695</v>
      </c>
      <c r="AD82" s="16">
        <v>0</v>
      </c>
      <c r="AF82" s="19">
        <f t="shared" si="19"/>
        <v>0</v>
      </c>
      <c r="AG82" s="14">
        <f t="shared" si="20"/>
        <v>0</v>
      </c>
    </row>
    <row r="83" spans="1:33" ht="12.75">
      <c r="A83" s="29">
        <v>81</v>
      </c>
      <c r="B83" s="29">
        <v>107728</v>
      </c>
      <c r="C83" s="30" t="s">
        <v>353</v>
      </c>
      <c r="D83" s="29" t="s">
        <v>40</v>
      </c>
      <c r="E83" s="30" t="s">
        <v>47</v>
      </c>
      <c r="F83" s="29"/>
      <c r="G83" s="31">
        <v>29</v>
      </c>
      <c r="H83" s="32">
        <v>100</v>
      </c>
      <c r="I83" s="32">
        <f t="shared" si="15"/>
        <v>300</v>
      </c>
      <c r="J83" s="45">
        <v>11500</v>
      </c>
      <c r="K83" s="46">
        <v>2435.7</v>
      </c>
      <c r="L83" s="47">
        <v>0.2118</v>
      </c>
      <c r="M83" s="48">
        <v>11668.22</v>
      </c>
      <c r="N83" s="49">
        <v>11668.22</v>
      </c>
      <c r="O83" s="49">
        <f t="shared" si="16"/>
        <v>0</v>
      </c>
      <c r="P83" s="50">
        <f t="shared" si="17"/>
        <v>1.0146278260869566</v>
      </c>
      <c r="Q83" s="66"/>
      <c r="R83" s="66">
        <v>100</v>
      </c>
      <c r="T83" s="48">
        <v>6278.58</v>
      </c>
      <c r="U83" s="48">
        <v>6278.58</v>
      </c>
      <c r="V83" s="49">
        <f t="shared" si="18"/>
        <v>0</v>
      </c>
      <c r="W83" s="50">
        <f t="shared" si="21"/>
        <v>0.5459634782608696</v>
      </c>
      <c r="Y83" s="16">
        <v>0</v>
      </c>
      <c r="AA83" s="48">
        <v>13702.99</v>
      </c>
      <c r="AB83" s="57">
        <f t="shared" si="22"/>
        <v>1.191564347826087</v>
      </c>
      <c r="AC83" s="16">
        <v>200</v>
      </c>
      <c r="AD83" s="16">
        <v>100</v>
      </c>
      <c r="AE83" s="63" t="s">
        <v>354</v>
      </c>
      <c r="AF83" s="19">
        <f t="shared" si="19"/>
        <v>200</v>
      </c>
      <c r="AG83" s="14">
        <f t="shared" si="20"/>
        <v>200</v>
      </c>
    </row>
    <row r="84" spans="1:33" ht="12.75">
      <c r="A84" s="33">
        <v>82</v>
      </c>
      <c r="B84" s="33">
        <v>594</v>
      </c>
      <c r="C84" s="34" t="s">
        <v>355</v>
      </c>
      <c r="D84" s="33" t="s">
        <v>35</v>
      </c>
      <c r="E84" s="34" t="s">
        <v>47</v>
      </c>
      <c r="F84" s="33"/>
      <c r="G84" s="35">
        <v>30</v>
      </c>
      <c r="H84" s="36">
        <v>100</v>
      </c>
      <c r="I84" s="36">
        <f t="shared" si="15"/>
        <v>300</v>
      </c>
      <c r="J84" s="51">
        <v>10000</v>
      </c>
      <c r="K84" s="52">
        <v>2482.4</v>
      </c>
      <c r="L84" s="53">
        <v>0.24824000000000002</v>
      </c>
      <c r="M84" s="54">
        <v>11822.73</v>
      </c>
      <c r="N84" s="49">
        <v>11822.73</v>
      </c>
      <c r="O84" s="49">
        <f t="shared" si="16"/>
        <v>0</v>
      </c>
      <c r="P84" s="55">
        <f t="shared" si="17"/>
        <v>1.182273</v>
      </c>
      <c r="Q84" s="67">
        <v>100</v>
      </c>
      <c r="R84" s="67">
        <v>100</v>
      </c>
      <c r="S84" s="17" t="s">
        <v>221</v>
      </c>
      <c r="T84" s="54">
        <v>3944.99</v>
      </c>
      <c r="U84" s="48">
        <v>3944.99</v>
      </c>
      <c r="V84" s="49">
        <f t="shared" si="18"/>
        <v>0</v>
      </c>
      <c r="W84" s="56">
        <f t="shared" si="21"/>
        <v>0.394499</v>
      </c>
      <c r="Y84" s="16">
        <v>0</v>
      </c>
      <c r="AA84" s="74">
        <v>7226.17</v>
      </c>
      <c r="AB84" s="75">
        <f t="shared" si="22"/>
        <v>0.722617</v>
      </c>
      <c r="AD84" s="16">
        <v>0</v>
      </c>
      <c r="AF84" s="19">
        <f t="shared" si="19"/>
        <v>100</v>
      </c>
      <c r="AG84" s="14">
        <f t="shared" si="20"/>
        <v>100</v>
      </c>
    </row>
    <row r="85" spans="1:33" ht="12.75">
      <c r="A85" s="33">
        <v>83</v>
      </c>
      <c r="B85" s="33">
        <v>102479</v>
      </c>
      <c r="C85" s="34" t="s">
        <v>356</v>
      </c>
      <c r="D85" s="33" t="s">
        <v>35</v>
      </c>
      <c r="E85" s="34" t="s">
        <v>36</v>
      </c>
      <c r="F85" s="33"/>
      <c r="G85" s="35">
        <v>30</v>
      </c>
      <c r="H85" s="36">
        <v>100</v>
      </c>
      <c r="I85" s="36">
        <f t="shared" si="15"/>
        <v>300</v>
      </c>
      <c r="J85" s="51">
        <v>10000</v>
      </c>
      <c r="K85" s="52">
        <v>2762.4000000000005</v>
      </c>
      <c r="L85" s="53">
        <v>0.27624000000000004</v>
      </c>
      <c r="M85" s="54">
        <v>10026.58</v>
      </c>
      <c r="N85" s="49">
        <v>10026.58</v>
      </c>
      <c r="O85" s="49">
        <f t="shared" si="16"/>
        <v>0</v>
      </c>
      <c r="P85" s="56">
        <f t="shared" si="17"/>
        <v>1.002658</v>
      </c>
      <c r="Q85" s="67"/>
      <c r="R85" s="67">
        <v>100</v>
      </c>
      <c r="T85" s="54">
        <v>10714.68</v>
      </c>
      <c r="U85" s="48">
        <v>10820.68</v>
      </c>
      <c r="V85" s="49">
        <f t="shared" si="18"/>
        <v>106</v>
      </c>
      <c r="W85" s="56">
        <f t="shared" si="21"/>
        <v>1.071468</v>
      </c>
      <c r="Y85" s="16">
        <v>100</v>
      </c>
      <c r="AA85" s="74">
        <v>6501.03</v>
      </c>
      <c r="AB85" s="75">
        <f t="shared" si="22"/>
        <v>0.650103</v>
      </c>
      <c r="AD85" s="16">
        <v>0</v>
      </c>
      <c r="AF85" s="19">
        <f t="shared" si="19"/>
        <v>0</v>
      </c>
      <c r="AG85" s="14">
        <f t="shared" si="20"/>
        <v>200</v>
      </c>
    </row>
    <row r="86" spans="1:33" ht="12.75">
      <c r="A86" s="33">
        <v>84</v>
      </c>
      <c r="B86" s="33">
        <v>102564</v>
      </c>
      <c r="C86" s="34" t="s">
        <v>357</v>
      </c>
      <c r="D86" s="33" t="s">
        <v>35</v>
      </c>
      <c r="E86" s="34" t="s">
        <v>47</v>
      </c>
      <c r="F86" s="33"/>
      <c r="G86" s="35">
        <v>30</v>
      </c>
      <c r="H86" s="36">
        <v>100</v>
      </c>
      <c r="I86" s="36">
        <f t="shared" si="15"/>
        <v>300</v>
      </c>
      <c r="J86" s="51">
        <v>10000</v>
      </c>
      <c r="K86" s="52">
        <v>2400.0000000000005</v>
      </c>
      <c r="L86" s="53">
        <v>0.24000000000000005</v>
      </c>
      <c r="M86" s="54">
        <v>10316.33</v>
      </c>
      <c r="N86" s="49">
        <v>10316.33</v>
      </c>
      <c r="O86" s="49">
        <f t="shared" si="16"/>
        <v>0</v>
      </c>
      <c r="P86" s="56">
        <f t="shared" si="17"/>
        <v>1.031633</v>
      </c>
      <c r="Q86" s="67"/>
      <c r="R86" s="67">
        <v>100</v>
      </c>
      <c r="T86" s="54">
        <v>10790.65</v>
      </c>
      <c r="U86" s="48">
        <v>10790.65</v>
      </c>
      <c r="V86" s="49">
        <f t="shared" si="18"/>
        <v>0</v>
      </c>
      <c r="W86" s="55">
        <f t="shared" si="21"/>
        <v>1.079065</v>
      </c>
      <c r="X86" s="16">
        <v>100</v>
      </c>
      <c r="Y86" s="16">
        <v>100</v>
      </c>
      <c r="Z86" s="63" t="s">
        <v>358</v>
      </c>
      <c r="AA86" s="74">
        <v>10724.27</v>
      </c>
      <c r="AB86" s="76">
        <f t="shared" si="22"/>
        <v>1.072427</v>
      </c>
      <c r="AC86" s="16">
        <v>200</v>
      </c>
      <c r="AD86" s="16">
        <v>100</v>
      </c>
      <c r="AE86" s="63" t="s">
        <v>359</v>
      </c>
      <c r="AF86" s="19">
        <f t="shared" si="19"/>
        <v>300</v>
      </c>
      <c r="AG86" s="14">
        <f t="shared" si="20"/>
        <v>300</v>
      </c>
    </row>
    <row r="87" spans="1:33" ht="12.75">
      <c r="A87" s="29">
        <v>85</v>
      </c>
      <c r="B87" s="29">
        <v>106865</v>
      </c>
      <c r="C87" s="30" t="s">
        <v>360</v>
      </c>
      <c r="D87" s="29" t="s">
        <v>35</v>
      </c>
      <c r="E87" s="30" t="s">
        <v>41</v>
      </c>
      <c r="F87" s="29"/>
      <c r="G87" s="31">
        <v>31</v>
      </c>
      <c r="H87" s="32">
        <v>100</v>
      </c>
      <c r="I87" s="32">
        <f t="shared" si="15"/>
        <v>300</v>
      </c>
      <c r="J87" s="45">
        <v>10000</v>
      </c>
      <c r="K87" s="46">
        <v>2291.6</v>
      </c>
      <c r="L87" s="47">
        <v>0.22916</v>
      </c>
      <c r="M87" s="48">
        <v>11019.85</v>
      </c>
      <c r="N87" s="49">
        <v>11019.85</v>
      </c>
      <c r="O87" s="49">
        <f t="shared" si="16"/>
        <v>0</v>
      </c>
      <c r="P87" s="57">
        <f t="shared" si="17"/>
        <v>1.101985</v>
      </c>
      <c r="Q87" s="66">
        <v>100</v>
      </c>
      <c r="R87" s="66">
        <v>100</v>
      </c>
      <c r="S87" s="63" t="s">
        <v>361</v>
      </c>
      <c r="T87" s="48">
        <v>11366.77</v>
      </c>
      <c r="U87" s="48">
        <v>11366.77</v>
      </c>
      <c r="V87" s="49">
        <f t="shared" si="18"/>
        <v>0</v>
      </c>
      <c r="W87" s="57">
        <f t="shared" si="21"/>
        <v>1.136677</v>
      </c>
      <c r="X87" s="16">
        <v>100</v>
      </c>
      <c r="Y87" s="16">
        <v>100</v>
      </c>
      <c r="Z87" s="63" t="s">
        <v>362</v>
      </c>
      <c r="AA87" s="48">
        <v>12386.16</v>
      </c>
      <c r="AB87" s="57">
        <f t="shared" si="22"/>
        <v>1.238616</v>
      </c>
      <c r="AC87" s="16">
        <v>100</v>
      </c>
      <c r="AD87" s="16">
        <v>100</v>
      </c>
      <c r="AE87" s="63" t="s">
        <v>362</v>
      </c>
      <c r="AF87" s="19">
        <f t="shared" si="19"/>
        <v>300</v>
      </c>
      <c r="AG87" s="14">
        <f t="shared" si="20"/>
        <v>300</v>
      </c>
    </row>
    <row r="88" spans="1:33" ht="12.75">
      <c r="A88" s="29">
        <v>86</v>
      </c>
      <c r="B88" s="29">
        <v>347</v>
      </c>
      <c r="C88" s="30" t="s">
        <v>363</v>
      </c>
      <c r="D88" s="29" t="s">
        <v>40</v>
      </c>
      <c r="E88" s="30" t="s">
        <v>55</v>
      </c>
      <c r="F88" s="29"/>
      <c r="G88" s="31">
        <v>31</v>
      </c>
      <c r="H88" s="32">
        <v>100</v>
      </c>
      <c r="I88" s="32">
        <f t="shared" si="15"/>
        <v>300</v>
      </c>
      <c r="J88" s="45">
        <v>10000</v>
      </c>
      <c r="K88" s="46">
        <v>2276</v>
      </c>
      <c r="L88" s="47">
        <v>0.2276</v>
      </c>
      <c r="M88" s="48">
        <v>10081.13</v>
      </c>
      <c r="N88" s="49">
        <v>10081.13</v>
      </c>
      <c r="O88" s="49">
        <f t="shared" si="16"/>
        <v>0</v>
      </c>
      <c r="P88" s="50">
        <f t="shared" si="17"/>
        <v>1.0081129999999998</v>
      </c>
      <c r="Q88" s="66"/>
      <c r="R88" s="66">
        <v>100</v>
      </c>
      <c r="T88" s="48">
        <v>4451.99</v>
      </c>
      <c r="U88" s="48">
        <v>4451.99</v>
      </c>
      <c r="V88" s="49">
        <f t="shared" si="18"/>
        <v>0</v>
      </c>
      <c r="W88" s="50">
        <f t="shared" si="21"/>
        <v>0.44519899999999996</v>
      </c>
      <c r="Y88" s="16">
        <v>0</v>
      </c>
      <c r="AA88" s="48">
        <v>4208.02</v>
      </c>
      <c r="AB88" s="50">
        <f t="shared" si="22"/>
        <v>0.42080200000000006</v>
      </c>
      <c r="AD88" s="16">
        <v>0</v>
      </c>
      <c r="AF88" s="19">
        <f t="shared" si="19"/>
        <v>0</v>
      </c>
      <c r="AG88" s="14">
        <f t="shared" si="20"/>
        <v>100</v>
      </c>
    </row>
    <row r="89" spans="1:33" ht="12.75">
      <c r="A89" s="29">
        <v>87</v>
      </c>
      <c r="B89" s="29">
        <v>733</v>
      </c>
      <c r="C89" s="30" t="s">
        <v>364</v>
      </c>
      <c r="D89" s="29" t="s">
        <v>35</v>
      </c>
      <c r="E89" s="30" t="s">
        <v>70</v>
      </c>
      <c r="F89" s="29"/>
      <c r="G89" s="31">
        <v>31</v>
      </c>
      <c r="H89" s="32">
        <v>100</v>
      </c>
      <c r="I89" s="32">
        <f t="shared" si="15"/>
        <v>300</v>
      </c>
      <c r="J89" s="45">
        <v>9000</v>
      </c>
      <c r="K89" s="46">
        <v>2458.0800000000004</v>
      </c>
      <c r="L89" s="47">
        <v>0.27312000000000003</v>
      </c>
      <c r="M89" s="48">
        <v>4593.1</v>
      </c>
      <c r="N89" s="49">
        <v>4593.1</v>
      </c>
      <c r="O89" s="49">
        <f t="shared" si="16"/>
        <v>0</v>
      </c>
      <c r="P89" s="50">
        <f t="shared" si="17"/>
        <v>0.5103444444444445</v>
      </c>
      <c r="Q89" s="66"/>
      <c r="R89" s="66">
        <v>0</v>
      </c>
      <c r="T89" s="48">
        <v>9082.42</v>
      </c>
      <c r="U89" s="48">
        <v>9082.42</v>
      </c>
      <c r="V89" s="49">
        <f t="shared" si="18"/>
        <v>0</v>
      </c>
      <c r="W89" s="50">
        <f t="shared" si="21"/>
        <v>1.0091577777777778</v>
      </c>
      <c r="Y89" s="16">
        <v>100</v>
      </c>
      <c r="AA89" s="48">
        <v>9060.39</v>
      </c>
      <c r="AB89" s="50">
        <f t="shared" si="22"/>
        <v>1.00671</v>
      </c>
      <c r="AD89" s="16">
        <v>100</v>
      </c>
      <c r="AF89" s="19">
        <f t="shared" si="19"/>
        <v>0</v>
      </c>
      <c r="AG89" s="14">
        <f t="shared" si="20"/>
        <v>200</v>
      </c>
    </row>
    <row r="90" spans="1:33" ht="12.75">
      <c r="A90" s="33">
        <v>88</v>
      </c>
      <c r="B90" s="33">
        <v>116482</v>
      </c>
      <c r="C90" s="34" t="s">
        <v>365</v>
      </c>
      <c r="D90" s="33" t="s">
        <v>35</v>
      </c>
      <c r="E90" s="34" t="s">
        <v>36</v>
      </c>
      <c r="F90" s="33"/>
      <c r="G90" s="35">
        <v>32</v>
      </c>
      <c r="H90" s="36">
        <v>100</v>
      </c>
      <c r="I90" s="36">
        <f t="shared" si="15"/>
        <v>300</v>
      </c>
      <c r="J90" s="51">
        <v>10000</v>
      </c>
      <c r="K90" s="52">
        <v>2577.2000000000003</v>
      </c>
      <c r="L90" s="53">
        <v>0.25772</v>
      </c>
      <c r="M90" s="54">
        <v>5210.1</v>
      </c>
      <c r="N90" s="49">
        <v>5210.1</v>
      </c>
      <c r="O90" s="49">
        <f t="shared" si="16"/>
        <v>0</v>
      </c>
      <c r="P90" s="56">
        <f t="shared" si="17"/>
        <v>0.5210100000000001</v>
      </c>
      <c r="Q90" s="67"/>
      <c r="R90" s="67">
        <v>0</v>
      </c>
      <c r="T90" s="54">
        <v>5706.86</v>
      </c>
      <c r="U90" s="48">
        <v>5706.86</v>
      </c>
      <c r="V90" s="49">
        <f t="shared" si="18"/>
        <v>0</v>
      </c>
      <c r="W90" s="56">
        <f t="shared" si="21"/>
        <v>0.5706859999999999</v>
      </c>
      <c r="Y90" s="16">
        <v>0</v>
      </c>
      <c r="AA90" s="74">
        <v>4422.47</v>
      </c>
      <c r="AB90" s="75">
        <f t="shared" si="22"/>
        <v>0.442247</v>
      </c>
      <c r="AD90" s="16">
        <v>0</v>
      </c>
      <c r="AF90" s="19">
        <f t="shared" si="19"/>
        <v>0</v>
      </c>
      <c r="AG90" s="14">
        <f t="shared" si="20"/>
        <v>0</v>
      </c>
    </row>
    <row r="91" spans="1:33" ht="12.75">
      <c r="A91" s="33">
        <v>89</v>
      </c>
      <c r="B91" s="33">
        <v>752</v>
      </c>
      <c r="C91" s="34" t="s">
        <v>366</v>
      </c>
      <c r="D91" s="33" t="s">
        <v>35</v>
      </c>
      <c r="E91" s="34" t="s">
        <v>55</v>
      </c>
      <c r="F91" s="33"/>
      <c r="G91" s="35">
        <v>32</v>
      </c>
      <c r="H91" s="36">
        <v>100</v>
      </c>
      <c r="I91" s="36">
        <f t="shared" si="15"/>
        <v>300</v>
      </c>
      <c r="J91" s="51">
        <v>10000</v>
      </c>
      <c r="K91" s="52">
        <v>2507.6000000000004</v>
      </c>
      <c r="L91" s="53">
        <v>0.25076000000000004</v>
      </c>
      <c r="M91" s="54">
        <v>7213.7</v>
      </c>
      <c r="N91" s="49">
        <v>7213.7</v>
      </c>
      <c r="O91" s="49">
        <f t="shared" si="16"/>
        <v>0</v>
      </c>
      <c r="P91" s="56">
        <f t="shared" si="17"/>
        <v>0.72137</v>
      </c>
      <c r="Q91" s="67"/>
      <c r="R91" s="67">
        <v>0</v>
      </c>
      <c r="T91" s="54">
        <v>6116.3</v>
      </c>
      <c r="U91" s="48">
        <v>6116.3</v>
      </c>
      <c r="V91" s="49">
        <f t="shared" si="18"/>
        <v>0</v>
      </c>
      <c r="W91" s="56">
        <f t="shared" si="21"/>
        <v>0.61163</v>
      </c>
      <c r="Y91" s="16">
        <v>0</v>
      </c>
      <c r="AA91" s="74">
        <v>6480.6</v>
      </c>
      <c r="AB91" s="75">
        <f t="shared" si="22"/>
        <v>0.6480600000000001</v>
      </c>
      <c r="AD91" s="16">
        <v>0</v>
      </c>
      <c r="AF91" s="19">
        <f t="shared" si="19"/>
        <v>0</v>
      </c>
      <c r="AG91" s="14">
        <f t="shared" si="20"/>
        <v>0</v>
      </c>
    </row>
    <row r="92" spans="1:33" ht="12.75">
      <c r="A92" s="33">
        <v>90</v>
      </c>
      <c r="B92" s="33">
        <v>723</v>
      </c>
      <c r="C92" s="34" t="s">
        <v>367</v>
      </c>
      <c r="D92" s="33" t="s">
        <v>35</v>
      </c>
      <c r="E92" s="34" t="s">
        <v>70</v>
      </c>
      <c r="F92" s="33"/>
      <c r="G92" s="35">
        <v>32</v>
      </c>
      <c r="H92" s="36">
        <v>100</v>
      </c>
      <c r="I92" s="36">
        <f t="shared" si="15"/>
        <v>300</v>
      </c>
      <c r="J92" s="51">
        <v>10000</v>
      </c>
      <c r="K92" s="52">
        <v>2329.2000000000003</v>
      </c>
      <c r="L92" s="53">
        <v>0.23292000000000002</v>
      </c>
      <c r="M92" s="54">
        <v>10006.16</v>
      </c>
      <c r="N92" s="49">
        <v>10006.16</v>
      </c>
      <c r="O92" s="49">
        <f t="shared" si="16"/>
        <v>0</v>
      </c>
      <c r="P92" s="55">
        <f t="shared" si="17"/>
        <v>1.000616</v>
      </c>
      <c r="Q92" s="67">
        <v>200</v>
      </c>
      <c r="R92" s="67">
        <v>100</v>
      </c>
      <c r="S92" s="63" t="s">
        <v>368</v>
      </c>
      <c r="T92" s="54">
        <v>10105.2</v>
      </c>
      <c r="U92" s="48">
        <v>10105.2</v>
      </c>
      <c r="V92" s="49">
        <f t="shared" si="18"/>
        <v>0</v>
      </c>
      <c r="W92" s="56">
        <f t="shared" si="21"/>
        <v>1.01052</v>
      </c>
      <c r="X92" s="16">
        <v>200</v>
      </c>
      <c r="Y92" s="16">
        <v>100</v>
      </c>
      <c r="Z92" s="63" t="s">
        <v>369</v>
      </c>
      <c r="AA92" s="74">
        <v>5293.77</v>
      </c>
      <c r="AB92" s="75">
        <f t="shared" si="22"/>
        <v>0.5293770000000001</v>
      </c>
      <c r="AD92" s="16">
        <v>0</v>
      </c>
      <c r="AF92" s="19">
        <f t="shared" si="19"/>
        <v>400</v>
      </c>
      <c r="AG92" s="14">
        <f t="shared" si="20"/>
        <v>200</v>
      </c>
    </row>
    <row r="93" spans="1:33" ht="12.75">
      <c r="A93" s="29">
        <v>91</v>
      </c>
      <c r="B93" s="29">
        <v>710</v>
      </c>
      <c r="C93" s="30" t="s">
        <v>370</v>
      </c>
      <c r="D93" s="29" t="s">
        <v>35</v>
      </c>
      <c r="E93" s="30" t="s">
        <v>38</v>
      </c>
      <c r="F93" s="29"/>
      <c r="G93" s="31">
        <v>33</v>
      </c>
      <c r="H93" s="32">
        <v>100</v>
      </c>
      <c r="I93" s="32">
        <f t="shared" si="15"/>
        <v>300</v>
      </c>
      <c r="J93" s="45">
        <v>10000</v>
      </c>
      <c r="K93" s="46">
        <v>2814.8</v>
      </c>
      <c r="L93" s="47">
        <v>0.28148</v>
      </c>
      <c r="M93" s="48">
        <v>10065.13</v>
      </c>
      <c r="N93" s="49">
        <v>10065.13</v>
      </c>
      <c r="O93" s="49">
        <f t="shared" si="16"/>
        <v>0</v>
      </c>
      <c r="P93" s="57">
        <f t="shared" si="17"/>
        <v>1.006513</v>
      </c>
      <c r="Q93" s="66">
        <v>200</v>
      </c>
      <c r="R93" s="66">
        <v>100</v>
      </c>
      <c r="S93" s="63" t="s">
        <v>371</v>
      </c>
      <c r="T93" s="48">
        <v>5093.93</v>
      </c>
      <c r="U93" s="48">
        <v>5093.93</v>
      </c>
      <c r="V93" s="49">
        <f t="shared" si="18"/>
        <v>0</v>
      </c>
      <c r="W93" s="50">
        <f t="shared" si="21"/>
        <v>0.509393</v>
      </c>
      <c r="Y93" s="16">
        <v>0</v>
      </c>
      <c r="AA93" s="48">
        <v>10205.68</v>
      </c>
      <c r="AB93" s="57">
        <f t="shared" si="22"/>
        <v>1.020568</v>
      </c>
      <c r="AC93" s="16">
        <v>200</v>
      </c>
      <c r="AD93" s="16">
        <v>100</v>
      </c>
      <c r="AE93" s="63" t="s">
        <v>372</v>
      </c>
      <c r="AF93" s="19">
        <f t="shared" si="19"/>
        <v>400</v>
      </c>
      <c r="AG93" s="14">
        <f t="shared" si="20"/>
        <v>200</v>
      </c>
    </row>
    <row r="94" spans="1:33" ht="12.75">
      <c r="A94" s="29">
        <v>92</v>
      </c>
      <c r="B94" s="29">
        <v>104533</v>
      </c>
      <c r="C94" s="30" t="s">
        <v>373</v>
      </c>
      <c r="D94" s="29" t="s">
        <v>35</v>
      </c>
      <c r="E94" s="30" t="s">
        <v>47</v>
      </c>
      <c r="F94" s="29"/>
      <c r="G94" s="31">
        <v>33</v>
      </c>
      <c r="H94" s="32">
        <v>100</v>
      </c>
      <c r="I94" s="32">
        <f t="shared" si="15"/>
        <v>300</v>
      </c>
      <c r="J94" s="45">
        <v>10000</v>
      </c>
      <c r="K94" s="46">
        <v>2632.8</v>
      </c>
      <c r="L94" s="47">
        <v>0.26327999999999996</v>
      </c>
      <c r="M94" s="48">
        <v>4721.73</v>
      </c>
      <c r="N94" s="49">
        <v>4721.73</v>
      </c>
      <c r="O94" s="49">
        <f t="shared" si="16"/>
        <v>0</v>
      </c>
      <c r="P94" s="50">
        <f t="shared" si="17"/>
        <v>0.47217299999999995</v>
      </c>
      <c r="Q94" s="66"/>
      <c r="R94" s="66">
        <v>0</v>
      </c>
      <c r="T94" s="48">
        <v>4600.09</v>
      </c>
      <c r="U94" s="48">
        <v>4600.09</v>
      </c>
      <c r="V94" s="49">
        <f t="shared" si="18"/>
        <v>0</v>
      </c>
      <c r="W94" s="50">
        <f t="shared" si="21"/>
        <v>0.460009</v>
      </c>
      <c r="Y94" s="16">
        <v>0</v>
      </c>
      <c r="AA94" s="48">
        <v>5707.07</v>
      </c>
      <c r="AB94" s="50">
        <f t="shared" si="22"/>
        <v>0.570707</v>
      </c>
      <c r="AD94" s="16">
        <v>0</v>
      </c>
      <c r="AF94" s="19">
        <f t="shared" si="19"/>
        <v>0</v>
      </c>
      <c r="AG94" s="14">
        <f t="shared" si="20"/>
        <v>0</v>
      </c>
    </row>
    <row r="95" spans="1:33" ht="12.75">
      <c r="A95" s="29">
        <v>93</v>
      </c>
      <c r="B95" s="29">
        <v>116919</v>
      </c>
      <c r="C95" s="30" t="s">
        <v>374</v>
      </c>
      <c r="D95" s="29" t="s">
        <v>35</v>
      </c>
      <c r="E95" s="30" t="s">
        <v>36</v>
      </c>
      <c r="F95" s="29"/>
      <c r="G95" s="31">
        <v>33</v>
      </c>
      <c r="H95" s="32">
        <v>100</v>
      </c>
      <c r="I95" s="32">
        <f t="shared" si="15"/>
        <v>300</v>
      </c>
      <c r="J95" s="45">
        <v>9800</v>
      </c>
      <c r="K95" s="46">
        <v>2678.1440000000002</v>
      </c>
      <c r="L95" s="47">
        <v>0.27328</v>
      </c>
      <c r="M95" s="48">
        <v>7973.95</v>
      </c>
      <c r="N95" s="49">
        <v>7973.95</v>
      </c>
      <c r="O95" s="49">
        <f t="shared" si="16"/>
        <v>0</v>
      </c>
      <c r="P95" s="50">
        <f t="shared" si="17"/>
        <v>0.8136683673469387</v>
      </c>
      <c r="Q95" s="66"/>
      <c r="R95" s="66">
        <v>0</v>
      </c>
      <c r="T95" s="48">
        <v>4013.68</v>
      </c>
      <c r="U95" s="48">
        <v>4013.68</v>
      </c>
      <c r="V95" s="49">
        <f t="shared" si="18"/>
        <v>0</v>
      </c>
      <c r="W95" s="50">
        <f t="shared" si="21"/>
        <v>0.4095591836734694</v>
      </c>
      <c r="Y95" s="16">
        <v>0</v>
      </c>
      <c r="AA95" s="48">
        <v>5338.68</v>
      </c>
      <c r="AB95" s="50">
        <f t="shared" si="22"/>
        <v>0.5447632653061225</v>
      </c>
      <c r="AD95" s="16">
        <v>0</v>
      </c>
      <c r="AF95" s="19">
        <f t="shared" si="19"/>
        <v>0</v>
      </c>
      <c r="AG95" s="14">
        <f t="shared" si="20"/>
        <v>0</v>
      </c>
    </row>
    <row r="96" spans="1:33" ht="12.75">
      <c r="A96" s="33">
        <v>94</v>
      </c>
      <c r="B96" s="33">
        <v>573</v>
      </c>
      <c r="C96" s="34" t="s">
        <v>375</v>
      </c>
      <c r="D96" s="33" t="s">
        <v>35</v>
      </c>
      <c r="E96" s="34" t="s">
        <v>70</v>
      </c>
      <c r="F96" s="33"/>
      <c r="G96" s="35">
        <v>34</v>
      </c>
      <c r="H96" s="36">
        <v>100</v>
      </c>
      <c r="I96" s="36">
        <f t="shared" si="15"/>
        <v>300</v>
      </c>
      <c r="J96" s="51">
        <v>9800</v>
      </c>
      <c r="K96" s="52">
        <v>2309.664</v>
      </c>
      <c r="L96" s="53">
        <v>0.23568</v>
      </c>
      <c r="M96" s="54">
        <v>5292.13</v>
      </c>
      <c r="N96" s="49">
        <v>5292.13</v>
      </c>
      <c r="O96" s="49">
        <f t="shared" si="16"/>
        <v>0</v>
      </c>
      <c r="P96" s="56">
        <f t="shared" si="17"/>
        <v>0.5400132653061225</v>
      </c>
      <c r="Q96" s="67"/>
      <c r="R96" s="67">
        <v>0</v>
      </c>
      <c r="T96" s="54">
        <v>4903.67</v>
      </c>
      <c r="U96" s="48">
        <v>4903.67</v>
      </c>
      <c r="V96" s="49">
        <f t="shared" si="18"/>
        <v>0</v>
      </c>
      <c r="W96" s="56">
        <f t="shared" si="21"/>
        <v>0.5003744897959184</v>
      </c>
      <c r="Y96" s="16">
        <v>0</v>
      </c>
      <c r="AA96" s="74">
        <v>8006.5</v>
      </c>
      <c r="AB96" s="75">
        <f t="shared" si="22"/>
        <v>0.8169897959183674</v>
      </c>
      <c r="AD96" s="16">
        <v>0</v>
      </c>
      <c r="AF96" s="19">
        <f t="shared" si="19"/>
        <v>0</v>
      </c>
      <c r="AG96" s="14">
        <f t="shared" si="20"/>
        <v>0</v>
      </c>
    </row>
    <row r="97" spans="1:33" ht="12.75">
      <c r="A97" s="33">
        <v>95</v>
      </c>
      <c r="B97" s="33">
        <v>720</v>
      </c>
      <c r="C97" s="34" t="s">
        <v>376</v>
      </c>
      <c r="D97" s="33" t="s">
        <v>35</v>
      </c>
      <c r="E97" s="34" t="s">
        <v>47</v>
      </c>
      <c r="F97" s="33"/>
      <c r="G97" s="35">
        <v>34</v>
      </c>
      <c r="H97" s="36">
        <v>100</v>
      </c>
      <c r="I97" s="36">
        <f t="shared" si="15"/>
        <v>300</v>
      </c>
      <c r="J97" s="51">
        <v>9800</v>
      </c>
      <c r="K97" s="52">
        <v>2404.9199999999996</v>
      </c>
      <c r="L97" s="53">
        <v>0.24539999999999998</v>
      </c>
      <c r="M97" s="54">
        <v>9870.64</v>
      </c>
      <c r="N97" s="49">
        <v>9870.64</v>
      </c>
      <c r="O97" s="49">
        <f t="shared" si="16"/>
        <v>0</v>
      </c>
      <c r="P97" s="55">
        <f t="shared" si="17"/>
        <v>1.007208163265306</v>
      </c>
      <c r="Q97" s="67">
        <v>200</v>
      </c>
      <c r="R97" s="67">
        <v>100</v>
      </c>
      <c r="S97" s="63" t="s">
        <v>377</v>
      </c>
      <c r="T97" s="54">
        <v>4691.48</v>
      </c>
      <c r="U97" s="48">
        <v>4691.48</v>
      </c>
      <c r="V97" s="49">
        <f t="shared" si="18"/>
        <v>0</v>
      </c>
      <c r="W97" s="56">
        <f t="shared" si="21"/>
        <v>0.4787224489795918</v>
      </c>
      <c r="Y97" s="16">
        <v>0</v>
      </c>
      <c r="AA97" s="74">
        <v>5388.98</v>
      </c>
      <c r="AB97" s="75">
        <f t="shared" si="22"/>
        <v>0.5498959183673469</v>
      </c>
      <c r="AD97" s="16">
        <v>0</v>
      </c>
      <c r="AF97" s="19">
        <f t="shared" si="19"/>
        <v>200</v>
      </c>
      <c r="AG97" s="14">
        <f t="shared" si="20"/>
        <v>100</v>
      </c>
    </row>
    <row r="98" spans="1:33" ht="12.75">
      <c r="A98" s="33">
        <v>96</v>
      </c>
      <c r="B98" s="33">
        <v>727</v>
      </c>
      <c r="C98" s="34" t="s">
        <v>378</v>
      </c>
      <c r="D98" s="33" t="s">
        <v>35</v>
      </c>
      <c r="E98" s="34" t="s">
        <v>55</v>
      </c>
      <c r="F98" s="33"/>
      <c r="G98" s="35">
        <v>34</v>
      </c>
      <c r="H98" s="36">
        <v>100</v>
      </c>
      <c r="I98" s="36">
        <f t="shared" si="15"/>
        <v>300</v>
      </c>
      <c r="J98" s="51">
        <v>9800</v>
      </c>
      <c r="K98" s="52">
        <v>2486.0640000000008</v>
      </c>
      <c r="L98" s="53">
        <v>0.25368000000000007</v>
      </c>
      <c r="M98" s="54">
        <v>5089.63</v>
      </c>
      <c r="N98" s="49">
        <v>5089.63</v>
      </c>
      <c r="O98" s="49">
        <f t="shared" si="16"/>
        <v>0</v>
      </c>
      <c r="P98" s="56">
        <f t="shared" si="17"/>
        <v>0.51935</v>
      </c>
      <c r="Q98" s="67"/>
      <c r="R98" s="67">
        <v>0</v>
      </c>
      <c r="T98" s="54">
        <v>9997.8</v>
      </c>
      <c r="U98" s="48">
        <v>9997.8</v>
      </c>
      <c r="V98" s="49">
        <f t="shared" si="18"/>
        <v>0</v>
      </c>
      <c r="W98" s="55">
        <f t="shared" si="21"/>
        <v>1.0201836734693877</v>
      </c>
      <c r="X98" s="16">
        <v>200</v>
      </c>
      <c r="Y98" s="16">
        <v>100</v>
      </c>
      <c r="Z98" s="63" t="s">
        <v>379</v>
      </c>
      <c r="AA98" s="74">
        <v>5501.39</v>
      </c>
      <c r="AB98" s="75">
        <f t="shared" si="22"/>
        <v>0.5613663265306122</v>
      </c>
      <c r="AD98" s="16">
        <v>0</v>
      </c>
      <c r="AF98" s="19">
        <f t="shared" si="19"/>
        <v>200</v>
      </c>
      <c r="AG98" s="14">
        <f t="shared" si="20"/>
        <v>100</v>
      </c>
    </row>
    <row r="99" spans="1:33" ht="12.75">
      <c r="A99" s="29">
        <v>97</v>
      </c>
      <c r="B99" s="29">
        <v>704</v>
      </c>
      <c r="C99" s="30" t="s">
        <v>380</v>
      </c>
      <c r="D99" s="29" t="s">
        <v>35</v>
      </c>
      <c r="E99" s="30" t="s">
        <v>38</v>
      </c>
      <c r="F99" s="29"/>
      <c r="G99" s="31">
        <v>35</v>
      </c>
      <c r="H99" s="32">
        <v>100</v>
      </c>
      <c r="I99" s="32">
        <f t="shared" si="15"/>
        <v>300</v>
      </c>
      <c r="J99" s="45">
        <v>9800</v>
      </c>
      <c r="K99" s="46">
        <v>2292.024</v>
      </c>
      <c r="L99" s="47">
        <v>0.23388</v>
      </c>
      <c r="M99" s="48">
        <v>14241.04</v>
      </c>
      <c r="N99" s="49">
        <v>14241.04</v>
      </c>
      <c r="O99" s="49">
        <f t="shared" si="16"/>
        <v>0</v>
      </c>
      <c r="P99" s="57">
        <f t="shared" si="17"/>
        <v>1.4531673469387756</v>
      </c>
      <c r="Q99" s="66">
        <v>200</v>
      </c>
      <c r="R99" s="66">
        <v>100</v>
      </c>
      <c r="S99" s="63" t="s">
        <v>381</v>
      </c>
      <c r="T99" s="48">
        <v>9878.31</v>
      </c>
      <c r="U99" s="48">
        <v>9878.31</v>
      </c>
      <c r="V99" s="49">
        <f t="shared" si="18"/>
        <v>0</v>
      </c>
      <c r="W99" s="57">
        <f t="shared" si="21"/>
        <v>1.0079908163265305</v>
      </c>
      <c r="X99" s="16">
        <v>200</v>
      </c>
      <c r="Y99" s="16">
        <v>100</v>
      </c>
      <c r="Z99" s="63" t="s">
        <v>382</v>
      </c>
      <c r="AA99" s="48">
        <v>4851.34</v>
      </c>
      <c r="AB99" s="50">
        <f t="shared" si="22"/>
        <v>0.49503469387755106</v>
      </c>
      <c r="AD99" s="16">
        <v>0</v>
      </c>
      <c r="AF99" s="19">
        <f t="shared" si="19"/>
        <v>400</v>
      </c>
      <c r="AG99" s="14">
        <f t="shared" si="20"/>
        <v>200</v>
      </c>
    </row>
    <row r="100" spans="1:33" ht="12.75">
      <c r="A100" s="29">
        <v>98</v>
      </c>
      <c r="B100" s="29">
        <v>112888</v>
      </c>
      <c r="C100" s="30" t="s">
        <v>383</v>
      </c>
      <c r="D100" s="29" t="s">
        <v>35</v>
      </c>
      <c r="E100" s="30" t="s">
        <v>55</v>
      </c>
      <c r="F100" s="29"/>
      <c r="G100" s="31">
        <v>35</v>
      </c>
      <c r="H100" s="32">
        <v>100</v>
      </c>
      <c r="I100" s="32">
        <f t="shared" si="15"/>
        <v>300</v>
      </c>
      <c r="J100" s="45">
        <v>9800</v>
      </c>
      <c r="K100" s="46">
        <v>2483.7120000000004</v>
      </c>
      <c r="L100" s="47">
        <v>0.25344000000000005</v>
      </c>
      <c r="M100" s="48">
        <v>5442.92</v>
      </c>
      <c r="N100" s="49">
        <v>5442.92</v>
      </c>
      <c r="O100" s="49">
        <f aca="true" t="shared" si="23" ref="O100:O131">N100-M100</f>
        <v>0</v>
      </c>
      <c r="P100" s="50">
        <f aca="true" t="shared" si="24" ref="P100:P131">M100/J100</f>
        <v>0.5554</v>
      </c>
      <c r="Q100" s="66"/>
      <c r="R100" s="66">
        <v>0</v>
      </c>
      <c r="T100" s="48">
        <v>4715.08</v>
      </c>
      <c r="U100" s="48">
        <v>4715.08</v>
      </c>
      <c r="V100" s="49">
        <f aca="true" t="shared" si="25" ref="V100:V131">U100-T100</f>
        <v>0</v>
      </c>
      <c r="W100" s="50">
        <f t="shared" si="21"/>
        <v>0.48113061224489795</v>
      </c>
      <c r="Y100" s="16">
        <v>0</v>
      </c>
      <c r="AA100" s="48">
        <v>4476.61</v>
      </c>
      <c r="AB100" s="50">
        <f t="shared" si="22"/>
        <v>0.4567969387755102</v>
      </c>
      <c r="AD100" s="16">
        <v>0</v>
      </c>
      <c r="AF100" s="19">
        <f aca="true" t="shared" si="26" ref="AF100:AF131">Q100+X100+AC100</f>
        <v>0</v>
      </c>
      <c r="AG100" s="14">
        <f aca="true" t="shared" si="27" ref="AG100:AG131">R100+Y100+AD100</f>
        <v>0</v>
      </c>
    </row>
    <row r="101" spans="1:33" ht="12.75">
      <c r="A101" s="29">
        <v>99</v>
      </c>
      <c r="B101" s="29">
        <v>349</v>
      </c>
      <c r="C101" s="30" t="s">
        <v>384</v>
      </c>
      <c r="D101" s="29" t="s">
        <v>35</v>
      </c>
      <c r="E101" s="30" t="s">
        <v>36</v>
      </c>
      <c r="F101" s="29"/>
      <c r="G101" s="31">
        <v>35</v>
      </c>
      <c r="H101" s="32">
        <v>100</v>
      </c>
      <c r="I101" s="32">
        <f t="shared" si="15"/>
        <v>300</v>
      </c>
      <c r="J101" s="45">
        <v>9800</v>
      </c>
      <c r="K101" s="46">
        <v>2630.712</v>
      </c>
      <c r="L101" s="47">
        <v>0.26844</v>
      </c>
      <c r="M101" s="48">
        <v>4145.64</v>
      </c>
      <c r="N101" s="49">
        <v>4145.64</v>
      </c>
      <c r="O101" s="49">
        <f t="shared" si="23"/>
        <v>0</v>
      </c>
      <c r="P101" s="50">
        <f t="shared" si="24"/>
        <v>0.4230244897959184</v>
      </c>
      <c r="Q101" s="66"/>
      <c r="R101" s="66">
        <v>0</v>
      </c>
      <c r="T101" s="48">
        <v>5900.93</v>
      </c>
      <c r="U101" s="48">
        <v>5900.93</v>
      </c>
      <c r="V101" s="49">
        <f t="shared" si="25"/>
        <v>0</v>
      </c>
      <c r="W101" s="50">
        <f t="shared" si="21"/>
        <v>0.6021357142857143</v>
      </c>
      <c r="Y101" s="16">
        <v>0</v>
      </c>
      <c r="AA101" s="48">
        <v>4008.82</v>
      </c>
      <c r="AB101" s="50">
        <f t="shared" si="22"/>
        <v>0.40906326530612247</v>
      </c>
      <c r="AD101" s="16">
        <v>0</v>
      </c>
      <c r="AF101" s="19">
        <f t="shared" si="26"/>
        <v>0</v>
      </c>
      <c r="AG101" s="14">
        <f t="shared" si="27"/>
        <v>0</v>
      </c>
    </row>
    <row r="102" spans="1:33" ht="12.75">
      <c r="A102" s="33">
        <v>100</v>
      </c>
      <c r="B102" s="33">
        <v>104838</v>
      </c>
      <c r="C102" s="34" t="s">
        <v>385</v>
      </c>
      <c r="D102" s="33" t="s">
        <v>35</v>
      </c>
      <c r="E102" s="34" t="s">
        <v>38</v>
      </c>
      <c r="F102" s="33"/>
      <c r="G102" s="35">
        <v>36</v>
      </c>
      <c r="H102" s="36">
        <v>100</v>
      </c>
      <c r="I102" s="36">
        <f t="shared" si="15"/>
        <v>300</v>
      </c>
      <c r="J102" s="51">
        <v>9800</v>
      </c>
      <c r="K102" s="52">
        <v>2332.792</v>
      </c>
      <c r="L102" s="53">
        <v>0.23804</v>
      </c>
      <c r="M102" s="54">
        <v>3836.72</v>
      </c>
      <c r="N102" s="49">
        <v>3836.72</v>
      </c>
      <c r="O102" s="49">
        <f t="shared" si="23"/>
        <v>0</v>
      </c>
      <c r="P102" s="56">
        <f t="shared" si="24"/>
        <v>0.3915020408163265</v>
      </c>
      <c r="Q102" s="67"/>
      <c r="R102" s="67">
        <v>0</v>
      </c>
      <c r="T102" s="54">
        <v>3308.71</v>
      </c>
      <c r="U102" s="48">
        <v>3308.71</v>
      </c>
      <c r="V102" s="49">
        <f t="shared" si="25"/>
        <v>0</v>
      </c>
      <c r="W102" s="56">
        <f t="shared" si="21"/>
        <v>0.3376234693877551</v>
      </c>
      <c r="Y102" s="16">
        <v>0</v>
      </c>
      <c r="AA102" s="74">
        <v>2418.98</v>
      </c>
      <c r="AB102" s="75">
        <f t="shared" si="22"/>
        <v>0.24683469387755103</v>
      </c>
      <c r="AD102" s="16">
        <v>0</v>
      </c>
      <c r="AF102" s="19">
        <f t="shared" si="26"/>
        <v>0</v>
      </c>
      <c r="AG102" s="14">
        <f t="shared" si="27"/>
        <v>0</v>
      </c>
    </row>
    <row r="103" spans="1:33" ht="12.75">
      <c r="A103" s="33">
        <v>101</v>
      </c>
      <c r="B103" s="33">
        <v>115971</v>
      </c>
      <c r="C103" s="34" t="s">
        <v>386</v>
      </c>
      <c r="D103" s="33" t="s">
        <v>35</v>
      </c>
      <c r="E103" s="34" t="s">
        <v>36</v>
      </c>
      <c r="F103" s="33"/>
      <c r="G103" s="35">
        <v>36</v>
      </c>
      <c r="H103" s="36">
        <v>100</v>
      </c>
      <c r="I103" s="36">
        <f t="shared" si="15"/>
        <v>300</v>
      </c>
      <c r="J103" s="51">
        <v>9800</v>
      </c>
      <c r="K103" s="52">
        <v>2625.224</v>
      </c>
      <c r="L103" s="53">
        <v>0.26788</v>
      </c>
      <c r="M103" s="54">
        <v>10197.31</v>
      </c>
      <c r="N103" s="49">
        <v>10197.31</v>
      </c>
      <c r="O103" s="49">
        <f t="shared" si="23"/>
        <v>0</v>
      </c>
      <c r="P103" s="56">
        <f t="shared" si="24"/>
        <v>1.040541836734694</v>
      </c>
      <c r="Q103" s="67"/>
      <c r="R103" s="67">
        <v>100</v>
      </c>
      <c r="T103" s="54">
        <v>12017.53</v>
      </c>
      <c r="U103" s="48">
        <v>12017.53</v>
      </c>
      <c r="V103" s="49">
        <f t="shared" si="25"/>
        <v>0</v>
      </c>
      <c r="W103" s="55">
        <f t="shared" si="21"/>
        <v>1.2262785714285716</v>
      </c>
      <c r="X103" s="16">
        <v>100</v>
      </c>
      <c r="Y103" s="16">
        <v>100</v>
      </c>
      <c r="Z103" s="63" t="s">
        <v>387</v>
      </c>
      <c r="AA103" s="74">
        <v>10400.6</v>
      </c>
      <c r="AB103" s="75">
        <f t="shared" si="22"/>
        <v>1.0612857142857144</v>
      </c>
      <c r="AD103" s="16">
        <v>100</v>
      </c>
      <c r="AF103" s="19">
        <f t="shared" si="26"/>
        <v>100</v>
      </c>
      <c r="AG103" s="14">
        <f t="shared" si="27"/>
        <v>300</v>
      </c>
    </row>
    <row r="104" spans="1:33" ht="12.75">
      <c r="A104" s="33">
        <v>102</v>
      </c>
      <c r="B104" s="33">
        <v>754</v>
      </c>
      <c r="C104" s="34" t="s">
        <v>388</v>
      </c>
      <c r="D104" s="33" t="s">
        <v>35</v>
      </c>
      <c r="E104" s="34" t="s">
        <v>38</v>
      </c>
      <c r="F104" s="33"/>
      <c r="G104" s="35">
        <v>36</v>
      </c>
      <c r="H104" s="36">
        <v>100</v>
      </c>
      <c r="I104" s="36">
        <f t="shared" si="15"/>
        <v>300</v>
      </c>
      <c r="J104" s="51">
        <v>9800</v>
      </c>
      <c r="K104" s="52">
        <v>2359.056</v>
      </c>
      <c r="L104" s="53">
        <v>0.24072000000000002</v>
      </c>
      <c r="M104" s="54">
        <v>10981.04</v>
      </c>
      <c r="N104" s="49">
        <v>10981.04</v>
      </c>
      <c r="O104" s="49">
        <f t="shared" si="23"/>
        <v>0</v>
      </c>
      <c r="P104" s="55">
        <f t="shared" si="24"/>
        <v>1.1205142857142858</v>
      </c>
      <c r="Q104" s="67">
        <v>100</v>
      </c>
      <c r="R104" s="67">
        <v>100</v>
      </c>
      <c r="S104" s="63" t="s">
        <v>387</v>
      </c>
      <c r="T104" s="54">
        <v>11699.61</v>
      </c>
      <c r="U104" s="48">
        <v>11699.61</v>
      </c>
      <c r="V104" s="49">
        <f t="shared" si="25"/>
        <v>0</v>
      </c>
      <c r="W104" s="56">
        <f t="shared" si="21"/>
        <v>1.193837755102041</v>
      </c>
      <c r="Y104" s="16">
        <v>100</v>
      </c>
      <c r="AA104" s="74">
        <v>10560.47</v>
      </c>
      <c r="AB104" s="76">
        <f t="shared" si="22"/>
        <v>1.0775989795918366</v>
      </c>
      <c r="AC104" s="16">
        <v>100</v>
      </c>
      <c r="AD104" s="16">
        <v>100</v>
      </c>
      <c r="AE104" s="63" t="s">
        <v>387</v>
      </c>
      <c r="AF104" s="19">
        <f t="shared" si="26"/>
        <v>200</v>
      </c>
      <c r="AG104" s="14">
        <f t="shared" si="27"/>
        <v>300</v>
      </c>
    </row>
    <row r="105" spans="1:33" ht="12.75">
      <c r="A105" s="29">
        <v>103</v>
      </c>
      <c r="B105" s="29">
        <v>740</v>
      </c>
      <c r="C105" s="30" t="s">
        <v>389</v>
      </c>
      <c r="D105" s="29" t="s">
        <v>35</v>
      </c>
      <c r="E105" s="30" t="s">
        <v>70</v>
      </c>
      <c r="F105" s="29"/>
      <c r="G105" s="31">
        <v>37</v>
      </c>
      <c r="H105" s="32">
        <v>100</v>
      </c>
      <c r="I105" s="32">
        <f t="shared" si="15"/>
        <v>300</v>
      </c>
      <c r="J105" s="45">
        <v>9000</v>
      </c>
      <c r="K105" s="46">
        <v>2425.68</v>
      </c>
      <c r="L105" s="47">
        <v>0.26952</v>
      </c>
      <c r="M105" s="48">
        <v>6634.78</v>
      </c>
      <c r="N105" s="49">
        <v>6634.78</v>
      </c>
      <c r="O105" s="49">
        <f t="shared" si="23"/>
        <v>0</v>
      </c>
      <c r="P105" s="50">
        <f t="shared" si="24"/>
        <v>0.7371977777777777</v>
      </c>
      <c r="Q105" s="66"/>
      <c r="R105" s="66">
        <v>0</v>
      </c>
      <c r="T105" s="48">
        <v>5969.23</v>
      </c>
      <c r="U105" s="48">
        <v>5969.23</v>
      </c>
      <c r="V105" s="49">
        <f t="shared" si="25"/>
        <v>0</v>
      </c>
      <c r="W105" s="50">
        <f t="shared" si="21"/>
        <v>0.6632477777777778</v>
      </c>
      <c r="Y105" s="16">
        <v>0</v>
      </c>
      <c r="AA105" s="48">
        <v>10147.29</v>
      </c>
      <c r="AB105" s="57">
        <f t="shared" si="22"/>
        <v>1.1274766666666667</v>
      </c>
      <c r="AC105" s="16">
        <v>100</v>
      </c>
      <c r="AD105" s="16">
        <v>100</v>
      </c>
      <c r="AE105" s="63" t="s">
        <v>390</v>
      </c>
      <c r="AF105" s="19">
        <f t="shared" si="26"/>
        <v>100</v>
      </c>
      <c r="AG105" s="14">
        <f t="shared" si="27"/>
        <v>100</v>
      </c>
    </row>
    <row r="106" spans="1:33" ht="12.75">
      <c r="A106" s="29">
        <v>104</v>
      </c>
      <c r="B106" s="29">
        <v>570</v>
      </c>
      <c r="C106" s="30" t="s">
        <v>391</v>
      </c>
      <c r="D106" s="29" t="s">
        <v>35</v>
      </c>
      <c r="E106" s="30" t="s">
        <v>55</v>
      </c>
      <c r="F106" s="29"/>
      <c r="G106" s="31">
        <v>37</v>
      </c>
      <c r="H106" s="32">
        <v>100</v>
      </c>
      <c r="I106" s="32">
        <f t="shared" si="15"/>
        <v>300</v>
      </c>
      <c r="J106" s="45">
        <v>9000</v>
      </c>
      <c r="K106" s="46">
        <v>2302.92</v>
      </c>
      <c r="L106" s="47">
        <v>0.25588</v>
      </c>
      <c r="M106" s="48">
        <v>5670.71</v>
      </c>
      <c r="N106" s="49">
        <v>5670.71</v>
      </c>
      <c r="O106" s="49">
        <f t="shared" si="23"/>
        <v>0</v>
      </c>
      <c r="P106" s="50">
        <f t="shared" si="24"/>
        <v>0.6300788888888889</v>
      </c>
      <c r="Q106" s="66"/>
      <c r="R106" s="66">
        <v>0</v>
      </c>
      <c r="T106" s="48">
        <v>9053.68</v>
      </c>
      <c r="U106" s="48">
        <v>9053.68</v>
      </c>
      <c r="V106" s="49">
        <f t="shared" si="25"/>
        <v>0</v>
      </c>
      <c r="W106" s="57">
        <f t="shared" si="21"/>
        <v>1.0059644444444444</v>
      </c>
      <c r="X106" s="16">
        <v>100</v>
      </c>
      <c r="Y106" s="16">
        <v>100</v>
      </c>
      <c r="Z106" s="63" t="s">
        <v>392</v>
      </c>
      <c r="AA106" s="48">
        <v>4406.33</v>
      </c>
      <c r="AB106" s="50">
        <f t="shared" si="22"/>
        <v>0.4895922222222222</v>
      </c>
      <c r="AD106" s="16">
        <v>0</v>
      </c>
      <c r="AF106" s="19">
        <f t="shared" si="26"/>
        <v>100</v>
      </c>
      <c r="AG106" s="14">
        <f t="shared" si="27"/>
        <v>100</v>
      </c>
    </row>
    <row r="107" spans="1:33" ht="12.75">
      <c r="A107" s="29">
        <v>105</v>
      </c>
      <c r="B107" s="29">
        <v>106485</v>
      </c>
      <c r="C107" s="30" t="s">
        <v>393</v>
      </c>
      <c r="D107" s="29" t="s">
        <v>35</v>
      </c>
      <c r="E107" s="30" t="s">
        <v>36</v>
      </c>
      <c r="F107" s="29"/>
      <c r="G107" s="31">
        <v>37</v>
      </c>
      <c r="H107" s="32">
        <v>100</v>
      </c>
      <c r="I107" s="32">
        <f t="shared" si="15"/>
        <v>300</v>
      </c>
      <c r="J107" s="45">
        <v>9000</v>
      </c>
      <c r="K107" s="46">
        <v>1702.4400000000003</v>
      </c>
      <c r="L107" s="47">
        <v>0.18916000000000002</v>
      </c>
      <c r="M107" s="48">
        <v>9102.05</v>
      </c>
      <c r="N107" s="49">
        <v>9102.05</v>
      </c>
      <c r="O107" s="49">
        <f t="shared" si="23"/>
        <v>0</v>
      </c>
      <c r="P107" s="57">
        <f t="shared" si="24"/>
        <v>1.0113388888888888</v>
      </c>
      <c r="Q107" s="66">
        <v>200</v>
      </c>
      <c r="R107" s="66">
        <v>100</v>
      </c>
      <c r="S107" s="63" t="s">
        <v>394</v>
      </c>
      <c r="T107" s="48">
        <v>9045.32</v>
      </c>
      <c r="U107" s="48">
        <v>9045.32</v>
      </c>
      <c r="V107" s="49">
        <f t="shared" si="25"/>
        <v>0</v>
      </c>
      <c r="W107" s="50">
        <f t="shared" si="21"/>
        <v>1.0050355555555555</v>
      </c>
      <c r="Y107" s="16">
        <v>100</v>
      </c>
      <c r="AA107" s="48">
        <v>9069.05</v>
      </c>
      <c r="AB107" s="50">
        <f t="shared" si="22"/>
        <v>1.007672222222222</v>
      </c>
      <c r="AD107" s="16">
        <v>100</v>
      </c>
      <c r="AF107" s="19">
        <f t="shared" si="26"/>
        <v>200</v>
      </c>
      <c r="AG107" s="14">
        <f t="shared" si="27"/>
        <v>300</v>
      </c>
    </row>
    <row r="108" spans="1:33" ht="12.75">
      <c r="A108" s="33">
        <v>106</v>
      </c>
      <c r="B108" s="33">
        <v>732</v>
      </c>
      <c r="C108" s="34" t="s">
        <v>395</v>
      </c>
      <c r="D108" s="33" t="s">
        <v>35</v>
      </c>
      <c r="E108" s="34" t="s">
        <v>47</v>
      </c>
      <c r="F108" s="33"/>
      <c r="G108" s="35">
        <v>38</v>
      </c>
      <c r="H108" s="36">
        <v>100</v>
      </c>
      <c r="I108" s="36">
        <f t="shared" si="15"/>
        <v>300</v>
      </c>
      <c r="J108" s="51">
        <v>9000</v>
      </c>
      <c r="K108" s="52">
        <v>2308.3199999999997</v>
      </c>
      <c r="L108" s="53">
        <v>0.25648</v>
      </c>
      <c r="M108" s="54">
        <v>5342.91</v>
      </c>
      <c r="N108" s="49">
        <v>5342.91</v>
      </c>
      <c r="O108" s="49">
        <f t="shared" si="23"/>
        <v>0</v>
      </c>
      <c r="P108" s="56">
        <f t="shared" si="24"/>
        <v>0.5936566666666666</v>
      </c>
      <c r="Q108" s="67"/>
      <c r="R108" s="67">
        <v>0</v>
      </c>
      <c r="T108" s="54">
        <v>6346.75</v>
      </c>
      <c r="U108" s="48">
        <v>6346.75</v>
      </c>
      <c r="V108" s="49">
        <f t="shared" si="25"/>
        <v>0</v>
      </c>
      <c r="W108" s="56">
        <f aca="true" t="shared" si="28" ref="W108:W149">T108/J108</f>
        <v>0.7051944444444445</v>
      </c>
      <c r="Y108" s="16">
        <v>0</v>
      </c>
      <c r="AA108" s="74">
        <v>6462.6</v>
      </c>
      <c r="AB108" s="75">
        <f aca="true" t="shared" si="29" ref="AB108:AB149">AA108/J108</f>
        <v>0.7180666666666667</v>
      </c>
      <c r="AD108" s="16">
        <v>0</v>
      </c>
      <c r="AF108" s="19">
        <f t="shared" si="26"/>
        <v>0</v>
      </c>
      <c r="AG108" s="14">
        <f t="shared" si="27"/>
        <v>0</v>
      </c>
    </row>
    <row r="109" spans="1:33" ht="12.75">
      <c r="A109" s="33">
        <v>107</v>
      </c>
      <c r="B109" s="33">
        <v>112415</v>
      </c>
      <c r="C109" s="34" t="s">
        <v>396</v>
      </c>
      <c r="D109" s="33" t="s">
        <v>35</v>
      </c>
      <c r="E109" s="34" t="s">
        <v>55</v>
      </c>
      <c r="F109" s="33"/>
      <c r="G109" s="35">
        <v>38</v>
      </c>
      <c r="H109" s="36">
        <v>100</v>
      </c>
      <c r="I109" s="36">
        <f t="shared" si="15"/>
        <v>300</v>
      </c>
      <c r="J109" s="51">
        <v>9000</v>
      </c>
      <c r="K109" s="52">
        <v>1745.28</v>
      </c>
      <c r="L109" s="53">
        <v>0.19392</v>
      </c>
      <c r="M109" s="54">
        <v>3983.91</v>
      </c>
      <c r="N109" s="49">
        <v>3983.91</v>
      </c>
      <c r="O109" s="49">
        <f t="shared" si="23"/>
        <v>0</v>
      </c>
      <c r="P109" s="56">
        <f t="shared" si="24"/>
        <v>0.44265666666666664</v>
      </c>
      <c r="Q109" s="67"/>
      <c r="R109" s="67">
        <v>0</v>
      </c>
      <c r="T109" s="54">
        <v>5033.68</v>
      </c>
      <c r="U109" s="48">
        <v>5033.68</v>
      </c>
      <c r="V109" s="49">
        <f t="shared" si="25"/>
        <v>0</v>
      </c>
      <c r="W109" s="56">
        <f t="shared" si="28"/>
        <v>0.5592977777777778</v>
      </c>
      <c r="Y109" s="16">
        <v>0</v>
      </c>
      <c r="AA109" s="74">
        <v>5474.94</v>
      </c>
      <c r="AB109" s="75">
        <f t="shared" si="29"/>
        <v>0.6083266666666666</v>
      </c>
      <c r="AD109" s="16">
        <v>0</v>
      </c>
      <c r="AF109" s="19">
        <f t="shared" si="26"/>
        <v>0</v>
      </c>
      <c r="AG109" s="14">
        <f t="shared" si="27"/>
        <v>0</v>
      </c>
    </row>
    <row r="110" spans="1:33" ht="12.75">
      <c r="A110" s="33">
        <v>108</v>
      </c>
      <c r="B110" s="33">
        <v>549</v>
      </c>
      <c r="C110" s="34" t="s">
        <v>397</v>
      </c>
      <c r="D110" s="33" t="s">
        <v>35</v>
      </c>
      <c r="E110" s="34" t="s">
        <v>47</v>
      </c>
      <c r="F110" s="33"/>
      <c r="G110" s="35">
        <v>38</v>
      </c>
      <c r="H110" s="36">
        <v>100</v>
      </c>
      <c r="I110" s="36">
        <f t="shared" si="15"/>
        <v>300</v>
      </c>
      <c r="J110" s="51">
        <v>9000</v>
      </c>
      <c r="K110" s="52">
        <v>2169.36</v>
      </c>
      <c r="L110" s="53">
        <v>0.24104000000000003</v>
      </c>
      <c r="M110" s="54">
        <v>10239.42</v>
      </c>
      <c r="N110" s="49">
        <v>10239.42</v>
      </c>
      <c r="O110" s="49">
        <f t="shared" si="23"/>
        <v>0</v>
      </c>
      <c r="P110" s="55">
        <f t="shared" si="24"/>
        <v>1.1377133333333334</v>
      </c>
      <c r="Q110" s="67">
        <v>200</v>
      </c>
      <c r="R110" s="67">
        <v>100</v>
      </c>
      <c r="S110" s="63" t="s">
        <v>398</v>
      </c>
      <c r="T110" s="79">
        <v>9308.54</v>
      </c>
      <c r="U110" s="48">
        <v>8288.61</v>
      </c>
      <c r="V110" s="49">
        <f t="shared" si="25"/>
        <v>-1019.9300000000003</v>
      </c>
      <c r="W110" s="55">
        <f t="shared" si="28"/>
        <v>1.0342822222222223</v>
      </c>
      <c r="Y110" s="16">
        <v>100</v>
      </c>
      <c r="AA110" s="67">
        <v>9093.53</v>
      </c>
      <c r="AB110" s="76">
        <f t="shared" si="29"/>
        <v>1.0103922222222224</v>
      </c>
      <c r="AC110" s="16">
        <v>200</v>
      </c>
      <c r="AD110" s="16">
        <v>100</v>
      </c>
      <c r="AE110" s="63" t="s">
        <v>398</v>
      </c>
      <c r="AF110" s="19">
        <f t="shared" si="26"/>
        <v>400</v>
      </c>
      <c r="AG110" s="14">
        <f t="shared" si="27"/>
        <v>300</v>
      </c>
    </row>
    <row r="111" spans="1:33" ht="12.75">
      <c r="A111" s="29">
        <v>109</v>
      </c>
      <c r="B111" s="29">
        <v>738</v>
      </c>
      <c r="C111" s="30" t="s">
        <v>399</v>
      </c>
      <c r="D111" s="29" t="s">
        <v>35</v>
      </c>
      <c r="E111" s="30" t="s">
        <v>38</v>
      </c>
      <c r="F111" s="29"/>
      <c r="G111" s="31">
        <v>39</v>
      </c>
      <c r="H111" s="32">
        <v>100</v>
      </c>
      <c r="I111" s="32">
        <f t="shared" si="15"/>
        <v>300</v>
      </c>
      <c r="J111" s="45">
        <v>9000</v>
      </c>
      <c r="K111" s="46">
        <v>2328.48</v>
      </c>
      <c r="L111" s="47">
        <v>0.25872</v>
      </c>
      <c r="M111" s="48">
        <v>9234.49</v>
      </c>
      <c r="N111" s="49">
        <v>9234.49</v>
      </c>
      <c r="O111" s="49">
        <f t="shared" si="23"/>
        <v>0</v>
      </c>
      <c r="P111" s="50">
        <f t="shared" si="24"/>
        <v>1.0260544444444444</v>
      </c>
      <c r="Q111" s="66"/>
      <c r="R111" s="66">
        <v>100</v>
      </c>
      <c r="T111" s="48">
        <v>9409.97</v>
      </c>
      <c r="U111" s="48">
        <v>9409.97</v>
      </c>
      <c r="V111" s="49">
        <f t="shared" si="25"/>
        <v>0</v>
      </c>
      <c r="W111" s="50">
        <f t="shared" si="28"/>
        <v>1.0455522222222222</v>
      </c>
      <c r="Y111" s="16">
        <v>100</v>
      </c>
      <c r="AA111" s="48">
        <v>9276.77</v>
      </c>
      <c r="AB111" s="50">
        <f t="shared" si="29"/>
        <v>1.0307522222222223</v>
      </c>
      <c r="AD111" s="16">
        <v>100</v>
      </c>
      <c r="AF111" s="19">
        <f t="shared" si="26"/>
        <v>0</v>
      </c>
      <c r="AG111" s="14">
        <f t="shared" si="27"/>
        <v>300</v>
      </c>
    </row>
    <row r="112" spans="1:33" ht="12.75">
      <c r="A112" s="29">
        <v>110</v>
      </c>
      <c r="B112" s="29">
        <v>351</v>
      </c>
      <c r="C112" s="30" t="s">
        <v>400</v>
      </c>
      <c r="D112" s="29" t="s">
        <v>35</v>
      </c>
      <c r="E112" s="30" t="s">
        <v>38</v>
      </c>
      <c r="F112" s="29"/>
      <c r="G112" s="31">
        <v>39</v>
      </c>
      <c r="H112" s="32">
        <v>100</v>
      </c>
      <c r="I112" s="32">
        <f t="shared" si="15"/>
        <v>300</v>
      </c>
      <c r="J112" s="45">
        <v>9000</v>
      </c>
      <c r="K112" s="46">
        <v>2298.9600000000005</v>
      </c>
      <c r="L112" s="47">
        <v>0.25544000000000006</v>
      </c>
      <c r="M112" s="48">
        <v>10908.43</v>
      </c>
      <c r="N112" s="49">
        <v>10908.43</v>
      </c>
      <c r="O112" s="49">
        <f t="shared" si="23"/>
        <v>0</v>
      </c>
      <c r="P112" s="50">
        <f t="shared" si="24"/>
        <v>1.2120477777777778</v>
      </c>
      <c r="Q112" s="66"/>
      <c r="R112" s="66">
        <v>100</v>
      </c>
      <c r="T112" s="48">
        <v>12752.9</v>
      </c>
      <c r="U112" s="48">
        <v>12752.9</v>
      </c>
      <c r="V112" s="49">
        <f t="shared" si="25"/>
        <v>0</v>
      </c>
      <c r="W112" s="57">
        <f t="shared" si="28"/>
        <v>1.4169888888888889</v>
      </c>
      <c r="X112" s="16">
        <v>100</v>
      </c>
      <c r="Y112" s="16">
        <v>100</v>
      </c>
      <c r="Z112" s="17" t="s">
        <v>221</v>
      </c>
      <c r="AA112" s="48">
        <v>9106.98</v>
      </c>
      <c r="AB112" s="50">
        <f t="shared" si="29"/>
        <v>1.0118866666666666</v>
      </c>
      <c r="AD112" s="16">
        <v>100</v>
      </c>
      <c r="AF112" s="19">
        <f t="shared" si="26"/>
        <v>100</v>
      </c>
      <c r="AG112" s="14">
        <f t="shared" si="27"/>
        <v>300</v>
      </c>
    </row>
    <row r="113" spans="1:33" ht="12.75">
      <c r="A113" s="29">
        <v>111</v>
      </c>
      <c r="B113" s="29">
        <v>113299</v>
      </c>
      <c r="C113" s="30" t="s">
        <v>401</v>
      </c>
      <c r="D113" s="29" t="s">
        <v>35</v>
      </c>
      <c r="E113" s="30" t="s">
        <v>36</v>
      </c>
      <c r="F113" s="29"/>
      <c r="G113" s="31">
        <v>39</v>
      </c>
      <c r="H113" s="32">
        <v>100</v>
      </c>
      <c r="I113" s="32">
        <f t="shared" si="15"/>
        <v>300</v>
      </c>
      <c r="J113" s="45">
        <v>9000</v>
      </c>
      <c r="K113" s="46">
        <v>2044.0800000000004</v>
      </c>
      <c r="L113" s="47">
        <v>0.22712000000000004</v>
      </c>
      <c r="M113" s="48">
        <v>11938.39</v>
      </c>
      <c r="N113" s="49">
        <v>11938.39</v>
      </c>
      <c r="O113" s="49">
        <f t="shared" si="23"/>
        <v>0</v>
      </c>
      <c r="P113" s="57">
        <f t="shared" si="24"/>
        <v>1.3264877777777777</v>
      </c>
      <c r="Q113" s="66">
        <v>100</v>
      </c>
      <c r="R113" s="66">
        <v>100</v>
      </c>
      <c r="S113" s="17" t="s">
        <v>221</v>
      </c>
      <c r="T113" s="48">
        <v>11653.12</v>
      </c>
      <c r="U113" s="48">
        <v>11691.13</v>
      </c>
      <c r="V113" s="49">
        <f t="shared" si="25"/>
        <v>38.0099999999984</v>
      </c>
      <c r="W113" s="50">
        <f t="shared" si="28"/>
        <v>1.2947911111111112</v>
      </c>
      <c r="Y113" s="16">
        <v>100</v>
      </c>
      <c r="AA113" s="48">
        <v>9991.15</v>
      </c>
      <c r="AB113" s="57">
        <f t="shared" si="29"/>
        <v>1.1101277777777778</v>
      </c>
      <c r="AC113" s="16">
        <v>100</v>
      </c>
      <c r="AD113" s="16">
        <v>100</v>
      </c>
      <c r="AE113" s="17" t="s">
        <v>221</v>
      </c>
      <c r="AF113" s="19">
        <f t="shared" si="26"/>
        <v>200</v>
      </c>
      <c r="AG113" s="14">
        <f t="shared" si="27"/>
        <v>300</v>
      </c>
    </row>
    <row r="114" spans="1:33" ht="12.75">
      <c r="A114" s="33">
        <v>112</v>
      </c>
      <c r="B114" s="33">
        <v>104430</v>
      </c>
      <c r="C114" s="34" t="s">
        <v>402</v>
      </c>
      <c r="D114" s="33" t="s">
        <v>35</v>
      </c>
      <c r="E114" s="34" t="s">
        <v>70</v>
      </c>
      <c r="F114" s="33"/>
      <c r="G114" s="35">
        <v>40</v>
      </c>
      <c r="H114" s="36">
        <v>100</v>
      </c>
      <c r="I114" s="36">
        <f t="shared" si="15"/>
        <v>300</v>
      </c>
      <c r="J114" s="51">
        <v>9000</v>
      </c>
      <c r="K114" s="52">
        <v>2315.88</v>
      </c>
      <c r="L114" s="53">
        <v>0.25732</v>
      </c>
      <c r="M114" s="54">
        <v>9660.36</v>
      </c>
      <c r="N114" s="49">
        <v>9660.36</v>
      </c>
      <c r="O114" s="49">
        <f t="shared" si="23"/>
        <v>0</v>
      </c>
      <c r="P114" s="56">
        <f t="shared" si="24"/>
        <v>1.0733733333333333</v>
      </c>
      <c r="Q114" s="67"/>
      <c r="R114" s="67">
        <v>100</v>
      </c>
      <c r="T114" s="54">
        <v>5032.46</v>
      </c>
      <c r="U114" s="48">
        <v>5032.46</v>
      </c>
      <c r="V114" s="49">
        <f t="shared" si="25"/>
        <v>0</v>
      </c>
      <c r="W114" s="56">
        <f t="shared" si="28"/>
        <v>0.5591622222222222</v>
      </c>
      <c r="Y114" s="16">
        <v>0</v>
      </c>
      <c r="AA114" s="74">
        <v>10423.45</v>
      </c>
      <c r="AB114" s="76">
        <f t="shared" si="29"/>
        <v>1.1581611111111112</v>
      </c>
      <c r="AC114" s="16">
        <v>100</v>
      </c>
      <c r="AD114" s="16">
        <v>100</v>
      </c>
      <c r="AE114" s="63" t="s">
        <v>403</v>
      </c>
      <c r="AF114" s="19">
        <f t="shared" si="26"/>
        <v>100</v>
      </c>
      <c r="AG114" s="14">
        <f t="shared" si="27"/>
        <v>200</v>
      </c>
    </row>
    <row r="115" spans="1:33" ht="12.75">
      <c r="A115" s="33">
        <v>113</v>
      </c>
      <c r="B115" s="33">
        <v>706</v>
      </c>
      <c r="C115" s="34" t="s">
        <v>404</v>
      </c>
      <c r="D115" s="33" t="s">
        <v>35</v>
      </c>
      <c r="E115" s="34" t="s">
        <v>38</v>
      </c>
      <c r="F115" s="33"/>
      <c r="G115" s="35">
        <v>40</v>
      </c>
      <c r="H115" s="36">
        <v>100</v>
      </c>
      <c r="I115" s="36">
        <f t="shared" si="15"/>
        <v>300</v>
      </c>
      <c r="J115" s="51">
        <v>9000</v>
      </c>
      <c r="K115" s="52">
        <v>2451.96</v>
      </c>
      <c r="L115" s="53">
        <v>0.27244</v>
      </c>
      <c r="M115" s="54">
        <v>9735.04</v>
      </c>
      <c r="N115" s="49">
        <v>9735.04</v>
      </c>
      <c r="O115" s="49">
        <f t="shared" si="23"/>
        <v>0</v>
      </c>
      <c r="P115" s="55">
        <f t="shared" si="24"/>
        <v>1.0816711111111112</v>
      </c>
      <c r="Q115" s="67">
        <v>100</v>
      </c>
      <c r="R115" s="67">
        <v>100</v>
      </c>
      <c r="S115" s="17" t="s">
        <v>221</v>
      </c>
      <c r="T115" s="54">
        <v>9016.09</v>
      </c>
      <c r="U115" s="48">
        <v>9016.09</v>
      </c>
      <c r="V115" s="49">
        <f t="shared" si="25"/>
        <v>0</v>
      </c>
      <c r="W115" s="56">
        <f t="shared" si="28"/>
        <v>1.0017877777777777</v>
      </c>
      <c r="Y115" s="16">
        <v>100</v>
      </c>
      <c r="AA115" s="74">
        <v>2563.22</v>
      </c>
      <c r="AB115" s="75">
        <f t="shared" si="29"/>
        <v>0.2848022222222222</v>
      </c>
      <c r="AD115" s="16">
        <v>0</v>
      </c>
      <c r="AF115" s="19">
        <f t="shared" si="26"/>
        <v>100</v>
      </c>
      <c r="AG115" s="14">
        <f t="shared" si="27"/>
        <v>200</v>
      </c>
    </row>
    <row r="116" spans="1:33" ht="12.75">
      <c r="A116" s="33">
        <v>114</v>
      </c>
      <c r="B116" s="33">
        <v>713</v>
      </c>
      <c r="C116" s="34" t="s">
        <v>405</v>
      </c>
      <c r="D116" s="33" t="s">
        <v>35</v>
      </c>
      <c r="E116" s="34" t="s">
        <v>38</v>
      </c>
      <c r="F116" s="33"/>
      <c r="G116" s="35">
        <v>40</v>
      </c>
      <c r="H116" s="36">
        <v>100</v>
      </c>
      <c r="I116" s="36">
        <f t="shared" si="15"/>
        <v>300</v>
      </c>
      <c r="J116" s="51">
        <v>9000</v>
      </c>
      <c r="K116" s="52">
        <v>2277.72</v>
      </c>
      <c r="L116" s="53">
        <v>0.25307999999999997</v>
      </c>
      <c r="M116" s="54">
        <v>9018.28</v>
      </c>
      <c r="N116" s="49">
        <v>9018.28</v>
      </c>
      <c r="O116" s="49">
        <f t="shared" si="23"/>
        <v>0</v>
      </c>
      <c r="P116" s="56">
        <f t="shared" si="24"/>
        <v>1.002031111111111</v>
      </c>
      <c r="Q116" s="67"/>
      <c r="R116" s="67">
        <v>100</v>
      </c>
      <c r="T116" s="54">
        <v>9358.1</v>
      </c>
      <c r="U116" s="48">
        <v>9358.1</v>
      </c>
      <c r="V116" s="49">
        <f t="shared" si="25"/>
        <v>0</v>
      </c>
      <c r="W116" s="55">
        <f t="shared" si="28"/>
        <v>1.0397888888888889</v>
      </c>
      <c r="X116" s="16">
        <v>100</v>
      </c>
      <c r="Y116" s="16">
        <v>100</v>
      </c>
      <c r="Z116" s="63" t="s">
        <v>406</v>
      </c>
      <c r="AA116" s="74">
        <v>10028.16</v>
      </c>
      <c r="AB116" s="75">
        <f t="shared" si="29"/>
        <v>1.11424</v>
      </c>
      <c r="AD116" s="16">
        <v>100</v>
      </c>
      <c r="AF116" s="19">
        <f t="shared" si="26"/>
        <v>100</v>
      </c>
      <c r="AG116" s="14">
        <f t="shared" si="27"/>
        <v>300</v>
      </c>
    </row>
    <row r="117" spans="1:33" ht="12.75">
      <c r="A117" s="29">
        <v>115</v>
      </c>
      <c r="B117" s="29">
        <v>339</v>
      </c>
      <c r="C117" s="30" t="s">
        <v>407</v>
      </c>
      <c r="D117" s="29" t="s">
        <v>35</v>
      </c>
      <c r="E117" s="30" t="s">
        <v>55</v>
      </c>
      <c r="F117" s="29"/>
      <c r="G117" s="31">
        <v>41</v>
      </c>
      <c r="H117" s="32">
        <v>100</v>
      </c>
      <c r="I117" s="32">
        <f t="shared" si="15"/>
        <v>300</v>
      </c>
      <c r="J117" s="45">
        <v>9000</v>
      </c>
      <c r="K117" s="46">
        <v>2107.4400000000005</v>
      </c>
      <c r="L117" s="47">
        <v>0.23416000000000003</v>
      </c>
      <c r="M117" s="48">
        <v>9246.31</v>
      </c>
      <c r="N117" s="49">
        <v>9246.31</v>
      </c>
      <c r="O117" s="49">
        <f t="shared" si="23"/>
        <v>0</v>
      </c>
      <c r="P117" s="57">
        <f t="shared" si="24"/>
        <v>1.0273677777777777</v>
      </c>
      <c r="Q117" s="66">
        <v>100</v>
      </c>
      <c r="R117" s="66">
        <v>100</v>
      </c>
      <c r="S117" s="63" t="s">
        <v>408</v>
      </c>
      <c r="T117" s="48">
        <v>4882.97</v>
      </c>
      <c r="U117" s="48">
        <v>4882.97</v>
      </c>
      <c r="V117" s="49">
        <f t="shared" si="25"/>
        <v>0</v>
      </c>
      <c r="W117" s="50">
        <f t="shared" si="28"/>
        <v>0.5425522222222222</v>
      </c>
      <c r="Y117" s="16">
        <v>0</v>
      </c>
      <c r="AA117" s="48">
        <v>3725.87</v>
      </c>
      <c r="AB117" s="50">
        <f t="shared" si="29"/>
        <v>0.41398555555555555</v>
      </c>
      <c r="AD117" s="16">
        <v>0</v>
      </c>
      <c r="AF117" s="19">
        <f t="shared" si="26"/>
        <v>100</v>
      </c>
      <c r="AG117" s="14">
        <f t="shared" si="27"/>
        <v>100</v>
      </c>
    </row>
    <row r="118" spans="1:33" ht="12.75">
      <c r="A118" s="29">
        <v>116</v>
      </c>
      <c r="B118" s="29">
        <v>52</v>
      </c>
      <c r="C118" s="30" t="s">
        <v>409</v>
      </c>
      <c r="D118" s="29" t="s">
        <v>35</v>
      </c>
      <c r="E118" s="30" t="s">
        <v>38</v>
      </c>
      <c r="F118" s="29"/>
      <c r="G118" s="31">
        <v>41</v>
      </c>
      <c r="H118" s="32">
        <v>100</v>
      </c>
      <c r="I118" s="32">
        <f t="shared" si="15"/>
        <v>300</v>
      </c>
      <c r="J118" s="45">
        <v>8500</v>
      </c>
      <c r="K118" s="46">
        <v>2206.9400000000005</v>
      </c>
      <c r="L118" s="47">
        <v>0.25964000000000004</v>
      </c>
      <c r="M118" s="48">
        <v>1584.62</v>
      </c>
      <c r="N118" s="49">
        <v>1584.62</v>
      </c>
      <c r="O118" s="49">
        <f t="shared" si="23"/>
        <v>0</v>
      </c>
      <c r="P118" s="50">
        <f t="shared" si="24"/>
        <v>0.18642588235294116</v>
      </c>
      <c r="Q118" s="66"/>
      <c r="R118" s="66">
        <v>0</v>
      </c>
      <c r="T118" s="48">
        <v>8593.02</v>
      </c>
      <c r="U118" s="48">
        <v>8593.02</v>
      </c>
      <c r="V118" s="49">
        <f t="shared" si="25"/>
        <v>0</v>
      </c>
      <c r="W118" s="57">
        <f t="shared" si="28"/>
        <v>1.0109435294117648</v>
      </c>
      <c r="X118" s="16">
        <v>200</v>
      </c>
      <c r="Y118" s="16">
        <v>100</v>
      </c>
      <c r="Z118" s="63" t="s">
        <v>410</v>
      </c>
      <c r="AA118" s="48">
        <v>3504.14</v>
      </c>
      <c r="AB118" s="50">
        <f t="shared" si="29"/>
        <v>0.4122517647058823</v>
      </c>
      <c r="AD118" s="16">
        <v>0</v>
      </c>
      <c r="AF118" s="19">
        <f t="shared" si="26"/>
        <v>200</v>
      </c>
      <c r="AG118" s="14">
        <f t="shared" si="27"/>
        <v>100</v>
      </c>
    </row>
    <row r="119" spans="1:33" ht="12.75">
      <c r="A119" s="29">
        <v>117</v>
      </c>
      <c r="B119" s="29">
        <v>117310</v>
      </c>
      <c r="C119" s="30" t="s">
        <v>411</v>
      </c>
      <c r="D119" s="29" t="s">
        <v>35</v>
      </c>
      <c r="E119" s="30" t="s">
        <v>36</v>
      </c>
      <c r="F119" s="29"/>
      <c r="G119" s="31">
        <v>41</v>
      </c>
      <c r="H119" s="32">
        <v>100</v>
      </c>
      <c r="I119" s="32">
        <f t="shared" si="15"/>
        <v>300</v>
      </c>
      <c r="J119" s="45">
        <v>8500</v>
      </c>
      <c r="K119" s="46">
        <v>2003.9600000000003</v>
      </c>
      <c r="L119" s="47">
        <v>0.23576000000000003</v>
      </c>
      <c r="M119" s="48">
        <v>8638.38</v>
      </c>
      <c r="N119" s="49">
        <v>8638.38</v>
      </c>
      <c r="O119" s="49">
        <f t="shared" si="23"/>
        <v>0</v>
      </c>
      <c r="P119" s="50">
        <f t="shared" si="24"/>
        <v>1.0162799999999999</v>
      </c>
      <c r="Q119" s="66"/>
      <c r="R119" s="66">
        <v>100</v>
      </c>
      <c r="T119" s="48">
        <v>5884.34</v>
      </c>
      <c r="U119" s="48">
        <v>5884.34</v>
      </c>
      <c r="V119" s="49">
        <f t="shared" si="25"/>
        <v>0</v>
      </c>
      <c r="W119" s="50">
        <f t="shared" si="28"/>
        <v>0.6922752941176471</v>
      </c>
      <c r="Y119" s="16">
        <v>0</v>
      </c>
      <c r="AA119" s="48">
        <v>9480.5</v>
      </c>
      <c r="AB119" s="57">
        <f t="shared" si="29"/>
        <v>1.1153529411764707</v>
      </c>
      <c r="AC119" s="16">
        <v>200</v>
      </c>
      <c r="AD119" s="16">
        <v>100</v>
      </c>
      <c r="AE119" s="63" t="s">
        <v>412</v>
      </c>
      <c r="AF119" s="19">
        <f t="shared" si="26"/>
        <v>200</v>
      </c>
      <c r="AG119" s="14">
        <f t="shared" si="27"/>
        <v>200</v>
      </c>
    </row>
    <row r="120" spans="1:33" ht="12.75">
      <c r="A120" s="33">
        <v>118</v>
      </c>
      <c r="B120" s="33">
        <v>105396</v>
      </c>
      <c r="C120" s="34" t="s">
        <v>413</v>
      </c>
      <c r="D120" s="33" t="s">
        <v>35</v>
      </c>
      <c r="E120" s="34" t="s">
        <v>36</v>
      </c>
      <c r="F120" s="33"/>
      <c r="G120" s="35">
        <v>42</v>
      </c>
      <c r="H120" s="36">
        <v>100</v>
      </c>
      <c r="I120" s="36">
        <f t="shared" si="15"/>
        <v>300</v>
      </c>
      <c r="J120" s="51">
        <v>8500</v>
      </c>
      <c r="K120" s="52">
        <v>2443.2400000000002</v>
      </c>
      <c r="L120" s="53">
        <v>0.28744000000000003</v>
      </c>
      <c r="M120" s="54">
        <v>8558.46</v>
      </c>
      <c r="N120" s="49">
        <v>8558.46</v>
      </c>
      <c r="O120" s="49">
        <f t="shared" si="23"/>
        <v>0</v>
      </c>
      <c r="P120" s="55">
        <f t="shared" si="24"/>
        <v>1.0068776470588234</v>
      </c>
      <c r="Q120" s="67">
        <v>200</v>
      </c>
      <c r="R120" s="67">
        <v>100</v>
      </c>
      <c r="S120" s="63" t="s">
        <v>414</v>
      </c>
      <c r="T120" s="54">
        <v>4700.54</v>
      </c>
      <c r="U120" s="48">
        <v>4700.54</v>
      </c>
      <c r="V120" s="49">
        <f t="shared" si="25"/>
        <v>0</v>
      </c>
      <c r="W120" s="56">
        <f t="shared" si="28"/>
        <v>0.553004705882353</v>
      </c>
      <c r="Y120" s="16">
        <v>0</v>
      </c>
      <c r="AA120" s="74">
        <v>1576.23</v>
      </c>
      <c r="AB120" s="75">
        <f t="shared" si="29"/>
        <v>0.18543882352941177</v>
      </c>
      <c r="AD120" s="16">
        <v>0</v>
      </c>
      <c r="AF120" s="19">
        <f t="shared" si="26"/>
        <v>200</v>
      </c>
      <c r="AG120" s="14">
        <f t="shared" si="27"/>
        <v>100</v>
      </c>
    </row>
    <row r="121" spans="1:33" ht="12.75">
      <c r="A121" s="33">
        <v>119</v>
      </c>
      <c r="B121" s="33">
        <v>56</v>
      </c>
      <c r="C121" s="34" t="s">
        <v>415</v>
      </c>
      <c r="D121" s="33" t="s">
        <v>61</v>
      </c>
      <c r="E121" s="34" t="s">
        <v>38</v>
      </c>
      <c r="F121" s="33"/>
      <c r="G121" s="35">
        <v>42</v>
      </c>
      <c r="H121" s="36">
        <v>100</v>
      </c>
      <c r="I121" s="36">
        <f t="shared" si="15"/>
        <v>300</v>
      </c>
      <c r="J121" s="51">
        <v>8500</v>
      </c>
      <c r="K121" s="52">
        <v>1971.3200000000002</v>
      </c>
      <c r="L121" s="53">
        <v>0.23192000000000002</v>
      </c>
      <c r="M121" s="54">
        <v>4336.41</v>
      </c>
      <c r="N121" s="49">
        <v>4336.41</v>
      </c>
      <c r="O121" s="49">
        <f t="shared" si="23"/>
        <v>0</v>
      </c>
      <c r="P121" s="56">
        <f t="shared" si="24"/>
        <v>0.5101658823529411</v>
      </c>
      <c r="Q121" s="67"/>
      <c r="R121" s="67">
        <v>0</v>
      </c>
      <c r="T121" s="54">
        <v>8504.71</v>
      </c>
      <c r="U121" s="48">
        <v>8504.71</v>
      </c>
      <c r="V121" s="49">
        <f t="shared" si="25"/>
        <v>0</v>
      </c>
      <c r="W121" s="55">
        <f t="shared" si="28"/>
        <v>1.0005541176470587</v>
      </c>
      <c r="X121" s="16">
        <v>200</v>
      </c>
      <c r="Y121" s="16">
        <v>100</v>
      </c>
      <c r="Z121" s="63" t="s">
        <v>416</v>
      </c>
      <c r="AA121" s="74">
        <v>3937.78</v>
      </c>
      <c r="AB121" s="75">
        <f t="shared" si="29"/>
        <v>0.46326823529411765</v>
      </c>
      <c r="AD121" s="16">
        <v>0</v>
      </c>
      <c r="AF121" s="19">
        <f t="shared" si="26"/>
        <v>200</v>
      </c>
      <c r="AG121" s="14">
        <f t="shared" si="27"/>
        <v>100</v>
      </c>
    </row>
    <row r="122" spans="1:33" ht="12.75">
      <c r="A122" s="33">
        <v>120</v>
      </c>
      <c r="B122" s="33">
        <v>113298</v>
      </c>
      <c r="C122" s="34" t="s">
        <v>417</v>
      </c>
      <c r="D122" s="33" t="s">
        <v>35</v>
      </c>
      <c r="E122" s="34" t="s">
        <v>55</v>
      </c>
      <c r="F122" s="33"/>
      <c r="G122" s="35">
        <v>42</v>
      </c>
      <c r="H122" s="36">
        <v>100</v>
      </c>
      <c r="I122" s="36">
        <f t="shared" si="15"/>
        <v>300</v>
      </c>
      <c r="J122" s="51">
        <v>8000</v>
      </c>
      <c r="K122" s="52">
        <v>1991.36</v>
      </c>
      <c r="L122" s="53">
        <v>0.24892000000000003</v>
      </c>
      <c r="M122" s="54">
        <v>4893.52</v>
      </c>
      <c r="N122" s="49">
        <v>4893.52</v>
      </c>
      <c r="O122" s="49">
        <f t="shared" si="23"/>
        <v>0</v>
      </c>
      <c r="P122" s="56">
        <f t="shared" si="24"/>
        <v>0.6116900000000001</v>
      </c>
      <c r="Q122" s="67"/>
      <c r="R122" s="67">
        <v>0</v>
      </c>
      <c r="T122" s="54">
        <v>4979.01</v>
      </c>
      <c r="U122" s="48">
        <v>4979.01</v>
      </c>
      <c r="V122" s="49">
        <f t="shared" si="25"/>
        <v>0</v>
      </c>
      <c r="W122" s="56">
        <f t="shared" si="28"/>
        <v>0.6223762500000001</v>
      </c>
      <c r="Y122" s="16">
        <v>0</v>
      </c>
      <c r="AA122" s="74">
        <v>8010.5</v>
      </c>
      <c r="AB122" s="76">
        <f t="shared" si="29"/>
        <v>1.0013125</v>
      </c>
      <c r="AC122" s="16">
        <v>200</v>
      </c>
      <c r="AD122" s="16">
        <v>100</v>
      </c>
      <c r="AE122" s="63" t="s">
        <v>418</v>
      </c>
      <c r="AF122" s="19">
        <f t="shared" si="26"/>
        <v>200</v>
      </c>
      <c r="AG122" s="14">
        <f t="shared" si="27"/>
        <v>100</v>
      </c>
    </row>
    <row r="123" spans="1:33" ht="12.75">
      <c r="A123" s="29">
        <v>121</v>
      </c>
      <c r="B123" s="29">
        <v>104429</v>
      </c>
      <c r="C123" s="30" t="s">
        <v>419</v>
      </c>
      <c r="D123" s="29" t="s">
        <v>35</v>
      </c>
      <c r="E123" s="30" t="s">
        <v>55</v>
      </c>
      <c r="F123" s="29"/>
      <c r="G123" s="31">
        <v>43</v>
      </c>
      <c r="H123" s="32">
        <v>100</v>
      </c>
      <c r="I123" s="32">
        <f t="shared" si="15"/>
        <v>300</v>
      </c>
      <c r="J123" s="45">
        <v>8000</v>
      </c>
      <c r="K123" s="46">
        <v>1618.5599999999997</v>
      </c>
      <c r="L123" s="47">
        <v>0.20231999999999997</v>
      </c>
      <c r="M123" s="48">
        <v>8046.94</v>
      </c>
      <c r="N123" s="49">
        <v>8046.94</v>
      </c>
      <c r="O123" s="49">
        <f t="shared" si="23"/>
        <v>0</v>
      </c>
      <c r="P123" s="57">
        <f t="shared" si="24"/>
        <v>1.0058675</v>
      </c>
      <c r="Q123" s="66">
        <v>200</v>
      </c>
      <c r="R123" s="66">
        <v>100</v>
      </c>
      <c r="S123" s="63" t="s">
        <v>420</v>
      </c>
      <c r="T123" s="48">
        <v>6073.13</v>
      </c>
      <c r="U123" s="48">
        <v>6073.13</v>
      </c>
      <c r="V123" s="49">
        <f t="shared" si="25"/>
        <v>0</v>
      </c>
      <c r="W123" s="50">
        <f t="shared" si="28"/>
        <v>0.75914125</v>
      </c>
      <c r="Y123" s="16">
        <v>0</v>
      </c>
      <c r="AA123" s="48">
        <v>2545.32</v>
      </c>
      <c r="AB123" s="50">
        <f t="shared" si="29"/>
        <v>0.31816500000000003</v>
      </c>
      <c r="AD123" s="16">
        <v>0</v>
      </c>
      <c r="AF123" s="19">
        <f t="shared" si="26"/>
        <v>200</v>
      </c>
      <c r="AG123" s="14">
        <f t="shared" si="27"/>
        <v>100</v>
      </c>
    </row>
    <row r="124" spans="1:33" ht="12.75">
      <c r="A124" s="29">
        <v>122</v>
      </c>
      <c r="B124" s="29">
        <v>118951</v>
      </c>
      <c r="C124" s="30" t="s">
        <v>421</v>
      </c>
      <c r="D124" s="29" t="s">
        <v>35</v>
      </c>
      <c r="E124" s="30" t="s">
        <v>55</v>
      </c>
      <c r="F124" s="29"/>
      <c r="G124" s="31">
        <v>43</v>
      </c>
      <c r="H124" s="32">
        <v>100</v>
      </c>
      <c r="I124" s="32">
        <f t="shared" si="15"/>
        <v>300</v>
      </c>
      <c r="J124" s="45">
        <v>8000</v>
      </c>
      <c r="K124" s="46">
        <v>1819.52</v>
      </c>
      <c r="L124" s="47">
        <v>0.22744</v>
      </c>
      <c r="M124" s="48">
        <v>5566.98</v>
      </c>
      <c r="N124" s="49">
        <v>5566.98</v>
      </c>
      <c r="O124" s="49">
        <f t="shared" si="23"/>
        <v>0</v>
      </c>
      <c r="P124" s="50">
        <f t="shared" si="24"/>
        <v>0.6958724999999999</v>
      </c>
      <c r="Q124" s="66"/>
      <c r="R124" s="66">
        <v>0</v>
      </c>
      <c r="T124" s="48">
        <v>8212.71</v>
      </c>
      <c r="U124" s="48">
        <v>8212.71</v>
      </c>
      <c r="V124" s="49">
        <f t="shared" si="25"/>
        <v>0</v>
      </c>
      <c r="W124" s="57">
        <f t="shared" si="28"/>
        <v>1.02658875</v>
      </c>
      <c r="X124" s="16">
        <v>200</v>
      </c>
      <c r="Y124" s="16">
        <v>100</v>
      </c>
      <c r="Z124" s="63" t="s">
        <v>422</v>
      </c>
      <c r="AA124" s="48">
        <v>4225</v>
      </c>
      <c r="AB124" s="50">
        <f t="shared" si="29"/>
        <v>0.528125</v>
      </c>
      <c r="AD124" s="16">
        <v>0</v>
      </c>
      <c r="AF124" s="19">
        <f t="shared" si="26"/>
        <v>200</v>
      </c>
      <c r="AG124" s="14">
        <f t="shared" si="27"/>
        <v>100</v>
      </c>
    </row>
    <row r="125" spans="1:33" ht="12.75">
      <c r="A125" s="29">
        <v>123</v>
      </c>
      <c r="B125" s="29">
        <v>113025</v>
      </c>
      <c r="C125" s="30" t="s">
        <v>423</v>
      </c>
      <c r="D125" s="29" t="s">
        <v>35</v>
      </c>
      <c r="E125" s="30" t="s">
        <v>55</v>
      </c>
      <c r="F125" s="29"/>
      <c r="G125" s="31">
        <v>43</v>
      </c>
      <c r="H125" s="32">
        <v>100</v>
      </c>
      <c r="I125" s="32">
        <f t="shared" si="15"/>
        <v>300</v>
      </c>
      <c r="J125" s="45">
        <v>8000</v>
      </c>
      <c r="K125" s="46">
        <v>1818.5600000000002</v>
      </c>
      <c r="L125" s="47">
        <v>0.22732000000000002</v>
      </c>
      <c r="M125" s="48">
        <v>5953.08</v>
      </c>
      <c r="N125" s="49">
        <v>5953.08</v>
      </c>
      <c r="O125" s="49">
        <f t="shared" si="23"/>
        <v>0</v>
      </c>
      <c r="P125" s="50">
        <f t="shared" si="24"/>
        <v>0.744135</v>
      </c>
      <c r="Q125" s="66"/>
      <c r="R125" s="66">
        <v>0</v>
      </c>
      <c r="T125" s="48">
        <v>5260.72</v>
      </c>
      <c r="U125" s="48">
        <v>5260.72</v>
      </c>
      <c r="V125" s="49">
        <f t="shared" si="25"/>
        <v>0</v>
      </c>
      <c r="W125" s="50">
        <f t="shared" si="28"/>
        <v>0.65759</v>
      </c>
      <c r="Y125" s="16">
        <v>0</v>
      </c>
      <c r="AA125" s="48">
        <v>9565.35</v>
      </c>
      <c r="AB125" s="57">
        <f t="shared" si="29"/>
        <v>1.19566875</v>
      </c>
      <c r="AC125" s="16">
        <v>200</v>
      </c>
      <c r="AD125" s="16">
        <v>100</v>
      </c>
      <c r="AE125" s="63" t="s">
        <v>424</v>
      </c>
      <c r="AF125" s="19">
        <f t="shared" si="26"/>
        <v>200</v>
      </c>
      <c r="AG125" s="14">
        <f t="shared" si="27"/>
        <v>100</v>
      </c>
    </row>
    <row r="126" spans="1:33" ht="12.75">
      <c r="A126" s="33">
        <v>124</v>
      </c>
      <c r="B126" s="33">
        <v>102567</v>
      </c>
      <c r="C126" s="34" t="s">
        <v>425</v>
      </c>
      <c r="D126" s="33" t="s">
        <v>35</v>
      </c>
      <c r="E126" s="34" t="s">
        <v>88</v>
      </c>
      <c r="F126" s="33"/>
      <c r="G126" s="35">
        <v>44</v>
      </c>
      <c r="H126" s="36">
        <v>100</v>
      </c>
      <c r="I126" s="36">
        <f t="shared" si="15"/>
        <v>300</v>
      </c>
      <c r="J126" s="51">
        <v>8000</v>
      </c>
      <c r="K126" s="52">
        <v>1910.08</v>
      </c>
      <c r="L126" s="53">
        <v>0.23876</v>
      </c>
      <c r="M126" s="54">
        <v>4956.58</v>
      </c>
      <c r="N126" s="49">
        <v>4956.58</v>
      </c>
      <c r="O126" s="49">
        <f t="shared" si="23"/>
        <v>0</v>
      </c>
      <c r="P126" s="56">
        <f t="shared" si="24"/>
        <v>0.6195725</v>
      </c>
      <c r="Q126" s="67"/>
      <c r="R126" s="67">
        <v>0</v>
      </c>
      <c r="T126" s="54">
        <v>8081.46</v>
      </c>
      <c r="U126" s="48">
        <v>8081.46</v>
      </c>
      <c r="V126" s="49">
        <f t="shared" si="25"/>
        <v>0</v>
      </c>
      <c r="W126" s="55">
        <f t="shared" si="28"/>
        <v>1.0101825</v>
      </c>
      <c r="X126" s="16">
        <v>200</v>
      </c>
      <c r="Y126" s="16">
        <v>100</v>
      </c>
      <c r="Z126" s="63" t="s">
        <v>426</v>
      </c>
      <c r="AA126" s="74">
        <v>4296.64</v>
      </c>
      <c r="AB126" s="75">
        <f t="shared" si="29"/>
        <v>0.53708</v>
      </c>
      <c r="AD126" s="16">
        <v>0</v>
      </c>
      <c r="AF126" s="19">
        <f t="shared" si="26"/>
        <v>200</v>
      </c>
      <c r="AG126" s="14">
        <f t="shared" si="27"/>
        <v>100</v>
      </c>
    </row>
    <row r="127" spans="1:33" ht="12.75">
      <c r="A127" s="33">
        <v>125</v>
      </c>
      <c r="B127" s="33">
        <v>116773</v>
      </c>
      <c r="C127" s="34" t="s">
        <v>427</v>
      </c>
      <c r="D127" s="33" t="s">
        <v>61</v>
      </c>
      <c r="E127" s="34" t="s">
        <v>55</v>
      </c>
      <c r="F127" s="33"/>
      <c r="G127" s="35">
        <v>44</v>
      </c>
      <c r="H127" s="36">
        <v>100</v>
      </c>
      <c r="I127" s="36">
        <f t="shared" si="15"/>
        <v>300</v>
      </c>
      <c r="J127" s="51">
        <v>8000</v>
      </c>
      <c r="K127" s="52">
        <v>2086.7200000000003</v>
      </c>
      <c r="L127" s="53">
        <v>0.26084</v>
      </c>
      <c r="M127" s="54">
        <v>6690.05</v>
      </c>
      <c r="N127" s="49">
        <v>6690.05</v>
      </c>
      <c r="O127" s="49">
        <f t="shared" si="23"/>
        <v>0</v>
      </c>
      <c r="P127" s="56">
        <f t="shared" si="24"/>
        <v>0.83625625</v>
      </c>
      <c r="Q127" s="67"/>
      <c r="R127" s="67">
        <v>0</v>
      </c>
      <c r="T127" s="54">
        <v>5300.92</v>
      </c>
      <c r="U127" s="48">
        <v>5300.92</v>
      </c>
      <c r="V127" s="49">
        <f t="shared" si="25"/>
        <v>0</v>
      </c>
      <c r="W127" s="56">
        <f t="shared" si="28"/>
        <v>0.662615</v>
      </c>
      <c r="Y127" s="16">
        <v>0</v>
      </c>
      <c r="AA127" s="74">
        <v>1999.21</v>
      </c>
      <c r="AB127" s="75">
        <f t="shared" si="29"/>
        <v>0.24990125</v>
      </c>
      <c r="AD127" s="16">
        <v>0</v>
      </c>
      <c r="AF127" s="19">
        <f t="shared" si="26"/>
        <v>0</v>
      </c>
      <c r="AG127" s="14">
        <f t="shared" si="27"/>
        <v>0</v>
      </c>
    </row>
    <row r="128" spans="1:33" ht="12.75">
      <c r="A128" s="33">
        <v>126</v>
      </c>
      <c r="B128" s="33">
        <v>117637</v>
      </c>
      <c r="C128" s="34" t="s">
        <v>428</v>
      </c>
      <c r="D128" s="33" t="s">
        <v>61</v>
      </c>
      <c r="E128" s="34" t="s">
        <v>47</v>
      </c>
      <c r="F128" s="33"/>
      <c r="G128" s="35">
        <v>44</v>
      </c>
      <c r="H128" s="36">
        <v>100</v>
      </c>
      <c r="I128" s="36">
        <f t="shared" si="15"/>
        <v>300</v>
      </c>
      <c r="J128" s="51">
        <v>8000</v>
      </c>
      <c r="K128" s="52">
        <v>1959.04</v>
      </c>
      <c r="L128" s="53">
        <v>0.24488</v>
      </c>
      <c r="M128" s="54">
        <v>9187.45</v>
      </c>
      <c r="N128" s="49">
        <v>9187.45</v>
      </c>
      <c r="O128" s="49">
        <f t="shared" si="23"/>
        <v>0</v>
      </c>
      <c r="P128" s="55">
        <f t="shared" si="24"/>
        <v>1.14843125</v>
      </c>
      <c r="Q128" s="67">
        <v>200</v>
      </c>
      <c r="R128" s="67">
        <v>100</v>
      </c>
      <c r="S128" s="63" t="s">
        <v>429</v>
      </c>
      <c r="T128" s="54">
        <v>4532.12</v>
      </c>
      <c r="U128" s="48">
        <v>4532.12</v>
      </c>
      <c r="V128" s="49">
        <f t="shared" si="25"/>
        <v>0</v>
      </c>
      <c r="W128" s="56">
        <f t="shared" si="28"/>
        <v>0.566515</v>
      </c>
      <c r="Y128" s="16">
        <v>0</v>
      </c>
      <c r="AA128" s="74">
        <v>5933.34</v>
      </c>
      <c r="AB128" s="75">
        <f t="shared" si="29"/>
        <v>0.7416675</v>
      </c>
      <c r="AD128" s="16">
        <v>0</v>
      </c>
      <c r="AF128" s="19">
        <f t="shared" si="26"/>
        <v>200</v>
      </c>
      <c r="AG128" s="14">
        <f t="shared" si="27"/>
        <v>100</v>
      </c>
    </row>
    <row r="129" spans="1:33" ht="12.75">
      <c r="A129" s="29">
        <v>127</v>
      </c>
      <c r="B129" s="29">
        <v>118151</v>
      </c>
      <c r="C129" s="30" t="s">
        <v>430</v>
      </c>
      <c r="D129" s="29" t="s">
        <v>35</v>
      </c>
      <c r="E129" s="30" t="s">
        <v>55</v>
      </c>
      <c r="F129" s="29"/>
      <c r="G129" s="31">
        <v>45</v>
      </c>
      <c r="H129" s="32">
        <v>100</v>
      </c>
      <c r="I129" s="32">
        <f t="shared" si="15"/>
        <v>300</v>
      </c>
      <c r="J129" s="45">
        <v>8000</v>
      </c>
      <c r="K129" s="46">
        <v>1537.92</v>
      </c>
      <c r="L129" s="47">
        <v>0.19224000000000002</v>
      </c>
      <c r="M129" s="48">
        <v>8637.69</v>
      </c>
      <c r="N129" s="49">
        <v>8637.69</v>
      </c>
      <c r="O129" s="49">
        <f t="shared" si="23"/>
        <v>0</v>
      </c>
      <c r="P129" s="57">
        <f t="shared" si="24"/>
        <v>1.0797112500000001</v>
      </c>
      <c r="Q129" s="66">
        <v>100</v>
      </c>
      <c r="R129" s="66">
        <v>100</v>
      </c>
      <c r="S129" s="63" t="s">
        <v>431</v>
      </c>
      <c r="T129" s="48">
        <v>3793.33</v>
      </c>
      <c r="U129" s="48">
        <v>3793.33</v>
      </c>
      <c r="V129" s="49">
        <f t="shared" si="25"/>
        <v>0</v>
      </c>
      <c r="W129" s="50">
        <f t="shared" si="28"/>
        <v>0.47416625</v>
      </c>
      <c r="Y129" s="16">
        <v>0</v>
      </c>
      <c r="AA129" s="48">
        <v>8223.67</v>
      </c>
      <c r="AB129" s="57">
        <f t="shared" si="29"/>
        <v>1.02795875</v>
      </c>
      <c r="AC129" s="16">
        <v>100</v>
      </c>
      <c r="AD129" s="16">
        <v>100</v>
      </c>
      <c r="AE129" s="63" t="s">
        <v>432</v>
      </c>
      <c r="AF129" s="19">
        <f t="shared" si="26"/>
        <v>200</v>
      </c>
      <c r="AG129" s="14">
        <f t="shared" si="27"/>
        <v>200</v>
      </c>
    </row>
    <row r="130" spans="1:33" ht="12.75">
      <c r="A130" s="29">
        <v>128</v>
      </c>
      <c r="B130" s="29">
        <v>113833</v>
      </c>
      <c r="C130" s="30" t="s">
        <v>433</v>
      </c>
      <c r="D130" s="29" t="s">
        <v>35</v>
      </c>
      <c r="E130" s="30" t="s">
        <v>55</v>
      </c>
      <c r="F130" s="29"/>
      <c r="G130" s="31">
        <v>45</v>
      </c>
      <c r="H130" s="32">
        <v>100</v>
      </c>
      <c r="I130" s="32">
        <f t="shared" si="15"/>
        <v>300</v>
      </c>
      <c r="J130" s="45">
        <v>8000</v>
      </c>
      <c r="K130" s="46">
        <v>2173.1200000000003</v>
      </c>
      <c r="L130" s="47">
        <v>0.27164000000000005</v>
      </c>
      <c r="M130" s="48">
        <v>8033.27</v>
      </c>
      <c r="N130" s="49">
        <v>8033.27</v>
      </c>
      <c r="O130" s="49">
        <f t="shared" si="23"/>
        <v>0</v>
      </c>
      <c r="P130" s="50">
        <f t="shared" si="24"/>
        <v>1.00415875</v>
      </c>
      <c r="Q130" s="66"/>
      <c r="R130" s="66">
        <v>100</v>
      </c>
      <c r="T130" s="48">
        <v>2882</v>
      </c>
      <c r="U130" s="48">
        <v>2882</v>
      </c>
      <c r="V130" s="49">
        <f t="shared" si="25"/>
        <v>0</v>
      </c>
      <c r="W130" s="50">
        <f t="shared" si="28"/>
        <v>0.36025</v>
      </c>
      <c r="Y130" s="16">
        <v>0</v>
      </c>
      <c r="AA130" s="48">
        <v>3422.19</v>
      </c>
      <c r="AB130" s="50">
        <f t="shared" si="29"/>
        <v>0.42777375</v>
      </c>
      <c r="AD130" s="16">
        <v>0</v>
      </c>
      <c r="AF130" s="19">
        <f t="shared" si="26"/>
        <v>0</v>
      </c>
      <c r="AG130" s="14">
        <f t="shared" si="27"/>
        <v>100</v>
      </c>
    </row>
    <row r="131" spans="1:33" ht="12.75">
      <c r="A131" s="29">
        <v>129</v>
      </c>
      <c r="B131" s="29">
        <v>110378</v>
      </c>
      <c r="C131" s="30" t="s">
        <v>434</v>
      </c>
      <c r="D131" s="29" t="s">
        <v>61</v>
      </c>
      <c r="E131" s="30" t="s">
        <v>38</v>
      </c>
      <c r="F131" s="29"/>
      <c r="G131" s="31">
        <v>45</v>
      </c>
      <c r="H131" s="32">
        <v>100</v>
      </c>
      <c r="I131" s="32">
        <f aca="true" t="shared" si="30" ref="I131:I148">H131*3</f>
        <v>300</v>
      </c>
      <c r="J131" s="45">
        <v>8000</v>
      </c>
      <c r="K131" s="46">
        <v>1728.3200000000002</v>
      </c>
      <c r="L131" s="47">
        <v>0.21604</v>
      </c>
      <c r="M131" s="48">
        <v>3844.38</v>
      </c>
      <c r="N131" s="49">
        <v>3844.38</v>
      </c>
      <c r="O131" s="49">
        <f t="shared" si="23"/>
        <v>0</v>
      </c>
      <c r="P131" s="50">
        <f t="shared" si="24"/>
        <v>0.4805475</v>
      </c>
      <c r="Q131" s="66"/>
      <c r="R131" s="66">
        <v>0</v>
      </c>
      <c r="T131" s="48">
        <v>3890.49</v>
      </c>
      <c r="U131" s="48">
        <v>3890.49</v>
      </c>
      <c r="V131" s="49">
        <f t="shared" si="25"/>
        <v>0</v>
      </c>
      <c r="W131" s="50">
        <f t="shared" si="28"/>
        <v>0.48631125</v>
      </c>
      <c r="Y131" s="16">
        <v>0</v>
      </c>
      <c r="AA131" s="48">
        <v>8195.28</v>
      </c>
      <c r="AB131" s="50">
        <f t="shared" si="29"/>
        <v>1.02441</v>
      </c>
      <c r="AD131" s="16">
        <v>100</v>
      </c>
      <c r="AF131" s="19">
        <f t="shared" si="26"/>
        <v>0</v>
      </c>
      <c r="AG131" s="14">
        <f t="shared" si="27"/>
        <v>100</v>
      </c>
    </row>
    <row r="132" spans="1:33" ht="12.75">
      <c r="A132" s="33">
        <v>130</v>
      </c>
      <c r="B132" s="33">
        <v>117923</v>
      </c>
      <c r="C132" s="34" t="s">
        <v>435</v>
      </c>
      <c r="D132" s="33" t="s">
        <v>61</v>
      </c>
      <c r="E132" s="34" t="s">
        <v>47</v>
      </c>
      <c r="F132" s="33"/>
      <c r="G132" s="35">
        <v>46</v>
      </c>
      <c r="H132" s="36">
        <v>100</v>
      </c>
      <c r="I132" s="36">
        <f t="shared" si="30"/>
        <v>300</v>
      </c>
      <c r="J132" s="51">
        <v>8000</v>
      </c>
      <c r="K132" s="52">
        <v>1929.9200000000003</v>
      </c>
      <c r="L132" s="53">
        <v>0.24124000000000004</v>
      </c>
      <c r="M132" s="54">
        <v>8867.39</v>
      </c>
      <c r="N132" s="49">
        <v>8867.39</v>
      </c>
      <c r="O132" s="49">
        <f aca="true" t="shared" si="31" ref="O132:O149">N132-M132</f>
        <v>0</v>
      </c>
      <c r="P132" s="56">
        <f aca="true" t="shared" si="32" ref="P132:P149">M132/J132</f>
        <v>1.1084237499999998</v>
      </c>
      <c r="Q132" s="67"/>
      <c r="R132" s="67">
        <v>100</v>
      </c>
      <c r="T132" s="54">
        <v>8011.81</v>
      </c>
      <c r="U132" s="48">
        <v>8011.81</v>
      </c>
      <c r="V132" s="49">
        <f aca="true" t="shared" si="33" ref="V132:V149">U132-T132</f>
        <v>0</v>
      </c>
      <c r="W132" s="56">
        <f t="shared" si="28"/>
        <v>1.00147625</v>
      </c>
      <c r="Y132" s="16">
        <v>100</v>
      </c>
      <c r="AA132" s="74">
        <v>2696.52</v>
      </c>
      <c r="AB132" s="75">
        <f t="shared" si="29"/>
        <v>0.337065</v>
      </c>
      <c r="AD132" s="16">
        <v>0</v>
      </c>
      <c r="AF132" s="19">
        <f aca="true" t="shared" si="34" ref="AF132:AF148">Q132+X132+AC132</f>
        <v>0</v>
      </c>
      <c r="AG132" s="14">
        <f aca="true" t="shared" si="35" ref="AG132:AG149">R132+Y132+AD132</f>
        <v>200</v>
      </c>
    </row>
    <row r="133" spans="1:33" ht="12.75">
      <c r="A133" s="33">
        <v>131</v>
      </c>
      <c r="B133" s="33">
        <v>371</v>
      </c>
      <c r="C133" s="34" t="s">
        <v>436</v>
      </c>
      <c r="D133" s="33" t="s">
        <v>61</v>
      </c>
      <c r="E133" s="34" t="s">
        <v>88</v>
      </c>
      <c r="F133" s="33"/>
      <c r="G133" s="35">
        <v>46</v>
      </c>
      <c r="H133" s="36">
        <v>100</v>
      </c>
      <c r="I133" s="36">
        <f t="shared" si="30"/>
        <v>300</v>
      </c>
      <c r="J133" s="51">
        <v>6800</v>
      </c>
      <c r="K133" s="52">
        <v>1686.1280000000004</v>
      </c>
      <c r="L133" s="53">
        <v>0.24796000000000007</v>
      </c>
      <c r="M133" s="54">
        <v>7904.04</v>
      </c>
      <c r="N133" s="49">
        <v>7904.04</v>
      </c>
      <c r="O133" s="49">
        <f t="shared" si="31"/>
        <v>0</v>
      </c>
      <c r="P133" s="55">
        <f t="shared" si="32"/>
        <v>1.1623588235294118</v>
      </c>
      <c r="Q133" s="67">
        <v>100</v>
      </c>
      <c r="R133" s="67">
        <v>100</v>
      </c>
      <c r="S133" s="17" t="s">
        <v>221</v>
      </c>
      <c r="T133" s="54">
        <v>3837.31</v>
      </c>
      <c r="U133" s="48">
        <v>3837.31</v>
      </c>
      <c r="V133" s="49">
        <f t="shared" si="33"/>
        <v>0</v>
      </c>
      <c r="W133" s="56">
        <f t="shared" si="28"/>
        <v>0.5643102941176471</v>
      </c>
      <c r="Y133" s="16">
        <v>0</v>
      </c>
      <c r="AA133" s="74">
        <v>2043.07</v>
      </c>
      <c r="AB133" s="75">
        <f t="shared" si="29"/>
        <v>0.3004514705882353</v>
      </c>
      <c r="AD133" s="16">
        <v>0</v>
      </c>
      <c r="AF133" s="19">
        <f t="shared" si="34"/>
        <v>100</v>
      </c>
      <c r="AG133" s="14">
        <f t="shared" si="35"/>
        <v>100</v>
      </c>
    </row>
    <row r="134" spans="1:33" ht="12.75">
      <c r="A134" s="33">
        <v>132</v>
      </c>
      <c r="B134" s="33">
        <v>122198</v>
      </c>
      <c r="C134" s="34" t="s">
        <v>437</v>
      </c>
      <c r="D134" s="33" t="s">
        <v>61</v>
      </c>
      <c r="E134" s="34" t="s">
        <v>70</v>
      </c>
      <c r="F134" s="33"/>
      <c r="G134" s="35">
        <v>46</v>
      </c>
      <c r="H134" s="36">
        <v>100</v>
      </c>
      <c r="I134" s="36">
        <f t="shared" si="30"/>
        <v>300</v>
      </c>
      <c r="J134" s="51">
        <v>6800</v>
      </c>
      <c r="K134" s="52">
        <v>1278.4</v>
      </c>
      <c r="L134" s="53">
        <v>0.188</v>
      </c>
      <c r="M134" s="54">
        <v>6834.22</v>
      </c>
      <c r="N134" s="49">
        <v>6834.22</v>
      </c>
      <c r="O134" s="49">
        <f t="shared" si="31"/>
        <v>0</v>
      </c>
      <c r="P134" s="56">
        <f t="shared" si="32"/>
        <v>1.0050323529411764</v>
      </c>
      <c r="Q134" s="67"/>
      <c r="R134" s="67">
        <v>100</v>
      </c>
      <c r="T134" s="54">
        <v>7140.06</v>
      </c>
      <c r="U134" s="48">
        <v>7140.06</v>
      </c>
      <c r="V134" s="49">
        <f t="shared" si="33"/>
        <v>0</v>
      </c>
      <c r="W134" s="55">
        <f t="shared" si="28"/>
        <v>1.0500088235294118</v>
      </c>
      <c r="X134" s="16">
        <v>100</v>
      </c>
      <c r="Y134" s="16">
        <v>100</v>
      </c>
      <c r="Z134" s="63" t="s">
        <v>438</v>
      </c>
      <c r="AA134" s="74">
        <v>6915.4</v>
      </c>
      <c r="AB134" s="76">
        <f t="shared" si="29"/>
        <v>1.016970588235294</v>
      </c>
      <c r="AC134" s="16">
        <v>200</v>
      </c>
      <c r="AD134" s="16">
        <v>100</v>
      </c>
      <c r="AE134" s="63" t="s">
        <v>439</v>
      </c>
      <c r="AF134" s="19">
        <f t="shared" si="34"/>
        <v>300</v>
      </c>
      <c r="AG134" s="14">
        <f t="shared" si="35"/>
        <v>300</v>
      </c>
    </row>
    <row r="135" spans="1:33" ht="12.75">
      <c r="A135" s="29">
        <v>133</v>
      </c>
      <c r="B135" s="29">
        <v>114069</v>
      </c>
      <c r="C135" s="30" t="s">
        <v>440</v>
      </c>
      <c r="D135" s="29" t="s">
        <v>61</v>
      </c>
      <c r="E135" s="30" t="s">
        <v>70</v>
      </c>
      <c r="F135" s="29"/>
      <c r="G135" s="31">
        <v>47</v>
      </c>
      <c r="H135" s="32">
        <v>100</v>
      </c>
      <c r="I135" s="32">
        <f t="shared" si="30"/>
        <v>300</v>
      </c>
      <c r="J135" s="45">
        <v>6800</v>
      </c>
      <c r="K135" s="46">
        <v>1954.3200000000004</v>
      </c>
      <c r="L135" s="47">
        <v>0.28740000000000004</v>
      </c>
      <c r="M135" s="48">
        <v>4553.11</v>
      </c>
      <c r="N135" s="49">
        <v>4553.11</v>
      </c>
      <c r="O135" s="49">
        <f t="shared" si="31"/>
        <v>0</v>
      </c>
      <c r="P135" s="50">
        <f t="shared" si="32"/>
        <v>0.6695749999999999</v>
      </c>
      <c r="Q135" s="66"/>
      <c r="R135" s="66">
        <v>0</v>
      </c>
      <c r="T135" s="48">
        <v>7088.31</v>
      </c>
      <c r="U135" s="48">
        <v>7088.31</v>
      </c>
      <c r="V135" s="49">
        <f t="shared" si="33"/>
        <v>0</v>
      </c>
      <c r="W135" s="50">
        <f t="shared" si="28"/>
        <v>1.0423985294117648</v>
      </c>
      <c r="Y135" s="16">
        <v>100</v>
      </c>
      <c r="AA135" s="48">
        <v>2503.98</v>
      </c>
      <c r="AB135" s="50">
        <f t="shared" si="29"/>
        <v>0.36823235294117646</v>
      </c>
      <c r="AD135" s="16">
        <v>0</v>
      </c>
      <c r="AF135" s="19">
        <f t="shared" si="34"/>
        <v>0</v>
      </c>
      <c r="AG135" s="14">
        <f t="shared" si="35"/>
        <v>100</v>
      </c>
    </row>
    <row r="136" spans="1:33" ht="12.75">
      <c r="A136" s="29">
        <v>134</v>
      </c>
      <c r="B136" s="29">
        <v>119263</v>
      </c>
      <c r="C136" s="30" t="s">
        <v>441</v>
      </c>
      <c r="D136" s="29" t="s">
        <v>61</v>
      </c>
      <c r="E136" s="30" t="s">
        <v>55</v>
      </c>
      <c r="F136" s="29"/>
      <c r="G136" s="31">
        <v>47</v>
      </c>
      <c r="H136" s="32">
        <v>100</v>
      </c>
      <c r="I136" s="32">
        <f t="shared" si="30"/>
        <v>300</v>
      </c>
      <c r="J136" s="45">
        <v>6000</v>
      </c>
      <c r="K136" s="46">
        <v>1206.72</v>
      </c>
      <c r="L136" s="47">
        <v>0.20112000000000002</v>
      </c>
      <c r="M136" s="48">
        <v>6356.97</v>
      </c>
      <c r="N136" s="49">
        <v>6356.97</v>
      </c>
      <c r="O136" s="49">
        <f t="shared" si="31"/>
        <v>0</v>
      </c>
      <c r="P136" s="57">
        <f t="shared" si="32"/>
        <v>1.059495</v>
      </c>
      <c r="Q136" s="66">
        <v>200</v>
      </c>
      <c r="R136" s="66">
        <v>100</v>
      </c>
      <c r="S136" s="63" t="s">
        <v>442</v>
      </c>
      <c r="T136" s="48">
        <v>6372.66</v>
      </c>
      <c r="U136" s="48">
        <v>6372.66</v>
      </c>
      <c r="V136" s="49">
        <f t="shared" si="33"/>
        <v>0</v>
      </c>
      <c r="W136" s="50">
        <f t="shared" si="28"/>
        <v>1.0621099999999999</v>
      </c>
      <c r="Y136" s="16">
        <v>100</v>
      </c>
      <c r="AA136" s="48">
        <v>6155.86</v>
      </c>
      <c r="AB136" s="50">
        <f t="shared" si="29"/>
        <v>1.0259766666666665</v>
      </c>
      <c r="AD136" s="16">
        <v>100</v>
      </c>
      <c r="AF136" s="19">
        <f t="shared" si="34"/>
        <v>200</v>
      </c>
      <c r="AG136" s="14">
        <f t="shared" si="35"/>
        <v>300</v>
      </c>
    </row>
    <row r="137" spans="1:33" ht="12.75">
      <c r="A137" s="29">
        <v>135</v>
      </c>
      <c r="B137" s="29">
        <v>106568</v>
      </c>
      <c r="C137" s="30" t="s">
        <v>443</v>
      </c>
      <c r="D137" s="29" t="s">
        <v>61</v>
      </c>
      <c r="E137" s="30" t="s">
        <v>70</v>
      </c>
      <c r="F137" s="29"/>
      <c r="G137" s="31">
        <v>47</v>
      </c>
      <c r="H137" s="32">
        <v>100</v>
      </c>
      <c r="I137" s="32">
        <f t="shared" si="30"/>
        <v>300</v>
      </c>
      <c r="J137" s="45">
        <v>6000</v>
      </c>
      <c r="K137" s="46">
        <v>1723.6799999999998</v>
      </c>
      <c r="L137" s="47">
        <v>0.28728</v>
      </c>
      <c r="M137" s="48">
        <v>2485.38</v>
      </c>
      <c r="N137" s="49">
        <v>2485.38</v>
      </c>
      <c r="O137" s="49">
        <f t="shared" si="31"/>
        <v>0</v>
      </c>
      <c r="P137" s="50">
        <f t="shared" si="32"/>
        <v>0.41423000000000004</v>
      </c>
      <c r="Q137" s="66"/>
      <c r="R137" s="66">
        <v>0</v>
      </c>
      <c r="T137" s="48">
        <v>7254.1</v>
      </c>
      <c r="U137" s="48">
        <v>6439.7</v>
      </c>
      <c r="V137" s="49">
        <f t="shared" si="33"/>
        <v>-814.4000000000005</v>
      </c>
      <c r="W137" s="57">
        <f t="shared" si="28"/>
        <v>1.2090166666666666</v>
      </c>
      <c r="X137" s="16">
        <v>100</v>
      </c>
      <c r="Y137" s="16">
        <v>100</v>
      </c>
      <c r="Z137" s="17" t="s">
        <v>221</v>
      </c>
      <c r="AA137" s="66">
        <v>6198.74</v>
      </c>
      <c r="AB137" s="57">
        <f t="shared" si="29"/>
        <v>1.0331233333333334</v>
      </c>
      <c r="AC137" s="16">
        <v>0</v>
      </c>
      <c r="AD137" s="16">
        <v>0</v>
      </c>
      <c r="AE137" s="63" t="s">
        <v>444</v>
      </c>
      <c r="AF137" s="19">
        <f t="shared" si="34"/>
        <v>100</v>
      </c>
      <c r="AG137" s="14">
        <f t="shared" si="35"/>
        <v>100</v>
      </c>
    </row>
    <row r="138" spans="1:33" ht="12.75">
      <c r="A138" s="33">
        <v>136</v>
      </c>
      <c r="B138" s="33">
        <v>118758</v>
      </c>
      <c r="C138" s="34" t="s">
        <v>445</v>
      </c>
      <c r="D138" s="33" t="s">
        <v>61</v>
      </c>
      <c r="E138" s="34" t="s">
        <v>70</v>
      </c>
      <c r="F138" s="33"/>
      <c r="G138" s="35">
        <v>48</v>
      </c>
      <c r="H138" s="36">
        <v>100</v>
      </c>
      <c r="I138" s="36">
        <f t="shared" si="30"/>
        <v>300</v>
      </c>
      <c r="J138" s="51">
        <v>7000</v>
      </c>
      <c r="K138" s="52">
        <v>1488.7599999999998</v>
      </c>
      <c r="L138" s="53">
        <v>0.21267999999999998</v>
      </c>
      <c r="M138" s="54">
        <v>7003.21</v>
      </c>
      <c r="N138" s="49">
        <v>7003.21</v>
      </c>
      <c r="O138" s="49">
        <f t="shared" si="31"/>
        <v>0</v>
      </c>
      <c r="P138" s="55">
        <f t="shared" si="32"/>
        <v>1.0004585714285714</v>
      </c>
      <c r="Q138" s="67">
        <v>100</v>
      </c>
      <c r="R138" s="67">
        <v>100</v>
      </c>
      <c r="S138" s="63" t="s">
        <v>446</v>
      </c>
      <c r="T138" s="54">
        <v>2209.08</v>
      </c>
      <c r="U138" s="48">
        <v>2209.08</v>
      </c>
      <c r="V138" s="49">
        <f t="shared" si="33"/>
        <v>0</v>
      </c>
      <c r="W138" s="56">
        <f t="shared" si="28"/>
        <v>0.3155828571428571</v>
      </c>
      <c r="Y138" s="16">
        <v>0</v>
      </c>
      <c r="AA138" s="74">
        <v>7083.29</v>
      </c>
      <c r="AB138" s="76">
        <f t="shared" si="29"/>
        <v>1.0118985714285713</v>
      </c>
      <c r="AC138" s="16">
        <v>100</v>
      </c>
      <c r="AD138" s="16">
        <v>100</v>
      </c>
      <c r="AE138" s="63" t="s">
        <v>446</v>
      </c>
      <c r="AF138" s="19">
        <f t="shared" si="34"/>
        <v>200</v>
      </c>
      <c r="AG138" s="14">
        <f t="shared" si="35"/>
        <v>200</v>
      </c>
    </row>
    <row r="139" spans="1:33" ht="12.75">
      <c r="A139" s="33">
        <v>137</v>
      </c>
      <c r="B139" s="33">
        <v>545</v>
      </c>
      <c r="C139" s="34" t="s">
        <v>447</v>
      </c>
      <c r="D139" s="33" t="s">
        <v>61</v>
      </c>
      <c r="E139" s="34" t="s">
        <v>70</v>
      </c>
      <c r="F139" s="33"/>
      <c r="G139" s="35">
        <v>48</v>
      </c>
      <c r="H139" s="36">
        <v>100</v>
      </c>
      <c r="I139" s="36">
        <f t="shared" si="30"/>
        <v>300</v>
      </c>
      <c r="J139" s="51">
        <v>5500</v>
      </c>
      <c r="K139" s="52">
        <v>1386.44</v>
      </c>
      <c r="L139" s="53">
        <v>0.25208</v>
      </c>
      <c r="M139" s="54">
        <v>2603.78</v>
      </c>
      <c r="N139" s="49">
        <v>2603.78</v>
      </c>
      <c r="O139" s="49">
        <f t="shared" si="31"/>
        <v>0</v>
      </c>
      <c r="P139" s="56">
        <f t="shared" si="32"/>
        <v>0.4734145454545455</v>
      </c>
      <c r="Q139" s="67"/>
      <c r="R139" s="67">
        <v>0</v>
      </c>
      <c r="T139" s="54">
        <v>5748.35</v>
      </c>
      <c r="U139" s="48">
        <v>5748.35</v>
      </c>
      <c r="V139" s="49">
        <f t="shared" si="33"/>
        <v>0</v>
      </c>
      <c r="W139" s="55">
        <f t="shared" si="28"/>
        <v>1.0451545454545454</v>
      </c>
      <c r="X139" s="16">
        <v>100</v>
      </c>
      <c r="Y139" s="16">
        <v>100</v>
      </c>
      <c r="Z139" s="63" t="s">
        <v>448</v>
      </c>
      <c r="AA139" s="74">
        <v>2797.51</v>
      </c>
      <c r="AB139" s="75">
        <f t="shared" si="29"/>
        <v>0.5086381818181819</v>
      </c>
      <c r="AD139" s="16">
        <v>0</v>
      </c>
      <c r="AF139" s="19">
        <f t="shared" si="34"/>
        <v>100</v>
      </c>
      <c r="AG139" s="14">
        <f t="shared" si="35"/>
        <v>100</v>
      </c>
    </row>
    <row r="140" spans="1:33" ht="12.75">
      <c r="A140" s="29">
        <v>138</v>
      </c>
      <c r="B140" s="29">
        <v>122906</v>
      </c>
      <c r="C140" s="30" t="s">
        <v>449</v>
      </c>
      <c r="D140" s="29" t="s">
        <v>61</v>
      </c>
      <c r="E140" s="30" t="s">
        <v>38</v>
      </c>
      <c r="F140" s="29"/>
      <c r="G140" s="31">
        <v>49</v>
      </c>
      <c r="H140" s="32">
        <v>100</v>
      </c>
      <c r="I140" s="32">
        <f t="shared" si="30"/>
        <v>300</v>
      </c>
      <c r="J140" s="45">
        <v>4000</v>
      </c>
      <c r="K140" s="46">
        <v>1014.08</v>
      </c>
      <c r="L140" s="47">
        <v>0.25352</v>
      </c>
      <c r="M140" s="48">
        <v>2582.77</v>
      </c>
      <c r="N140" s="49">
        <v>2582.77</v>
      </c>
      <c r="O140" s="49">
        <f t="shared" si="31"/>
        <v>0</v>
      </c>
      <c r="P140" s="50">
        <f t="shared" si="32"/>
        <v>0.6456925</v>
      </c>
      <c r="Q140" s="66"/>
      <c r="R140" s="66">
        <v>0</v>
      </c>
      <c r="T140" s="48">
        <v>1409.7</v>
      </c>
      <c r="U140" s="48">
        <v>1409.7</v>
      </c>
      <c r="V140" s="49">
        <f t="shared" si="33"/>
        <v>0</v>
      </c>
      <c r="W140" s="50">
        <f t="shared" si="28"/>
        <v>0.352425</v>
      </c>
      <c r="Y140" s="16">
        <v>0</v>
      </c>
      <c r="AA140" s="48">
        <v>1823.52</v>
      </c>
      <c r="AB140" s="50">
        <f t="shared" si="29"/>
        <v>0.45588</v>
      </c>
      <c r="AD140" s="16">
        <v>0</v>
      </c>
      <c r="AF140" s="19">
        <f t="shared" si="34"/>
        <v>0</v>
      </c>
      <c r="AG140" s="14">
        <f t="shared" si="35"/>
        <v>0</v>
      </c>
    </row>
    <row r="141" spans="1:33" ht="12.75">
      <c r="A141" s="29">
        <v>139</v>
      </c>
      <c r="B141" s="29">
        <v>123007</v>
      </c>
      <c r="C141" s="30" t="s">
        <v>450</v>
      </c>
      <c r="D141" s="29" t="s">
        <v>61</v>
      </c>
      <c r="E141" s="30" t="s">
        <v>47</v>
      </c>
      <c r="F141" s="29"/>
      <c r="G141" s="31">
        <v>49</v>
      </c>
      <c r="H141" s="32">
        <v>100</v>
      </c>
      <c r="I141" s="32">
        <f t="shared" si="30"/>
        <v>300</v>
      </c>
      <c r="J141" s="45">
        <v>4000</v>
      </c>
      <c r="K141" s="46">
        <v>999.6800000000002</v>
      </c>
      <c r="L141" s="47">
        <v>0.24992000000000003</v>
      </c>
      <c r="M141" s="48">
        <v>4409.94</v>
      </c>
      <c r="N141" s="49">
        <v>4409.94</v>
      </c>
      <c r="O141" s="49">
        <f t="shared" si="31"/>
        <v>0</v>
      </c>
      <c r="P141" s="57">
        <f t="shared" si="32"/>
        <v>1.102485</v>
      </c>
      <c r="Q141" s="66">
        <v>100</v>
      </c>
      <c r="R141" s="66">
        <v>100</v>
      </c>
      <c r="S141" s="63" t="s">
        <v>451</v>
      </c>
      <c r="T141" s="48">
        <v>4579.26</v>
      </c>
      <c r="U141" s="48">
        <v>4579.26</v>
      </c>
      <c r="V141" s="49">
        <f t="shared" si="33"/>
        <v>0</v>
      </c>
      <c r="W141" s="57">
        <f t="shared" si="28"/>
        <v>1.1448150000000001</v>
      </c>
      <c r="X141" s="16">
        <v>100</v>
      </c>
      <c r="Y141" s="16">
        <v>100</v>
      </c>
      <c r="Z141" s="63" t="s">
        <v>452</v>
      </c>
      <c r="AA141" s="48">
        <v>2577.05</v>
      </c>
      <c r="AB141" s="50">
        <f t="shared" si="29"/>
        <v>0.6442625000000001</v>
      </c>
      <c r="AD141" s="16">
        <v>0</v>
      </c>
      <c r="AF141" s="19">
        <f t="shared" si="34"/>
        <v>200</v>
      </c>
      <c r="AG141" s="14">
        <f t="shared" si="35"/>
        <v>200</v>
      </c>
    </row>
    <row r="142" spans="1:33" ht="12.75">
      <c r="A142" s="33">
        <v>140</v>
      </c>
      <c r="B142" s="33">
        <v>591</v>
      </c>
      <c r="C142" s="34" t="s">
        <v>453</v>
      </c>
      <c r="D142" s="33" t="s">
        <v>61</v>
      </c>
      <c r="E142" s="34" t="s">
        <v>47</v>
      </c>
      <c r="F142" s="33"/>
      <c r="G142" s="35">
        <v>50</v>
      </c>
      <c r="H142" s="36">
        <v>100</v>
      </c>
      <c r="I142" s="36">
        <f t="shared" si="30"/>
        <v>300</v>
      </c>
      <c r="J142" s="51">
        <v>4500</v>
      </c>
      <c r="K142" s="52">
        <v>1080.5400000000002</v>
      </c>
      <c r="L142" s="53">
        <v>0.24012000000000003</v>
      </c>
      <c r="M142" s="54">
        <v>4500.07</v>
      </c>
      <c r="N142" s="49">
        <v>4500.07</v>
      </c>
      <c r="O142" s="49">
        <f t="shared" si="31"/>
        <v>0</v>
      </c>
      <c r="P142" s="55">
        <f t="shared" si="32"/>
        <v>1.0000155555555554</v>
      </c>
      <c r="Q142" s="67">
        <v>100</v>
      </c>
      <c r="R142" s="67">
        <v>100</v>
      </c>
      <c r="S142" s="63" t="s">
        <v>454</v>
      </c>
      <c r="T142" s="54">
        <v>4566.62</v>
      </c>
      <c r="U142" s="48">
        <v>4566.62</v>
      </c>
      <c r="V142" s="49">
        <f t="shared" si="33"/>
        <v>0</v>
      </c>
      <c r="W142" s="55">
        <f t="shared" si="28"/>
        <v>1.0148044444444444</v>
      </c>
      <c r="X142" s="16">
        <v>100</v>
      </c>
      <c r="Y142" s="16">
        <v>100</v>
      </c>
      <c r="Z142" s="63" t="s">
        <v>454</v>
      </c>
      <c r="AA142" s="74">
        <v>1184.61</v>
      </c>
      <c r="AB142" s="75">
        <f t="shared" si="29"/>
        <v>0.26324666666666663</v>
      </c>
      <c r="AD142" s="16">
        <v>0</v>
      </c>
      <c r="AF142" s="19">
        <f t="shared" si="34"/>
        <v>200</v>
      </c>
      <c r="AG142" s="14">
        <f t="shared" si="35"/>
        <v>200</v>
      </c>
    </row>
    <row r="143" spans="1:33" ht="12.75">
      <c r="A143" s="33">
        <v>141</v>
      </c>
      <c r="B143" s="33">
        <v>119262</v>
      </c>
      <c r="C143" s="34" t="s">
        <v>455</v>
      </c>
      <c r="D143" s="33" t="s">
        <v>61</v>
      </c>
      <c r="E143" s="34" t="s">
        <v>36</v>
      </c>
      <c r="F143" s="33"/>
      <c r="G143" s="35">
        <v>50</v>
      </c>
      <c r="H143" s="36">
        <v>100</v>
      </c>
      <c r="I143" s="36">
        <f t="shared" si="30"/>
        <v>300</v>
      </c>
      <c r="J143" s="51">
        <v>5000</v>
      </c>
      <c r="K143" s="52">
        <v>1057.6</v>
      </c>
      <c r="L143" s="53">
        <v>0.21151999999999999</v>
      </c>
      <c r="M143" s="54">
        <v>3630.99</v>
      </c>
      <c r="N143" s="49">
        <v>3630.99</v>
      </c>
      <c r="O143" s="49">
        <f t="shared" si="31"/>
        <v>0</v>
      </c>
      <c r="P143" s="56">
        <f t="shared" si="32"/>
        <v>0.726198</v>
      </c>
      <c r="Q143" s="67"/>
      <c r="R143" s="67">
        <v>0</v>
      </c>
      <c r="T143" s="54">
        <v>1874.73</v>
      </c>
      <c r="U143" s="48">
        <v>1874.73</v>
      </c>
      <c r="V143" s="49">
        <f t="shared" si="33"/>
        <v>0</v>
      </c>
      <c r="W143" s="56">
        <f t="shared" si="28"/>
        <v>0.374946</v>
      </c>
      <c r="Y143" s="16">
        <v>0</v>
      </c>
      <c r="AA143" s="74">
        <v>3606.48</v>
      </c>
      <c r="AB143" s="75">
        <f t="shared" si="29"/>
        <v>0.721296</v>
      </c>
      <c r="AD143" s="16">
        <v>0</v>
      </c>
      <c r="AF143" s="19">
        <f t="shared" si="34"/>
        <v>0</v>
      </c>
      <c r="AG143" s="14">
        <f t="shared" si="35"/>
        <v>0</v>
      </c>
    </row>
    <row r="144" spans="1:33" ht="12.75">
      <c r="A144" s="29">
        <v>142</v>
      </c>
      <c r="B144" s="29">
        <v>122686</v>
      </c>
      <c r="C144" s="30" t="s">
        <v>456</v>
      </c>
      <c r="D144" s="29" t="s">
        <v>61</v>
      </c>
      <c r="E144" s="30" t="s">
        <v>47</v>
      </c>
      <c r="F144" s="29"/>
      <c r="G144" s="31">
        <v>51</v>
      </c>
      <c r="H144" s="32">
        <v>100</v>
      </c>
      <c r="I144" s="32">
        <f t="shared" si="30"/>
        <v>300</v>
      </c>
      <c r="J144" s="45">
        <v>4000</v>
      </c>
      <c r="K144" s="46">
        <v>860.3200000000002</v>
      </c>
      <c r="L144" s="47">
        <v>0.21508000000000005</v>
      </c>
      <c r="M144" s="48">
        <v>1010.6</v>
      </c>
      <c r="N144" s="49">
        <v>1010.6</v>
      </c>
      <c r="O144" s="49">
        <f t="shared" si="31"/>
        <v>0</v>
      </c>
      <c r="P144" s="50">
        <f t="shared" si="32"/>
        <v>0.25265</v>
      </c>
      <c r="Q144" s="66"/>
      <c r="R144" s="66">
        <v>0</v>
      </c>
      <c r="T144" s="48">
        <v>1519.43</v>
      </c>
      <c r="U144" s="48">
        <v>1519.43</v>
      </c>
      <c r="V144" s="49">
        <f t="shared" si="33"/>
        <v>0</v>
      </c>
      <c r="W144" s="50">
        <f t="shared" si="28"/>
        <v>0.3798575</v>
      </c>
      <c r="Y144" s="16">
        <v>0</v>
      </c>
      <c r="AA144" s="48">
        <v>1447.36</v>
      </c>
      <c r="AB144" s="50">
        <f t="shared" si="29"/>
        <v>0.36184</v>
      </c>
      <c r="AD144" s="16">
        <v>0</v>
      </c>
      <c r="AF144" s="19">
        <f t="shared" si="34"/>
        <v>0</v>
      </c>
      <c r="AG144" s="14">
        <f t="shared" si="35"/>
        <v>0</v>
      </c>
    </row>
    <row r="145" spans="1:33" ht="12.75">
      <c r="A145" s="29">
        <v>143</v>
      </c>
      <c r="B145" s="29">
        <v>122718</v>
      </c>
      <c r="C145" s="30" t="s">
        <v>457</v>
      </c>
      <c r="D145" s="29" t="s">
        <v>61</v>
      </c>
      <c r="E145" s="30" t="s">
        <v>47</v>
      </c>
      <c r="F145" s="29"/>
      <c r="G145" s="31">
        <v>51</v>
      </c>
      <c r="H145" s="32">
        <v>100</v>
      </c>
      <c r="I145" s="32">
        <f t="shared" si="30"/>
        <v>300</v>
      </c>
      <c r="J145" s="45">
        <v>4000</v>
      </c>
      <c r="K145" s="46">
        <v>835.2</v>
      </c>
      <c r="L145" s="47">
        <v>0.2088</v>
      </c>
      <c r="M145" s="48">
        <v>4089.16</v>
      </c>
      <c r="N145" s="49">
        <v>4089.16</v>
      </c>
      <c r="O145" s="49">
        <f t="shared" si="31"/>
        <v>0</v>
      </c>
      <c r="P145" s="57">
        <f t="shared" si="32"/>
        <v>1.02229</v>
      </c>
      <c r="Q145" s="66">
        <v>100</v>
      </c>
      <c r="R145" s="66">
        <v>100</v>
      </c>
      <c r="S145" s="63" t="s">
        <v>458</v>
      </c>
      <c r="T145" s="48">
        <v>4073.89</v>
      </c>
      <c r="U145" s="48">
        <v>4073.89</v>
      </c>
      <c r="V145" s="49">
        <f t="shared" si="33"/>
        <v>0</v>
      </c>
      <c r="W145" s="57">
        <f t="shared" si="28"/>
        <v>1.0184725</v>
      </c>
      <c r="X145" s="16">
        <v>100</v>
      </c>
      <c r="Y145" s="16">
        <v>100</v>
      </c>
      <c r="Z145" s="63" t="s">
        <v>458</v>
      </c>
      <c r="AA145" s="48">
        <v>1456.51</v>
      </c>
      <c r="AB145" s="50">
        <f t="shared" si="29"/>
        <v>0.3641275</v>
      </c>
      <c r="AD145" s="16">
        <v>0</v>
      </c>
      <c r="AF145" s="19">
        <f t="shared" si="34"/>
        <v>200</v>
      </c>
      <c r="AG145" s="14">
        <f t="shared" si="35"/>
        <v>200</v>
      </c>
    </row>
    <row r="146" spans="1:33" ht="12.75">
      <c r="A146" s="33">
        <v>144</v>
      </c>
      <c r="B146" s="33">
        <v>119622</v>
      </c>
      <c r="C146" s="34" t="s">
        <v>459</v>
      </c>
      <c r="D146" s="33" t="s">
        <v>61</v>
      </c>
      <c r="E146" s="34" t="s">
        <v>55</v>
      </c>
      <c r="F146" s="33"/>
      <c r="G146" s="35">
        <v>52</v>
      </c>
      <c r="H146" s="36">
        <v>100</v>
      </c>
      <c r="I146" s="36">
        <f t="shared" si="30"/>
        <v>300</v>
      </c>
      <c r="J146" s="51">
        <v>4000</v>
      </c>
      <c r="K146" s="52">
        <v>824.4800000000002</v>
      </c>
      <c r="L146" s="53">
        <v>0.20612000000000005</v>
      </c>
      <c r="M146" s="79">
        <v>4162.56</v>
      </c>
      <c r="N146" s="49">
        <v>805.53</v>
      </c>
      <c r="O146" s="49">
        <f t="shared" si="31"/>
        <v>-3357.0300000000007</v>
      </c>
      <c r="P146" s="55">
        <f t="shared" si="32"/>
        <v>1.04064</v>
      </c>
      <c r="Q146" s="67">
        <v>100</v>
      </c>
      <c r="R146" s="67">
        <v>100</v>
      </c>
      <c r="S146" s="63" t="s">
        <v>460</v>
      </c>
      <c r="T146" s="79">
        <v>4099.09</v>
      </c>
      <c r="U146" s="48">
        <v>7456.12</v>
      </c>
      <c r="V146" s="49">
        <f t="shared" si="33"/>
        <v>3357.0299999999997</v>
      </c>
      <c r="W146" s="55">
        <f t="shared" si="28"/>
        <v>1.0247725</v>
      </c>
      <c r="X146" s="16">
        <v>100</v>
      </c>
      <c r="Y146" s="16">
        <v>100</v>
      </c>
      <c r="Z146" s="63" t="s">
        <v>460</v>
      </c>
      <c r="AA146" s="74">
        <v>4165.63</v>
      </c>
      <c r="AB146" s="76">
        <f t="shared" si="29"/>
        <v>1.0414075</v>
      </c>
      <c r="AC146" s="16">
        <v>100</v>
      </c>
      <c r="AD146" s="16">
        <v>100</v>
      </c>
      <c r="AE146" s="63" t="s">
        <v>460</v>
      </c>
      <c r="AF146" s="19">
        <f t="shared" si="34"/>
        <v>300</v>
      </c>
      <c r="AG146" s="14">
        <f t="shared" si="35"/>
        <v>300</v>
      </c>
    </row>
    <row r="147" spans="1:33" ht="12.75">
      <c r="A147" s="33">
        <v>145</v>
      </c>
      <c r="B147" s="33">
        <v>122176</v>
      </c>
      <c r="C147" s="34" t="s">
        <v>461</v>
      </c>
      <c r="D147" s="33" t="s">
        <v>61</v>
      </c>
      <c r="E147" s="34" t="s">
        <v>38</v>
      </c>
      <c r="F147" s="33"/>
      <c r="G147" s="35">
        <v>52</v>
      </c>
      <c r="H147" s="36">
        <v>100</v>
      </c>
      <c r="I147" s="36">
        <f t="shared" si="30"/>
        <v>300</v>
      </c>
      <c r="J147" s="51">
        <v>4000</v>
      </c>
      <c r="K147" s="52">
        <v>895.6800000000002</v>
      </c>
      <c r="L147" s="53">
        <v>0.22392000000000004</v>
      </c>
      <c r="M147" s="54">
        <v>863.42</v>
      </c>
      <c r="N147" s="49">
        <v>863.42</v>
      </c>
      <c r="O147" s="49">
        <f t="shared" si="31"/>
        <v>0</v>
      </c>
      <c r="P147" s="56">
        <f t="shared" si="32"/>
        <v>0.215855</v>
      </c>
      <c r="Q147" s="67"/>
      <c r="R147" s="67">
        <v>0</v>
      </c>
      <c r="T147" s="54">
        <v>600.23</v>
      </c>
      <c r="U147" s="48">
        <v>600.23</v>
      </c>
      <c r="V147" s="49">
        <f t="shared" si="33"/>
        <v>0</v>
      </c>
      <c r="W147" s="56">
        <f t="shared" si="28"/>
        <v>0.1500575</v>
      </c>
      <c r="Y147" s="16">
        <v>0</v>
      </c>
      <c r="AA147" s="74">
        <v>790.91</v>
      </c>
      <c r="AB147" s="75">
        <f t="shared" si="29"/>
        <v>0.1977275</v>
      </c>
      <c r="AD147" s="16">
        <v>0</v>
      </c>
      <c r="AF147" s="19">
        <f t="shared" si="34"/>
        <v>0</v>
      </c>
      <c r="AG147" s="14">
        <f t="shared" si="35"/>
        <v>0</v>
      </c>
    </row>
    <row r="148" spans="1:33" ht="12.75">
      <c r="A148" s="80">
        <v>146</v>
      </c>
      <c r="B148" s="80">
        <v>753</v>
      </c>
      <c r="C148" s="81" t="s">
        <v>462</v>
      </c>
      <c r="D148" s="80" t="s">
        <v>61</v>
      </c>
      <c r="E148" s="81" t="s">
        <v>36</v>
      </c>
      <c r="F148" s="80"/>
      <c r="G148" s="82">
        <v>53</v>
      </c>
      <c r="H148" s="83">
        <v>0</v>
      </c>
      <c r="I148" s="83">
        <f t="shared" si="30"/>
        <v>0</v>
      </c>
      <c r="J148" s="89">
        <v>5000</v>
      </c>
      <c r="K148" s="90">
        <v>1181</v>
      </c>
      <c r="L148" s="91">
        <v>0.23620000000000002</v>
      </c>
      <c r="M148" s="92">
        <v>2436.31</v>
      </c>
      <c r="N148" s="49">
        <v>2436.31</v>
      </c>
      <c r="O148" s="49">
        <f t="shared" si="31"/>
        <v>0</v>
      </c>
      <c r="P148" s="93">
        <f t="shared" si="32"/>
        <v>0.487262</v>
      </c>
      <c r="Q148" s="97"/>
      <c r="R148" s="97">
        <v>0</v>
      </c>
      <c r="T148" s="14">
        <v>1950.23</v>
      </c>
      <c r="U148" s="48">
        <v>1950.23</v>
      </c>
      <c r="V148" s="49">
        <f t="shared" si="33"/>
        <v>0</v>
      </c>
      <c r="W148" s="15">
        <f t="shared" si="28"/>
        <v>0.390046</v>
      </c>
      <c r="Y148" s="16">
        <v>0</v>
      </c>
      <c r="AA148" s="14">
        <v>1494.3</v>
      </c>
      <c r="AB148" s="98">
        <f t="shared" si="29"/>
        <v>0.29886</v>
      </c>
      <c r="AF148" s="19">
        <f t="shared" si="34"/>
        <v>0</v>
      </c>
      <c r="AG148" s="14">
        <f t="shared" si="35"/>
        <v>0</v>
      </c>
    </row>
    <row r="149" spans="1:33" ht="12.75">
      <c r="A149" s="84"/>
      <c r="B149" s="84"/>
      <c r="C149" s="85"/>
      <c r="D149" s="86"/>
      <c r="E149" s="85"/>
      <c r="F149" s="86"/>
      <c r="G149" s="87"/>
      <c r="H149" s="88">
        <f aca="true" t="shared" si="36" ref="H149:K149">SUM(H3:H147)</f>
        <v>18400</v>
      </c>
      <c r="I149" s="88">
        <f t="shared" si="36"/>
        <v>55200</v>
      </c>
      <c r="J149" s="94">
        <f t="shared" si="36"/>
        <v>2178560</v>
      </c>
      <c r="K149" s="95">
        <f t="shared" si="36"/>
        <v>497374.2240000001</v>
      </c>
      <c r="L149" s="96"/>
      <c r="M149" s="14">
        <f>SUM(M3:M148)</f>
        <v>1989073.5899999992</v>
      </c>
      <c r="N149" s="49" t="e">
        <v>#N/A</v>
      </c>
      <c r="O149" s="49" t="e">
        <f t="shared" si="31"/>
        <v>#N/A</v>
      </c>
      <c r="P149" s="15">
        <f t="shared" si="32"/>
        <v>0.9130221751982958</v>
      </c>
      <c r="T149" s="17">
        <f>SUM(T3:T148)</f>
        <v>1687470.8300000003</v>
      </c>
      <c r="U149" s="48" t="e">
        <v>#N/A</v>
      </c>
      <c r="V149" s="49" t="e">
        <f t="shared" si="33"/>
        <v>#N/A</v>
      </c>
      <c r="W149" s="15">
        <f t="shared" si="28"/>
        <v>0.7745808378011165</v>
      </c>
      <c r="AA149" s="17">
        <f>SUM(AA3:AA148)</f>
        <v>1627948.2200000004</v>
      </c>
      <c r="AB149" s="98">
        <f t="shared" si="29"/>
        <v>0.7472588407021153</v>
      </c>
      <c r="AF149" s="19">
        <f>SUM(AF3:AF148)</f>
        <v>24150</v>
      </c>
      <c r="AG149" s="14">
        <f>SUM(AG3:AG148)</f>
        <v>26350</v>
      </c>
    </row>
  </sheetData>
  <sheetProtection/>
  <mergeCells count="7">
    <mergeCell ref="A1:E1"/>
    <mergeCell ref="G1:I1"/>
    <mergeCell ref="J1:L1"/>
    <mergeCell ref="P1:R1"/>
    <mergeCell ref="W1:Y1"/>
    <mergeCell ref="AB1:AD1"/>
    <mergeCell ref="AE1:AE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4"/>
  <sheetViews>
    <sheetView tabSelected="1" zoomScaleSheetLayoutView="100" workbookViewId="0" topLeftCell="A1">
      <selection activeCell="I9" sqref="I9"/>
    </sheetView>
  </sheetViews>
  <sheetFormatPr defaultColWidth="9.140625" defaultRowHeight="12.75"/>
  <sheetData>
    <row r="1" spans="1:8" ht="12.75">
      <c r="A1" s="1" t="s">
        <v>463</v>
      </c>
      <c r="B1" s="1"/>
      <c r="C1" s="1"/>
      <c r="D1" s="1"/>
      <c r="E1" s="1"/>
      <c r="F1" s="1"/>
      <c r="G1" s="2"/>
      <c r="H1" s="1"/>
    </row>
    <row r="2" spans="1:8" ht="12.75">
      <c r="A2" s="3" t="s">
        <v>14</v>
      </c>
      <c r="B2" s="3" t="s">
        <v>464</v>
      </c>
      <c r="C2" s="3" t="s">
        <v>465</v>
      </c>
      <c r="D2" s="3" t="s">
        <v>196</v>
      </c>
      <c r="E2" s="3" t="s">
        <v>466</v>
      </c>
      <c r="F2" s="3" t="s">
        <v>467</v>
      </c>
      <c r="G2" s="2" t="s">
        <v>468</v>
      </c>
      <c r="H2" s="3" t="s">
        <v>212</v>
      </c>
    </row>
    <row r="3" spans="2:7" ht="12.75">
      <c r="B3">
        <v>713</v>
      </c>
      <c r="C3" s="4" t="s">
        <v>469</v>
      </c>
      <c r="D3" s="4" t="s">
        <v>38</v>
      </c>
      <c r="E3">
        <v>6492</v>
      </c>
      <c r="F3" s="4" t="s">
        <v>470</v>
      </c>
      <c r="G3" s="5" t="s">
        <v>471</v>
      </c>
    </row>
    <row r="4" spans="2:7" ht="12.75">
      <c r="B4">
        <v>713</v>
      </c>
      <c r="C4" s="4" t="s">
        <v>469</v>
      </c>
      <c r="D4" s="4" t="s">
        <v>38</v>
      </c>
      <c r="E4">
        <v>11961</v>
      </c>
      <c r="F4" s="4" t="s">
        <v>472</v>
      </c>
      <c r="G4" s="5" t="s">
        <v>471</v>
      </c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2022-01-10T05:51:30Z</dcterms:created>
  <dcterms:modified xsi:type="dcterms:W3CDTF">2022-03-11T09:20:31Z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E5ADE6C91AC242F68BD9FB3471392DBB</vt:lpwstr>
  </property>
  <property fmtid="{D5CDD505-2E9C-101B-9397-08002B2CF9AE}" pid="4" name="KSOProductBuildV">
    <vt:lpwstr>2052-11.1.0.11566</vt:lpwstr>
  </property>
</Properties>
</file>