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4"/>
  </bookViews>
  <sheets>
    <sheet name="9.25-9.30考核目标" sheetId="1" r:id="rId1"/>
    <sheet name="片区完成情况" sheetId="2" r:id="rId2"/>
    <sheet name="存健康考试" sheetId="3" r:id="rId3"/>
    <sheet name="下账数据" sheetId="4" r:id="rId4"/>
    <sheet name="员工奖励明细" sheetId="5" r:id="rId5"/>
  </sheets>
  <definedNames/>
  <calcPr fullCalcOnLoad="1"/>
</workbook>
</file>

<file path=xl/sharedStrings.xml><?xml version="1.0" encoding="utf-8"?>
<sst xmlns="http://schemas.openxmlformats.org/spreadsheetml/2006/main" count="934" uniqueCount="435">
  <si>
    <t>9月25日— 9月30日 活动考核目标</t>
  </si>
  <si>
    <t>序号</t>
  </si>
  <si>
    <t>门店ID</t>
  </si>
  <si>
    <t>门店名称</t>
  </si>
  <si>
    <t>片区名称</t>
  </si>
  <si>
    <t>人员 情况</t>
  </si>
  <si>
    <t>门店 分类</t>
  </si>
  <si>
    <t>一阶段 （9.25-9.28）</t>
  </si>
  <si>
    <t>活动期间（扣除下账）</t>
  </si>
  <si>
    <t>一阶段 完成情况</t>
  </si>
  <si>
    <t>一阶段奖励</t>
  </si>
  <si>
    <t>处罚</t>
  </si>
  <si>
    <t>备注</t>
  </si>
  <si>
    <t>二阶段 （9.29-9.30）</t>
  </si>
  <si>
    <t>完成情况</t>
  </si>
  <si>
    <t>二阶段奖励</t>
  </si>
  <si>
    <t>合计奖励</t>
  </si>
  <si>
    <r>
      <t>1</t>
    </r>
    <r>
      <rPr>
        <b/>
        <sz val="10"/>
        <color indexed="10"/>
        <rFont val="宋体"/>
        <family val="0"/>
      </rPr>
      <t>档销售</t>
    </r>
  </si>
  <si>
    <r>
      <t>1</t>
    </r>
    <r>
      <rPr>
        <b/>
        <sz val="10"/>
        <color indexed="10"/>
        <rFont val="宋体"/>
        <family val="0"/>
      </rPr>
      <t>档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宋体"/>
        <family val="0"/>
      </rPr>
      <t>天销售</t>
    </r>
  </si>
  <si>
    <t>毛利率</t>
  </si>
  <si>
    <t>毛利额</t>
  </si>
  <si>
    <t>1档4天毛利</t>
  </si>
  <si>
    <t>2档销售</t>
  </si>
  <si>
    <r>
      <t>2</t>
    </r>
    <r>
      <rPr>
        <b/>
        <sz val="10"/>
        <color indexed="10"/>
        <rFont val="宋体"/>
        <family val="0"/>
      </rPr>
      <t>档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宋体"/>
        <family val="0"/>
      </rPr>
      <t>天销售</t>
    </r>
  </si>
  <si>
    <t>2档4天毛利</t>
  </si>
  <si>
    <t>销售</t>
  </si>
  <si>
    <t>毛利</t>
  </si>
  <si>
    <t>1档销售</t>
  </si>
  <si>
    <t>1档毛利</t>
  </si>
  <si>
    <t>2档毛利</t>
  </si>
  <si>
    <t>销售奖励</t>
  </si>
  <si>
    <t>超毛奖励</t>
  </si>
  <si>
    <t>下账销售</t>
  </si>
  <si>
    <t>下账毛利</t>
  </si>
  <si>
    <r>
      <t>1</t>
    </r>
    <r>
      <rPr>
        <b/>
        <sz val="10"/>
        <color indexed="10"/>
        <rFont val="宋体"/>
        <family val="0"/>
      </rPr>
      <t>档销售</t>
    </r>
  </si>
  <si>
    <r>
      <t>1</t>
    </r>
    <r>
      <rPr>
        <b/>
        <sz val="10"/>
        <color indexed="10"/>
        <rFont val="宋体"/>
        <family val="0"/>
      </rPr>
      <t>档</t>
    </r>
    <r>
      <rPr>
        <b/>
        <sz val="10"/>
        <color indexed="10"/>
        <rFont val="Arial"/>
        <family val="2"/>
      </rPr>
      <t>2</t>
    </r>
    <r>
      <rPr>
        <b/>
        <sz val="10"/>
        <color indexed="10"/>
        <rFont val="宋体"/>
        <family val="0"/>
      </rPr>
      <t>天销售</t>
    </r>
  </si>
  <si>
    <r>
      <t>1</t>
    </r>
    <r>
      <rPr>
        <b/>
        <sz val="10"/>
        <color indexed="10"/>
        <rFont val="宋体"/>
        <family val="0"/>
      </rPr>
      <t>档</t>
    </r>
    <r>
      <rPr>
        <b/>
        <sz val="10"/>
        <color indexed="10"/>
        <rFont val="Arial"/>
        <family val="2"/>
      </rPr>
      <t>2</t>
    </r>
    <r>
      <rPr>
        <b/>
        <sz val="10"/>
        <color indexed="10"/>
        <rFont val="宋体"/>
        <family val="0"/>
      </rPr>
      <t>天毛利</t>
    </r>
  </si>
  <si>
    <r>
      <t>2</t>
    </r>
    <r>
      <rPr>
        <b/>
        <sz val="10"/>
        <color indexed="10"/>
        <rFont val="宋体"/>
        <family val="0"/>
      </rPr>
      <t>档</t>
    </r>
    <r>
      <rPr>
        <b/>
        <sz val="10"/>
        <color indexed="10"/>
        <rFont val="Arial"/>
        <family val="2"/>
      </rPr>
      <t>2</t>
    </r>
    <r>
      <rPr>
        <b/>
        <sz val="10"/>
        <color indexed="10"/>
        <rFont val="宋体"/>
        <family val="0"/>
      </rPr>
      <t>天销售</t>
    </r>
  </si>
  <si>
    <r>
      <t>2</t>
    </r>
    <r>
      <rPr>
        <b/>
        <sz val="10"/>
        <color indexed="10"/>
        <rFont val="宋体"/>
        <family val="0"/>
      </rPr>
      <t>档</t>
    </r>
    <r>
      <rPr>
        <b/>
        <sz val="10"/>
        <color indexed="10"/>
        <rFont val="Arial"/>
        <family val="2"/>
      </rPr>
      <t>2</t>
    </r>
    <r>
      <rPr>
        <b/>
        <sz val="10"/>
        <color indexed="10"/>
        <rFont val="宋体"/>
        <family val="0"/>
      </rPr>
      <t>天毛利</t>
    </r>
  </si>
  <si>
    <t>浆洗街药店</t>
  </si>
  <si>
    <t>城中片区</t>
  </si>
  <si>
    <t>A1</t>
  </si>
  <si>
    <t>新都区新繁镇繁江北路药店</t>
  </si>
  <si>
    <t>城郊二片</t>
  </si>
  <si>
    <t>A2</t>
  </si>
  <si>
    <t>杉板桥南一路店</t>
  </si>
  <si>
    <t>东南片区</t>
  </si>
  <si>
    <t>A3</t>
  </si>
  <si>
    <t>倪家桥路药店</t>
  </si>
  <si>
    <t>B2</t>
  </si>
  <si>
    <t>庆云南街药店（9.27-9.30）</t>
  </si>
  <si>
    <t>旗舰片区</t>
  </si>
  <si>
    <t>光华村街药店</t>
  </si>
  <si>
    <t>西北片区</t>
  </si>
  <si>
    <t>大邑县沙渠镇方圆路药店</t>
  </si>
  <si>
    <t>城郊一片</t>
  </si>
  <si>
    <t>北东街店</t>
  </si>
  <si>
    <t>万科路药店</t>
  </si>
  <si>
    <t>交大路第三药店</t>
  </si>
  <si>
    <t>B1</t>
  </si>
  <si>
    <t>童子街药店</t>
  </si>
  <si>
    <t>锦城大道药店</t>
  </si>
  <si>
    <t>新园大道药店</t>
  </si>
  <si>
    <t>梨花街药店</t>
  </si>
  <si>
    <t>郫县郫筒镇一环路东南段药店</t>
  </si>
  <si>
    <t>水杉街药店</t>
  </si>
  <si>
    <t>旗舰店</t>
  </si>
  <si>
    <t>T</t>
  </si>
  <si>
    <t>清江东路三药店</t>
  </si>
  <si>
    <t>C1</t>
  </si>
  <si>
    <t>天久北巷药店</t>
  </si>
  <si>
    <t>金马河路药店</t>
  </si>
  <si>
    <t>新乐中街药店</t>
  </si>
  <si>
    <t>银沙路药店</t>
  </si>
  <si>
    <t>都江堰市永丰街道宝莲路药店</t>
  </si>
  <si>
    <t>十二桥药店</t>
  </si>
  <si>
    <t>大邑县安仁镇千禧街药店</t>
  </si>
  <si>
    <t>贝森北路药店</t>
  </si>
  <si>
    <t>大邑县晋原镇通达东路五段药店</t>
  </si>
  <si>
    <t xml:space="preserve">崇州市崇阳镇永康东路药店 </t>
  </si>
  <si>
    <t>都江堰聚源镇药店</t>
  </si>
  <si>
    <t>温江店</t>
  </si>
  <si>
    <t>科华北路药店</t>
  </si>
  <si>
    <t>都江堰市蒲阳路药店</t>
  </si>
  <si>
    <t>华康路药店</t>
  </si>
  <si>
    <t>中和大道药店</t>
  </si>
  <si>
    <t>元华二巷药店</t>
  </si>
  <si>
    <t>天顺路药店</t>
  </si>
  <si>
    <t>紫薇东路药店</t>
  </si>
  <si>
    <t>丝竹路药店</t>
  </si>
  <si>
    <t>聚萃街药店</t>
  </si>
  <si>
    <t>榕声路店</t>
  </si>
  <si>
    <t>清江东路药店</t>
  </si>
  <si>
    <t>温江区公平街道江安路药店</t>
  </si>
  <si>
    <t>大邑县晋源镇东壕沟段药店</t>
  </si>
  <si>
    <t>光华药店</t>
  </si>
  <si>
    <t>通盈街药店</t>
  </si>
  <si>
    <t>新都区新都街道万和北路药店</t>
  </si>
  <si>
    <t>沙河源药店</t>
  </si>
  <si>
    <t>邛崃市文君街道凤凰大道药店</t>
  </si>
  <si>
    <t>C2</t>
  </si>
  <si>
    <t>大源北街药店</t>
  </si>
  <si>
    <t>佳灵路药店</t>
  </si>
  <si>
    <t>邛崃中心药店</t>
  </si>
  <si>
    <t>科华街药店</t>
  </si>
  <si>
    <t>光华西一路药店</t>
  </si>
  <si>
    <t>怀远店</t>
  </si>
  <si>
    <t>五福桥东路药店</t>
  </si>
  <si>
    <t>航中街药店（9.27-9.30）</t>
  </si>
  <si>
    <t>银河北街药店</t>
  </si>
  <si>
    <t>都江堰幸福镇翔凤路药店</t>
  </si>
  <si>
    <t>培华东路药店（9.27-9.30）</t>
  </si>
  <si>
    <t>青龙街药店（9.27-9.30）</t>
  </si>
  <si>
    <t>宏济中路药店</t>
  </si>
  <si>
    <t>蜀源路药店</t>
  </si>
  <si>
    <t>蜀汉路药店</t>
  </si>
  <si>
    <t>都江堰市蒲阳镇堰问道西路药店</t>
  </si>
  <si>
    <t>大华街药店</t>
  </si>
  <si>
    <t>蜀鑫路药店</t>
  </si>
  <si>
    <t>光华北五路药店</t>
  </si>
  <si>
    <t>花照壁药店</t>
  </si>
  <si>
    <t>华泰路药店</t>
  </si>
  <si>
    <t>逸都路药店</t>
  </si>
  <si>
    <t>双林路药店</t>
  </si>
  <si>
    <t>新津县五津镇武阳西路药店</t>
  </si>
  <si>
    <t>新津片区</t>
  </si>
  <si>
    <t>土龙路药店</t>
  </si>
  <si>
    <t>顺和街店</t>
  </si>
  <si>
    <t>彭州市致和镇南三环路药店</t>
  </si>
  <si>
    <t>劼人路药店</t>
  </si>
  <si>
    <t>都江堰景中路店</t>
  </si>
  <si>
    <t>新下街药店</t>
  </si>
  <si>
    <t>黄苑东街药店</t>
  </si>
  <si>
    <t>成汉南路（9.27-9.30）</t>
  </si>
  <si>
    <t>柳翠路药店</t>
  </si>
  <si>
    <t>金带街药店</t>
  </si>
  <si>
    <t>静沙南路药店</t>
  </si>
  <si>
    <t>蜀辉路药店</t>
  </si>
  <si>
    <t>观音桥街药店</t>
  </si>
  <si>
    <t>大邑晋原街道金巷西街药店</t>
  </si>
  <si>
    <t>邛崃市羊安镇永康大道药店</t>
  </si>
  <si>
    <t>邛崃市临邛镇洪川小区药店</t>
  </si>
  <si>
    <t>羊子山西路药店（兴元华盛）</t>
  </si>
  <si>
    <t>双流县西航港街道锦华路一段药店</t>
  </si>
  <si>
    <t>金祥路药店</t>
  </si>
  <si>
    <t>红星店（9.27-9.30）</t>
  </si>
  <si>
    <t>剑南大道药店</t>
  </si>
  <si>
    <t>金沙路药店</t>
  </si>
  <si>
    <t>大石西路药店</t>
  </si>
  <si>
    <t>郫县郫筒镇东大街药店</t>
  </si>
  <si>
    <t>兴义镇万兴路药店</t>
  </si>
  <si>
    <t>大邑县晋原镇东街药店</t>
  </si>
  <si>
    <t>枣子巷药店</t>
  </si>
  <si>
    <t>大悦路药店</t>
  </si>
  <si>
    <t>五津西路药店</t>
  </si>
  <si>
    <t>华油路药店</t>
  </si>
  <si>
    <t>泰和二街药店</t>
  </si>
  <si>
    <t>花照壁中横街药店</t>
  </si>
  <si>
    <t>人民中路店（9.27-9.30）</t>
  </si>
  <si>
    <t>大邑县晋原镇内蒙古大道桃源药店</t>
  </si>
  <si>
    <t>崔家店路药店</t>
  </si>
  <si>
    <t>双流区东升街道三强西路药店</t>
  </si>
  <si>
    <t>新都区马超东路店</t>
  </si>
  <si>
    <t>长寿路药店（9.27-9.30）</t>
  </si>
  <si>
    <t>崇州中心店</t>
  </si>
  <si>
    <t>大邑县观音阁街西段店</t>
  </si>
  <si>
    <t>都江堰药店</t>
  </si>
  <si>
    <t>万宇路药店</t>
  </si>
  <si>
    <t>都江堰奎光路中段药店</t>
  </si>
  <si>
    <t>沙湾东一路药店（9.27-9.30）</t>
  </si>
  <si>
    <t>崇州市崇阳镇蜀州中路药店</t>
  </si>
  <si>
    <t>双楠路药店</t>
  </si>
  <si>
    <t>二环路北四段药店（汇融名城）</t>
  </si>
  <si>
    <t>崇州市崇阳镇尚贤坊街药店</t>
  </si>
  <si>
    <t>西林一街药店</t>
  </si>
  <si>
    <t>新津邓双镇岷江店</t>
  </si>
  <si>
    <t>东昌路一药店</t>
  </si>
  <si>
    <t>大邑县新场镇文昌街药店</t>
  </si>
  <si>
    <t>邛崃杏林路店（9.27-9.30）</t>
  </si>
  <si>
    <t>邛崃市临邛镇翠荫街药店</t>
  </si>
  <si>
    <t>新津县五津镇五津西路二药房</t>
  </si>
  <si>
    <t>经一路药店</t>
  </si>
  <si>
    <t>水碾河路药店</t>
  </si>
  <si>
    <t>大邑县晋原镇子龙路店</t>
  </si>
  <si>
    <t>驷马桥三路药店</t>
  </si>
  <si>
    <t>三江店</t>
  </si>
  <si>
    <t>大邑县晋原镇北街药店（9.27-9.30）</t>
  </si>
  <si>
    <t>大邑县晋原镇潘家街药店</t>
  </si>
  <si>
    <t>中和公济桥路药店</t>
  </si>
  <si>
    <t>合欢树街药店</t>
  </si>
  <si>
    <t>西部店</t>
  </si>
  <si>
    <t>龙潭西路药店</t>
  </si>
  <si>
    <t>金丝街药店（9.27-9.30）</t>
  </si>
  <si>
    <t>邛崃市临邛街道涌泉街药店</t>
  </si>
  <si>
    <t>南华巷药店</t>
  </si>
  <si>
    <t>怀远二店</t>
  </si>
  <si>
    <t>聚福路药店</t>
  </si>
  <si>
    <t>云龙南路药店</t>
  </si>
  <si>
    <t>合计</t>
  </si>
  <si>
    <t>9.25—9.30 片区完成情况</t>
  </si>
  <si>
    <t>片区</t>
  </si>
  <si>
    <t>管辖店数</t>
  </si>
  <si>
    <t>销售完成        门店数</t>
  </si>
  <si>
    <t>门店店数       完成率</t>
  </si>
  <si>
    <t>未开卡</t>
  </si>
  <si>
    <t>加分</t>
  </si>
  <si>
    <t>实际扣分                （绩效活动4分）</t>
  </si>
  <si>
    <t>城郊二片区</t>
  </si>
  <si>
    <t>城郊一片/大邑片邛崃片</t>
  </si>
  <si>
    <t>城郊一片/新津片</t>
  </si>
  <si>
    <t>旗舰片</t>
  </si>
  <si>
    <t>门店编号</t>
  </si>
  <si>
    <t>所属门店</t>
  </si>
  <si>
    <t>工号</t>
  </si>
  <si>
    <t>店员姓名</t>
  </si>
  <si>
    <t>补考分数</t>
  </si>
  <si>
    <t>应处罚金额</t>
  </si>
  <si>
    <t>实际处罚金额</t>
  </si>
  <si>
    <t>万和北路店</t>
  </si>
  <si>
    <t>7388</t>
  </si>
  <si>
    <t>廖红</t>
  </si>
  <si>
    <r>
      <t xml:space="preserve"> </t>
    </r>
    <r>
      <rPr>
        <sz val="10"/>
        <rFont val="宋体"/>
        <family val="0"/>
      </rPr>
      <t>店长</t>
    </r>
  </si>
  <si>
    <t>六医院店（培华路）</t>
  </si>
  <si>
    <t>11326</t>
  </si>
  <si>
    <t>张娜</t>
  </si>
  <si>
    <t>店长</t>
  </si>
  <si>
    <t>大邑沙渠镇药店</t>
  </si>
  <si>
    <t>6473</t>
  </si>
  <si>
    <t>范阳</t>
  </si>
  <si>
    <t>蜀鑫路店</t>
  </si>
  <si>
    <t>12144</t>
  </si>
  <si>
    <t>张阿几</t>
  </si>
  <si>
    <t>光华北五路</t>
  </si>
  <si>
    <t>12471</t>
  </si>
  <si>
    <t>李莹</t>
  </si>
  <si>
    <t>大邑新场镇店</t>
  </si>
  <si>
    <t>6823</t>
  </si>
  <si>
    <t>孟小明</t>
  </si>
  <si>
    <t>大华街店</t>
  </si>
  <si>
    <t>12451</t>
  </si>
  <si>
    <t>李雪</t>
  </si>
  <si>
    <t>未参加</t>
  </si>
  <si>
    <t>成汉南路店</t>
  </si>
  <si>
    <t>4033</t>
  </si>
  <si>
    <t>蒋雪琴</t>
  </si>
  <si>
    <r>
      <t xml:space="preserve"> </t>
    </r>
    <r>
      <rPr>
        <sz val="10"/>
        <rFont val="宋体"/>
        <family val="0"/>
      </rPr>
      <t>浣花滨河路药店</t>
    </r>
  </si>
  <si>
    <t>11537</t>
  </si>
  <si>
    <t>王娅</t>
  </si>
  <si>
    <t>倪家桥路店</t>
  </si>
  <si>
    <t>11620</t>
  </si>
  <si>
    <t>尹萍</t>
  </si>
  <si>
    <t>高新区泰和二街药店</t>
  </si>
  <si>
    <t>12464</t>
  </si>
  <si>
    <t>刘成童</t>
  </si>
  <si>
    <t>金丝街药店</t>
  </si>
  <si>
    <t>12462</t>
  </si>
  <si>
    <t>冯婧恩</t>
  </si>
  <si>
    <t>11769</t>
  </si>
  <si>
    <t>梅雅霜</t>
  </si>
  <si>
    <t>西林一街店</t>
  </si>
  <si>
    <t>12463</t>
  </si>
  <si>
    <t>冯元香</t>
  </si>
  <si>
    <t>银沙路店</t>
  </si>
  <si>
    <t>12255</t>
  </si>
  <si>
    <t>林禹帅</t>
  </si>
  <si>
    <t>锦江区东大街药店</t>
  </si>
  <si>
    <t>12470</t>
  </si>
  <si>
    <t>刁晓梅</t>
  </si>
  <si>
    <t>柜组长</t>
  </si>
  <si>
    <t>14149</t>
  </si>
  <si>
    <t>吴绪妍</t>
  </si>
  <si>
    <t>健康顾问</t>
  </si>
  <si>
    <r>
      <t xml:space="preserve"> </t>
    </r>
    <r>
      <rPr>
        <sz val="10"/>
        <rFont val="宋体"/>
        <family val="0"/>
      </rPr>
      <t>科华街药店</t>
    </r>
  </si>
  <si>
    <t>14282</t>
  </si>
  <si>
    <t>程艳</t>
  </si>
  <si>
    <r>
      <t xml:space="preserve"> </t>
    </r>
    <r>
      <rPr>
        <sz val="10"/>
        <rFont val="宋体"/>
        <family val="0"/>
      </rPr>
      <t>五津西路药店</t>
    </r>
  </si>
  <si>
    <t>11503</t>
  </si>
  <si>
    <t>谌美静</t>
  </si>
  <si>
    <t>四川太极高新区南华巷药店</t>
  </si>
  <si>
    <t>12446</t>
  </si>
  <si>
    <t>钟世豪</t>
  </si>
  <si>
    <t>4444</t>
  </si>
  <si>
    <t>冯莉</t>
  </si>
  <si>
    <r>
      <t xml:space="preserve"> </t>
    </r>
    <r>
      <rPr>
        <sz val="10"/>
        <rFont val="宋体"/>
        <family val="0"/>
      </rPr>
      <t>人民中路店</t>
    </r>
  </si>
  <si>
    <t>5844</t>
  </si>
  <si>
    <t>王丽超</t>
  </si>
  <si>
    <r>
      <t xml:space="preserve"> </t>
    </r>
    <r>
      <rPr>
        <sz val="10"/>
        <rFont val="宋体"/>
        <family val="0"/>
      </rPr>
      <t>红星店</t>
    </r>
  </si>
  <si>
    <t>12937</t>
  </si>
  <si>
    <t>邱运丽</t>
  </si>
  <si>
    <t>13161</t>
  </si>
  <si>
    <t>马花</t>
  </si>
  <si>
    <t>12535</t>
  </si>
  <si>
    <t>李巧</t>
  </si>
  <si>
    <r>
      <t xml:space="preserve"> </t>
    </r>
    <r>
      <rPr>
        <sz val="10"/>
        <rFont val="宋体"/>
        <family val="0"/>
      </rPr>
      <t>民丰大道西段药店</t>
    </r>
  </si>
  <si>
    <t>6454</t>
  </si>
  <si>
    <t>杨秀娟</t>
  </si>
  <si>
    <r>
      <t xml:space="preserve">  </t>
    </r>
    <r>
      <rPr>
        <sz val="10"/>
        <rFont val="宋体"/>
        <family val="0"/>
      </rPr>
      <t>怀远店</t>
    </r>
  </si>
  <si>
    <t>14250</t>
  </si>
  <si>
    <t>羊薇</t>
  </si>
  <si>
    <t>11372</t>
  </si>
  <si>
    <t>古素琼</t>
  </si>
  <si>
    <t>12848</t>
  </si>
  <si>
    <t>杨蕊吉</t>
  </si>
  <si>
    <t>12846</t>
  </si>
  <si>
    <t>魏存敏</t>
  </si>
  <si>
    <t>13450</t>
  </si>
  <si>
    <t>旦增平措</t>
  </si>
  <si>
    <t>14251</t>
  </si>
  <si>
    <t>吕显杨</t>
  </si>
  <si>
    <t>蜀州中路店</t>
  </si>
  <si>
    <t>10218</t>
  </si>
  <si>
    <t>王旭</t>
  </si>
  <si>
    <t>新津武阳西路店</t>
  </si>
  <si>
    <t>11458</t>
  </si>
  <si>
    <t>李迎新</t>
  </si>
  <si>
    <t>12539</t>
  </si>
  <si>
    <t>苏婷婷</t>
  </si>
  <si>
    <t>马超东路店</t>
  </si>
  <si>
    <t>11486</t>
  </si>
  <si>
    <t>苟俊驰</t>
  </si>
  <si>
    <t>11143</t>
  </si>
  <si>
    <t>张杰</t>
  </si>
  <si>
    <t>7917</t>
  </si>
  <si>
    <t>杨伟钰</t>
  </si>
  <si>
    <t>8972</t>
  </si>
  <si>
    <t>李桂芳</t>
  </si>
  <si>
    <t>青羊区北东街店</t>
  </si>
  <si>
    <t>12465</t>
  </si>
  <si>
    <t>代琳</t>
  </si>
  <si>
    <t>13127</t>
  </si>
  <si>
    <t>吕越</t>
  </si>
  <si>
    <t>11382</t>
  </si>
  <si>
    <t>刘春花</t>
  </si>
  <si>
    <t>12147</t>
  </si>
  <si>
    <t>沈长英</t>
  </si>
  <si>
    <t>12254</t>
  </si>
  <si>
    <t>李蕊彤</t>
  </si>
  <si>
    <r>
      <t xml:space="preserve"> </t>
    </r>
    <r>
      <rPr>
        <sz val="10"/>
        <rFont val="宋体"/>
        <family val="0"/>
      </rPr>
      <t>金带街药店</t>
    </r>
  </si>
  <si>
    <t>11799</t>
  </si>
  <si>
    <t>王依纯</t>
  </si>
  <si>
    <t>彭州医院店</t>
  </si>
  <si>
    <t>11119</t>
  </si>
  <si>
    <t>黄伦倩</t>
  </si>
  <si>
    <t>11333</t>
  </si>
  <si>
    <t>罗妍</t>
  </si>
  <si>
    <t>13151</t>
  </si>
  <si>
    <t>熊廷妮</t>
  </si>
  <si>
    <t>13061</t>
  </si>
  <si>
    <t>蔡红秀</t>
  </si>
  <si>
    <t>11377</t>
  </si>
  <si>
    <t>张丽</t>
  </si>
  <si>
    <t>14527</t>
  </si>
  <si>
    <t>苏兴宝</t>
  </si>
  <si>
    <t>郫县二店</t>
  </si>
  <si>
    <t>11023</t>
  </si>
  <si>
    <t>王俊</t>
  </si>
  <si>
    <t>大悦路店</t>
  </si>
  <si>
    <t>13148</t>
  </si>
  <si>
    <t>周茂兰</t>
  </si>
  <si>
    <t>14253</t>
  </si>
  <si>
    <t>蒋文勤</t>
  </si>
  <si>
    <t>佳灵路店</t>
  </si>
  <si>
    <t>13447</t>
  </si>
  <si>
    <t>谢雯倩</t>
  </si>
  <si>
    <t>健康顾问（见习人员）</t>
  </si>
  <si>
    <t>紫薇东路店</t>
  </si>
  <si>
    <t>14312</t>
  </si>
  <si>
    <t>王承澜</t>
  </si>
  <si>
    <t>实习健康顾问</t>
  </si>
  <si>
    <t>实习生减半</t>
  </si>
  <si>
    <t>14358</t>
  </si>
  <si>
    <t>刘小琴</t>
  </si>
  <si>
    <t>14362</t>
  </si>
  <si>
    <t>康雨桐</t>
  </si>
  <si>
    <t>14309</t>
  </si>
  <si>
    <t>罗杰</t>
  </si>
  <si>
    <t>14432</t>
  </si>
  <si>
    <t>陈政达</t>
  </si>
  <si>
    <t>14400</t>
  </si>
  <si>
    <t>吕绍龙</t>
  </si>
  <si>
    <t>14370</t>
  </si>
  <si>
    <t>任彦侞</t>
  </si>
  <si>
    <t>14311</t>
  </si>
  <si>
    <t>赵娅如</t>
  </si>
  <si>
    <t>14457</t>
  </si>
  <si>
    <t>张静梅</t>
  </si>
  <si>
    <t>14455</t>
  </si>
  <si>
    <t>王兴祥</t>
  </si>
  <si>
    <t>银河北街店</t>
  </si>
  <si>
    <t>14439</t>
  </si>
  <si>
    <t>吴莉娟</t>
  </si>
  <si>
    <t>14440</t>
  </si>
  <si>
    <t>王萦莹</t>
  </si>
  <si>
    <t>14453</t>
  </si>
  <si>
    <t>孙霁野</t>
  </si>
  <si>
    <t>花照壁店</t>
  </si>
  <si>
    <t>14396</t>
  </si>
  <si>
    <t>沈杨</t>
  </si>
  <si>
    <t>13304</t>
  </si>
  <si>
    <t>毛玉</t>
  </si>
  <si>
    <t>试用期人员</t>
  </si>
  <si>
    <t>14716</t>
  </si>
  <si>
    <t>黄玉莲</t>
  </si>
  <si>
    <t>双流锦华路一段药店</t>
  </si>
  <si>
    <t>14702</t>
  </si>
  <si>
    <t>毛紫旭</t>
  </si>
  <si>
    <t>14703</t>
  </si>
  <si>
    <t>刘莉颖</t>
  </si>
  <si>
    <t>9.25-9.26</t>
  </si>
  <si>
    <t>9.27-9.30</t>
  </si>
  <si>
    <t>品名</t>
  </si>
  <si>
    <r>
      <t>求和项</t>
    </r>
    <r>
      <rPr>
        <sz val="10"/>
        <color indexed="20"/>
        <rFont val="Arial"/>
        <family val="2"/>
      </rPr>
      <t>:</t>
    </r>
    <r>
      <rPr>
        <sz val="10"/>
        <color indexed="20"/>
        <rFont val="宋体"/>
        <family val="0"/>
      </rPr>
      <t>金额</t>
    </r>
  </si>
  <si>
    <r>
      <t>求和项</t>
    </r>
    <r>
      <rPr>
        <sz val="10"/>
        <color indexed="20"/>
        <rFont val="Arial"/>
        <family val="2"/>
      </rPr>
      <t>:</t>
    </r>
    <r>
      <rPr>
        <sz val="10"/>
        <color indexed="20"/>
        <rFont val="宋体"/>
        <family val="0"/>
      </rPr>
      <t>毛利</t>
    </r>
  </si>
  <si>
    <t>庆云南街</t>
  </si>
  <si>
    <t>琥珀酸美托洛尔缓释片</t>
  </si>
  <si>
    <t>达格列净片</t>
  </si>
  <si>
    <t>9.29-9.30</t>
  </si>
  <si>
    <t>9.25-9.28</t>
  </si>
  <si>
    <r>
      <t>求和项</t>
    </r>
    <r>
      <rPr>
        <sz val="10"/>
        <color indexed="10"/>
        <rFont val="Arial"/>
        <family val="2"/>
      </rPr>
      <t>:</t>
    </r>
    <r>
      <rPr>
        <sz val="10"/>
        <color indexed="10"/>
        <rFont val="宋体"/>
        <family val="0"/>
      </rPr>
      <t>金额</t>
    </r>
  </si>
  <si>
    <r>
      <t>求和项</t>
    </r>
    <r>
      <rPr>
        <sz val="10"/>
        <color indexed="10"/>
        <rFont val="Arial"/>
        <family val="2"/>
      </rPr>
      <t>:</t>
    </r>
    <r>
      <rPr>
        <sz val="10"/>
        <color indexed="10"/>
        <rFont val="宋体"/>
        <family val="0"/>
      </rPr>
      <t>毛利</t>
    </r>
  </si>
  <si>
    <t>燕窝流心月饼</t>
  </si>
  <si>
    <t>浆洗街</t>
  </si>
  <si>
    <t>求和项:金额</t>
  </si>
  <si>
    <t>求和项:毛利</t>
  </si>
  <si>
    <t>血脂康胶囊</t>
  </si>
  <si>
    <t>新繁店</t>
  </si>
  <si>
    <r>
      <t xml:space="preserve">9.25—9.30 </t>
    </r>
    <r>
      <rPr>
        <b/>
        <sz val="10"/>
        <rFont val="宋体"/>
        <family val="0"/>
      </rPr>
      <t>中秋节活动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奖励明细</t>
    </r>
    <r>
      <rPr>
        <b/>
        <sz val="10"/>
        <color indexed="10"/>
        <rFont val="宋体"/>
        <family val="0"/>
      </rPr>
      <t>（员工）</t>
    </r>
  </si>
  <si>
    <r>
      <t>门店</t>
    </r>
    <r>
      <rPr>
        <b/>
        <sz val="10"/>
        <rFont val="Arial"/>
        <family val="2"/>
      </rPr>
      <t>ID</t>
    </r>
  </si>
  <si>
    <t>门店</t>
  </si>
  <si>
    <r>
      <t>个人</t>
    </r>
    <r>
      <rPr>
        <b/>
        <sz val="10"/>
        <rFont val="Arial"/>
        <family val="2"/>
      </rPr>
      <t>ID</t>
    </r>
  </si>
  <si>
    <t>姓名</t>
  </si>
  <si>
    <t>员工奖励</t>
  </si>
  <si>
    <t>宝莲路店</t>
  </si>
  <si>
    <t>吴阳</t>
  </si>
  <si>
    <t>秦庭月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</si>
</sst>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_ "/>
  </numFmts>
  <fonts count="6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0"/>
      <color indexed="2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  <font>
      <sz val="10"/>
      <color rgb="FFBD13B3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BD13B3"/>
      <name val="Arial"/>
      <family val="2"/>
    </font>
    <font>
      <b/>
      <sz val="11"/>
      <name val="Calibri"/>
      <family val="0"/>
    </font>
    <font>
      <b/>
      <sz val="11"/>
      <color rgb="FFFF0000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0"/>
      <color rgb="FFBD13B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7" fillId="0" borderId="11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180" fontId="0" fillId="0" borderId="9" xfId="0" applyNumberFormat="1" applyFont="1" applyFill="1" applyBorder="1" applyAlignment="1">
      <alignment horizontal="center" vertical="center"/>
    </xf>
    <xf numFmtId="180" fontId="58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/>
    </xf>
    <xf numFmtId="181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10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10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181" fontId="42" fillId="33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181" fontId="6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80" fontId="58" fillId="0" borderId="0" xfId="0" applyNumberFormat="1" applyFont="1" applyAlignment="1">
      <alignment horizontal="center" vertical="center"/>
    </xf>
    <xf numFmtId="180" fontId="58" fillId="0" borderId="0" xfId="0" applyNumberFormat="1" applyFont="1" applyAlignment="1">
      <alignment horizontal="center" vertical="center" wrapText="1"/>
    </xf>
    <xf numFmtId="10" fontId="58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59" fillId="0" borderId="0" xfId="0" applyNumberFormat="1" applyFont="1" applyFill="1" applyAlignment="1">
      <alignment horizontal="center" vertical="center"/>
    </xf>
    <xf numFmtId="180" fontId="59" fillId="0" borderId="0" xfId="0" applyNumberFormat="1" applyFont="1" applyFill="1" applyAlignment="1">
      <alignment horizontal="center" vertical="center"/>
    </xf>
    <xf numFmtId="180" fontId="58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80" fontId="59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59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0" fontId="58" fillId="0" borderId="9" xfId="0" applyNumberFormat="1" applyFont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180" fontId="54" fillId="25" borderId="9" xfId="0" applyNumberFormat="1" applyFont="1" applyFill="1" applyBorder="1" applyAlignment="1">
      <alignment horizontal="center" vertical="center"/>
    </xf>
    <xf numFmtId="180" fontId="54" fillId="25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80" fontId="0" fillId="25" borderId="9" xfId="0" applyNumberFormat="1" applyFont="1" applyFill="1" applyBorder="1" applyAlignment="1">
      <alignment horizontal="center" vertical="center"/>
    </xf>
    <xf numFmtId="180" fontId="0" fillId="25" borderId="9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vertical="center"/>
    </xf>
    <xf numFmtId="0" fontId="5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0" fontId="55" fillId="25" borderId="9" xfId="0" applyNumberFormat="1" applyFont="1" applyFill="1" applyBorder="1" applyAlignment="1">
      <alignment horizontal="center" vertical="center" wrapText="1"/>
    </xf>
    <xf numFmtId="180" fontId="55" fillId="25" borderId="9" xfId="0" applyNumberFormat="1" applyFont="1" applyFill="1" applyBorder="1" applyAlignment="1">
      <alignment horizontal="center" vertical="center" wrapText="1"/>
    </xf>
    <xf numFmtId="10" fontId="0" fillId="25" borderId="9" xfId="0" applyNumberFormat="1" applyFont="1" applyFill="1" applyBorder="1" applyAlignment="1">
      <alignment horizontal="center" vertical="center" wrapText="1"/>
    </xf>
    <xf numFmtId="180" fontId="0" fillId="25" borderId="9" xfId="0" applyNumberFormat="1" applyFont="1" applyFill="1" applyBorder="1" applyAlignment="1">
      <alignment horizontal="center" vertical="center" wrapText="1"/>
    </xf>
    <xf numFmtId="10" fontId="0" fillId="25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25" borderId="9" xfId="0" applyNumberFormat="1" applyFont="1" applyFill="1" applyBorder="1" applyAlignment="1">
      <alignment horizontal="center" vertical="center"/>
    </xf>
    <xf numFmtId="0" fontId="66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10" fontId="55" fillId="25" borderId="9" xfId="0" applyNumberFormat="1" applyFont="1" applyFill="1" applyBorder="1" applyAlignment="1">
      <alignment horizontal="center" vertical="center"/>
    </xf>
    <xf numFmtId="180" fontId="66" fillId="0" borderId="9" xfId="0" applyNumberFormat="1" applyFont="1" applyFill="1" applyBorder="1" applyAlignment="1">
      <alignment horizontal="center" vertical="center"/>
    </xf>
    <xf numFmtId="10" fontId="0" fillId="25" borderId="9" xfId="0" applyNumberFormat="1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/>
    </xf>
    <xf numFmtId="180" fontId="59" fillId="0" borderId="9" xfId="0" applyNumberFormat="1" applyFont="1" applyFill="1" applyBorder="1" applyAlignment="1">
      <alignment horizontal="center" vertical="center"/>
    </xf>
    <xf numFmtId="10" fontId="58" fillId="25" borderId="9" xfId="0" applyNumberFormat="1" applyFont="1" applyFill="1" applyBorder="1" applyAlignment="1">
      <alignment horizontal="center" vertical="center"/>
    </xf>
    <xf numFmtId="10" fontId="0" fillId="25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180" fontId="4" fillId="13" borderId="9" xfId="0" applyNumberFormat="1" applyFont="1" applyFill="1" applyBorder="1" applyAlignment="1">
      <alignment horizontal="center" vertical="center"/>
    </xf>
    <xf numFmtId="180" fontId="54" fillId="13" borderId="9" xfId="0" applyNumberFormat="1" applyFont="1" applyFill="1" applyBorder="1" applyAlignment="1">
      <alignment horizontal="center" vertical="center"/>
    </xf>
    <xf numFmtId="10" fontId="55" fillId="13" borderId="9" xfId="0" applyNumberFormat="1" applyFont="1" applyFill="1" applyBorder="1" applyAlignment="1">
      <alignment horizontal="center" vertical="center"/>
    </xf>
    <xf numFmtId="180" fontId="55" fillId="13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0" fillId="13" borderId="9" xfId="0" applyNumberFormat="1" applyFont="1" applyFill="1" applyBorder="1" applyAlignment="1">
      <alignment horizontal="center" vertical="center"/>
    </xf>
    <xf numFmtId="10" fontId="0" fillId="13" borderId="9" xfId="0" applyNumberFormat="1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180" fontId="66" fillId="0" borderId="9" xfId="0" applyNumberFormat="1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80" fontId="59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180" fontId="59" fillId="0" borderId="9" xfId="0" applyNumberFormat="1" applyFont="1" applyBorder="1" applyAlignment="1">
      <alignment horizontal="center" vertical="center"/>
    </xf>
    <xf numFmtId="181" fontId="15" fillId="0" borderId="9" xfId="0" applyNumberFormat="1" applyFont="1" applyFill="1" applyBorder="1" applyAlignment="1" applyProtection="1">
      <alignment horizontal="center" vertical="center"/>
      <protection/>
    </xf>
    <xf numFmtId="9" fontId="15" fillId="0" borderId="9" xfId="0" applyNumberFormat="1" applyFont="1" applyFill="1" applyBorder="1" applyAlignment="1" applyProtection="1">
      <alignment vertical="center" wrapText="1"/>
      <protection/>
    </xf>
    <xf numFmtId="181" fontId="15" fillId="0" borderId="9" xfId="0" applyNumberFormat="1" applyFont="1" applyFill="1" applyBorder="1" applyAlignment="1" applyProtection="1">
      <alignment vertical="center"/>
      <protection/>
    </xf>
    <xf numFmtId="180" fontId="2" fillId="25" borderId="9" xfId="0" applyNumberFormat="1" applyFont="1" applyFill="1" applyBorder="1" applyAlignment="1">
      <alignment horizontal="center" vertical="center"/>
    </xf>
    <xf numFmtId="10" fontId="2" fillId="25" borderId="9" xfId="0" applyNumberFormat="1" applyFont="1" applyFill="1" applyBorder="1" applyAlignment="1">
      <alignment horizontal="center" vertical="center" wrapText="1"/>
    </xf>
    <xf numFmtId="180" fontId="2" fillId="25" borderId="9" xfId="0" applyNumberFormat="1" applyFont="1" applyFill="1" applyBorder="1" applyAlignment="1">
      <alignment horizontal="center" vertical="center" wrapText="1"/>
    </xf>
    <xf numFmtId="180" fontId="2" fillId="25" borderId="9" xfId="0" applyNumberFormat="1" applyFont="1" applyFill="1" applyBorder="1" applyAlignment="1">
      <alignment horizontal="center" vertical="center" wrapText="1"/>
    </xf>
    <xf numFmtId="10" fontId="2" fillId="25" borderId="9" xfId="0" applyNumberFormat="1" applyFont="1" applyFill="1" applyBorder="1" applyAlignment="1">
      <alignment horizontal="center" vertical="center" wrapText="1"/>
    </xf>
    <xf numFmtId="180" fontId="2" fillId="13" borderId="9" xfId="0" applyNumberFormat="1" applyFont="1" applyFill="1" applyBorder="1" applyAlignment="1">
      <alignment horizontal="center" vertical="center"/>
    </xf>
    <xf numFmtId="10" fontId="2" fillId="13" borderId="9" xfId="0" applyNumberFormat="1" applyFont="1" applyFill="1" applyBorder="1" applyAlignment="1">
      <alignment horizontal="center" vertical="center"/>
    </xf>
    <xf numFmtId="180" fontId="0" fillId="1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48"/>
  <sheetViews>
    <sheetView workbookViewId="0" topLeftCell="A1">
      <pane xSplit="6" topLeftCell="G1" activePane="topRight" state="frozen"/>
      <selection pane="topRight" activeCell="A26" sqref="A26:IV26"/>
    </sheetView>
  </sheetViews>
  <sheetFormatPr defaultColWidth="9.140625" defaultRowHeight="15" customHeight="1"/>
  <cols>
    <col min="1" max="1" width="4.421875" style="64" customWidth="1"/>
    <col min="2" max="2" width="7.421875" style="64" customWidth="1"/>
    <col min="3" max="3" width="22.140625" style="65" customWidth="1"/>
    <col min="4" max="4" width="9.140625" style="65" customWidth="1"/>
    <col min="5" max="5" width="5.8515625" style="66" customWidth="1"/>
    <col min="6" max="6" width="6.28125" style="66" customWidth="1"/>
    <col min="7" max="7" width="10.421875" style="67" hidden="1" customWidth="1"/>
    <col min="8" max="8" width="10.421875" style="68" customWidth="1"/>
    <col min="9" max="9" width="8.7109375" style="69" hidden="1" customWidth="1"/>
    <col min="10" max="10" width="10.8515625" style="68" hidden="1" customWidth="1"/>
    <col min="11" max="11" width="10.8515625" style="68" customWidth="1"/>
    <col min="12" max="12" width="11.8515625" style="70" hidden="1" customWidth="1"/>
    <col min="13" max="13" width="11.8515625" style="70" bestFit="1" customWidth="1"/>
    <col min="14" max="14" width="8.421875" style="71" hidden="1" customWidth="1"/>
    <col min="15" max="15" width="10.28125" style="70" hidden="1" customWidth="1"/>
    <col min="16" max="16" width="11.28125" style="70" customWidth="1"/>
    <col min="17" max="17" width="11.7109375" style="72" customWidth="1"/>
    <col min="18" max="18" width="11.57421875" style="72" customWidth="1"/>
    <col min="19" max="22" width="10.28125" style="73" customWidth="1"/>
    <col min="23" max="23" width="9.8515625" style="74" customWidth="1"/>
    <col min="24" max="24" width="10.28125" style="75" customWidth="1"/>
    <col min="25" max="25" width="9.140625" style="76" customWidth="1"/>
    <col min="26" max="27" width="10.28125" style="77" customWidth="1"/>
    <col min="28" max="28" width="11.8515625" style="78" hidden="1" customWidth="1"/>
    <col min="29" max="29" width="11.8515625" style="78" bestFit="1" customWidth="1"/>
    <col min="30" max="30" width="9.7109375" style="79" hidden="1" customWidth="1"/>
    <col min="31" max="31" width="10.7109375" style="78" hidden="1" customWidth="1"/>
    <col min="32" max="32" width="10.7109375" style="78" customWidth="1"/>
    <col min="33" max="33" width="10.57421875" style="78" hidden="1" customWidth="1"/>
    <col min="34" max="34" width="10.421875" style="78" customWidth="1"/>
    <col min="35" max="35" width="9.7109375" style="79" hidden="1" customWidth="1"/>
    <col min="36" max="36" width="10.57421875" style="78" hidden="1" customWidth="1"/>
    <col min="37" max="37" width="10.57421875" style="78" customWidth="1"/>
    <col min="38" max="38" width="11.7109375" style="65" bestFit="1" customWidth="1"/>
    <col min="39" max="39" width="10.57421875" style="65" bestFit="1" customWidth="1"/>
    <col min="40" max="43" width="9.28125" style="79" customWidth="1"/>
    <col min="44" max="44" width="9.140625" style="80" customWidth="1"/>
    <col min="45" max="45" width="9.28125" style="81" customWidth="1"/>
    <col min="46" max="46" width="9.140625" style="82" customWidth="1"/>
    <col min="47" max="47" width="10.57421875" style="82" bestFit="1" customWidth="1"/>
    <col min="48" max="48" width="10.8515625" style="83" customWidth="1"/>
    <col min="49" max="16384" width="9.140625" style="65" customWidth="1"/>
  </cols>
  <sheetData>
    <row r="1" spans="1:48" ht="1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</row>
    <row r="2" spans="1:48" ht="15" customHeight="1">
      <c r="A2" s="85" t="s">
        <v>1</v>
      </c>
      <c r="B2" s="85" t="s">
        <v>2</v>
      </c>
      <c r="C2" s="85" t="s">
        <v>3</v>
      </c>
      <c r="D2" s="85" t="s">
        <v>4</v>
      </c>
      <c r="E2" s="86" t="s">
        <v>5</v>
      </c>
      <c r="F2" s="86" t="s">
        <v>6</v>
      </c>
      <c r="G2" s="87"/>
      <c r="H2" s="88" t="s">
        <v>7</v>
      </c>
      <c r="I2" s="88"/>
      <c r="J2" s="88"/>
      <c r="K2" s="88"/>
      <c r="L2" s="88"/>
      <c r="M2" s="88"/>
      <c r="N2" s="88"/>
      <c r="O2" s="88"/>
      <c r="P2" s="88"/>
      <c r="Q2" s="106" t="s">
        <v>8</v>
      </c>
      <c r="R2" s="106"/>
      <c r="S2" s="107" t="s">
        <v>9</v>
      </c>
      <c r="T2" s="107"/>
      <c r="U2" s="107"/>
      <c r="V2" s="107"/>
      <c r="W2" s="108" t="s">
        <v>10</v>
      </c>
      <c r="X2" s="108"/>
      <c r="Y2" s="117" t="s">
        <v>11</v>
      </c>
      <c r="Z2" s="109" t="s">
        <v>12</v>
      </c>
      <c r="AA2" s="109"/>
      <c r="AB2" s="118"/>
      <c r="AC2" s="119" t="s">
        <v>13</v>
      </c>
      <c r="AD2" s="119"/>
      <c r="AE2" s="119"/>
      <c r="AF2" s="119"/>
      <c r="AG2" s="119"/>
      <c r="AH2" s="119"/>
      <c r="AI2" s="119"/>
      <c r="AJ2" s="119"/>
      <c r="AK2" s="119"/>
      <c r="AL2" s="106" t="s">
        <v>8</v>
      </c>
      <c r="AM2" s="106"/>
      <c r="AN2" s="107" t="s">
        <v>14</v>
      </c>
      <c r="AO2" s="107"/>
      <c r="AP2" s="107"/>
      <c r="AQ2" s="107"/>
      <c r="AR2" s="127" t="s">
        <v>15</v>
      </c>
      <c r="AS2" s="127"/>
      <c r="AT2" s="109" t="s">
        <v>12</v>
      </c>
      <c r="AU2" s="109"/>
      <c r="AV2" s="128" t="s">
        <v>16</v>
      </c>
    </row>
    <row r="3" spans="1:48" ht="15" customHeight="1">
      <c r="A3" s="85"/>
      <c r="B3" s="85"/>
      <c r="C3" s="85"/>
      <c r="D3" s="85"/>
      <c r="E3" s="86"/>
      <c r="F3" s="86"/>
      <c r="G3" s="89" t="s">
        <v>17</v>
      </c>
      <c r="H3" s="90" t="s">
        <v>18</v>
      </c>
      <c r="I3" s="101" t="s">
        <v>19</v>
      </c>
      <c r="J3" s="102" t="s">
        <v>20</v>
      </c>
      <c r="K3" s="102" t="s">
        <v>21</v>
      </c>
      <c r="L3" s="90" t="s">
        <v>22</v>
      </c>
      <c r="M3" s="90" t="s">
        <v>23</v>
      </c>
      <c r="N3" s="101" t="s">
        <v>19</v>
      </c>
      <c r="O3" s="102" t="s">
        <v>20</v>
      </c>
      <c r="P3" s="102" t="s">
        <v>24</v>
      </c>
      <c r="Q3" s="109" t="s">
        <v>25</v>
      </c>
      <c r="R3" s="109" t="s">
        <v>26</v>
      </c>
      <c r="S3" s="110" t="s">
        <v>27</v>
      </c>
      <c r="T3" s="110" t="s">
        <v>28</v>
      </c>
      <c r="U3" s="110" t="s">
        <v>22</v>
      </c>
      <c r="V3" s="110" t="s">
        <v>29</v>
      </c>
      <c r="W3" s="108" t="s">
        <v>30</v>
      </c>
      <c r="X3" s="111" t="s">
        <v>31</v>
      </c>
      <c r="Y3" s="117"/>
      <c r="Z3" s="109" t="s">
        <v>32</v>
      </c>
      <c r="AA3" s="109" t="s">
        <v>33</v>
      </c>
      <c r="AB3" s="120" t="s">
        <v>34</v>
      </c>
      <c r="AC3" s="120" t="s">
        <v>35</v>
      </c>
      <c r="AD3" s="121" t="s">
        <v>19</v>
      </c>
      <c r="AE3" s="122" t="s">
        <v>20</v>
      </c>
      <c r="AF3" s="120" t="s">
        <v>36</v>
      </c>
      <c r="AG3" s="120" t="s">
        <v>22</v>
      </c>
      <c r="AH3" s="120" t="s">
        <v>37</v>
      </c>
      <c r="AI3" s="121" t="s">
        <v>19</v>
      </c>
      <c r="AJ3" s="122" t="s">
        <v>20</v>
      </c>
      <c r="AK3" s="120" t="s">
        <v>38</v>
      </c>
      <c r="AL3" s="109" t="s">
        <v>25</v>
      </c>
      <c r="AM3" s="109" t="s">
        <v>26</v>
      </c>
      <c r="AN3" s="110" t="s">
        <v>27</v>
      </c>
      <c r="AO3" s="110" t="s">
        <v>28</v>
      </c>
      <c r="AP3" s="110" t="s">
        <v>22</v>
      </c>
      <c r="AQ3" s="110" t="s">
        <v>29</v>
      </c>
      <c r="AR3" s="127" t="s">
        <v>30</v>
      </c>
      <c r="AS3" s="128" t="s">
        <v>31</v>
      </c>
      <c r="AT3" s="109" t="s">
        <v>32</v>
      </c>
      <c r="AU3" s="109" t="s">
        <v>33</v>
      </c>
      <c r="AV3" s="128"/>
    </row>
    <row r="4" spans="1:48" ht="15" customHeight="1">
      <c r="A4" s="91">
        <v>1</v>
      </c>
      <c r="B4" s="91">
        <v>337</v>
      </c>
      <c r="C4" s="92" t="s">
        <v>39</v>
      </c>
      <c r="D4" s="92" t="s">
        <v>40</v>
      </c>
      <c r="E4" s="93">
        <v>6</v>
      </c>
      <c r="F4" s="93" t="s">
        <v>41</v>
      </c>
      <c r="G4" s="94">
        <v>31625.000000000004</v>
      </c>
      <c r="H4" s="95">
        <f aca="true" t="shared" si="0" ref="H4:H67">G4*4</f>
        <v>126500.00000000001</v>
      </c>
      <c r="I4" s="103">
        <v>0.24146789182163417</v>
      </c>
      <c r="J4" s="95">
        <v>7636.422078859181</v>
      </c>
      <c r="K4" s="95">
        <f aca="true" t="shared" si="1" ref="K4:K67">J4*4</f>
        <v>30545.688315436724</v>
      </c>
      <c r="L4" s="104">
        <v>35420.00000000001</v>
      </c>
      <c r="M4" s="104">
        <f aca="true" t="shared" si="2" ref="M4:M67">L4*4</f>
        <v>141680.00000000003</v>
      </c>
      <c r="N4" s="105">
        <v>0.22939449723055244</v>
      </c>
      <c r="O4" s="104">
        <v>8125.153091906169</v>
      </c>
      <c r="P4" s="104">
        <f aca="true" t="shared" si="3" ref="P4:P67">O4*4</f>
        <v>32500.612367624675</v>
      </c>
      <c r="Q4" s="32">
        <v>95184.90999999997</v>
      </c>
      <c r="R4" s="32">
        <v>22544.45000000061</v>
      </c>
      <c r="S4" s="112">
        <f aca="true" t="shared" si="4" ref="S4:S67">Q4/H4</f>
        <v>0.7524498814229246</v>
      </c>
      <c r="T4" s="112">
        <f aca="true" t="shared" si="5" ref="T4:T67">R4/K4</f>
        <v>0.7380567027067919</v>
      </c>
      <c r="U4" s="112">
        <f aca="true" t="shared" si="6" ref="U4:U67">Q4/M4</f>
        <v>0.6718302512704684</v>
      </c>
      <c r="V4" s="112">
        <f aca="true" t="shared" si="7" ref="V4:V67">R4/P4</f>
        <v>0.6936623145740525</v>
      </c>
      <c r="W4" s="113"/>
      <c r="X4" s="114"/>
      <c r="Y4" s="32"/>
      <c r="Z4" s="123">
        <v>204659</v>
      </c>
      <c r="AA4" s="123">
        <v>-116711.7100000006</v>
      </c>
      <c r="AB4" s="124">
        <v>29411.250000000004</v>
      </c>
      <c r="AC4" s="124">
        <f>AB4*2</f>
        <v>58822.50000000001</v>
      </c>
      <c r="AD4" s="125">
        <v>0.2458143138744236</v>
      </c>
      <c r="AE4" s="124">
        <v>7229.706238939142</v>
      </c>
      <c r="AF4" s="124">
        <f>AE4*2</f>
        <v>14459.412477878284</v>
      </c>
      <c r="AG4" s="124">
        <v>33969.99375</v>
      </c>
      <c r="AH4" s="124">
        <f>AG4*2</f>
        <v>67939.9875</v>
      </c>
      <c r="AI4" s="125">
        <v>0.2384398844581909</v>
      </c>
      <c r="AJ4" s="124">
        <v>8099.801384795467</v>
      </c>
      <c r="AK4" s="124">
        <f>AJ4*2</f>
        <v>16199.602769590934</v>
      </c>
      <c r="AL4" s="126">
        <v>51676.41</v>
      </c>
      <c r="AM4" s="126">
        <v>10763.349999999999</v>
      </c>
      <c r="AN4" s="112">
        <f>AL4/AC4</f>
        <v>0.87851434400102</v>
      </c>
      <c r="AO4" s="112">
        <f>AM4/AF4</f>
        <v>0.7443836335997083</v>
      </c>
      <c r="AP4" s="112">
        <f>AL4/AH4</f>
        <v>0.7606184796545628</v>
      </c>
      <c r="AQ4" s="112">
        <f>AM4/AK4</f>
        <v>0.6644206128439402</v>
      </c>
      <c r="AR4" s="129"/>
      <c r="AS4" s="130"/>
      <c r="AT4" s="131">
        <v>46560</v>
      </c>
      <c r="AU4" s="131">
        <v>-24393.96</v>
      </c>
      <c r="AV4" s="132">
        <f>W4+X4+AR4+AS4</f>
        <v>0</v>
      </c>
    </row>
    <row r="5" spans="1:48" ht="15" customHeight="1">
      <c r="A5" s="91">
        <v>2</v>
      </c>
      <c r="B5" s="91">
        <v>730</v>
      </c>
      <c r="C5" s="92" t="s">
        <v>42</v>
      </c>
      <c r="D5" s="92" t="s">
        <v>43</v>
      </c>
      <c r="E5" s="93">
        <v>3</v>
      </c>
      <c r="F5" s="93" t="s">
        <v>44</v>
      </c>
      <c r="G5" s="94">
        <v>13440.000000000002</v>
      </c>
      <c r="H5" s="95">
        <f t="shared" si="0"/>
        <v>53760.00000000001</v>
      </c>
      <c r="I5" s="103">
        <v>0.2601738986807494</v>
      </c>
      <c r="J5" s="95">
        <v>3496.7371982692725</v>
      </c>
      <c r="K5" s="95">
        <f t="shared" si="1"/>
        <v>13986.94879307709</v>
      </c>
      <c r="L5" s="104">
        <v>15052.800000000003</v>
      </c>
      <c r="M5" s="104">
        <f t="shared" si="2"/>
        <v>60211.20000000001</v>
      </c>
      <c r="N5" s="105">
        <v>0.24716520374671194</v>
      </c>
      <c r="O5" s="104">
        <v>3720.5283789585064</v>
      </c>
      <c r="P5" s="104">
        <f t="shared" si="3"/>
        <v>14882.113515834026</v>
      </c>
      <c r="Q5" s="32">
        <v>47659.59</v>
      </c>
      <c r="R5" s="32">
        <v>11599.2200000001</v>
      </c>
      <c r="S5" s="112">
        <f t="shared" si="4"/>
        <v>0.8865251116071426</v>
      </c>
      <c r="T5" s="112">
        <f t="shared" si="5"/>
        <v>0.8292888014104399</v>
      </c>
      <c r="U5" s="112">
        <f t="shared" si="6"/>
        <v>0.7915402782206631</v>
      </c>
      <c r="V5" s="112">
        <f t="shared" si="7"/>
        <v>0.7794067682428946</v>
      </c>
      <c r="W5" s="113"/>
      <c r="X5" s="114"/>
      <c r="Y5" s="32"/>
      <c r="Z5" s="123">
        <v>48960</v>
      </c>
      <c r="AA5" s="123">
        <v>-32126.4000000001</v>
      </c>
      <c r="AB5" s="124">
        <v>12499.200000000003</v>
      </c>
      <c r="AC5" s="124">
        <f aca="true" t="shared" si="8" ref="AC5:AC36">AB5*2</f>
        <v>24998.400000000005</v>
      </c>
      <c r="AD5" s="125">
        <v>0.2648570288570029</v>
      </c>
      <c r="AE5" s="124">
        <v>3310.5009750894515</v>
      </c>
      <c r="AF5" s="124">
        <f aca="true" t="shared" si="9" ref="AF5:AF36">AE5*2</f>
        <v>6621.001950178903</v>
      </c>
      <c r="AG5" s="124">
        <v>14436.576000000003</v>
      </c>
      <c r="AH5" s="124">
        <f aca="true" t="shared" si="10" ref="AH5:AH36">AG5*2</f>
        <v>28873.152000000006</v>
      </c>
      <c r="AI5" s="125">
        <v>0.2569113179912928</v>
      </c>
      <c r="AJ5" s="124">
        <v>3708.9197674414663</v>
      </c>
      <c r="AK5" s="124">
        <f aca="true" t="shared" si="11" ref="AK5:AK36">AJ5*2</f>
        <v>7417.839534882933</v>
      </c>
      <c r="AL5" s="19">
        <v>23419.15</v>
      </c>
      <c r="AM5" s="19">
        <v>7026.36</v>
      </c>
      <c r="AN5" s="116">
        <f aca="true" t="shared" si="12" ref="AN5:AN36">AL5/AC5</f>
        <v>0.936825956861239</v>
      </c>
      <c r="AO5" s="116">
        <f aca="true" t="shared" si="13" ref="AO5:AO36">AM5/AF5</f>
        <v>1.0612230675766745</v>
      </c>
      <c r="AP5" s="116">
        <f aca="true" t="shared" si="14" ref="AP5:AP36">AL5/AH5</f>
        <v>0.8111047245551852</v>
      </c>
      <c r="AQ5" s="116">
        <f aca="true" t="shared" si="15" ref="AQ5:AQ36">AM5/AK5</f>
        <v>0.9472245883667378</v>
      </c>
      <c r="AR5" s="129"/>
      <c r="AS5" s="130"/>
      <c r="AT5" s="133"/>
      <c r="AU5" s="133"/>
      <c r="AV5" s="132">
        <f aca="true" t="shared" si="16" ref="AV5:AV36">W5+X5+AR5+AS5</f>
        <v>0</v>
      </c>
    </row>
    <row r="6" spans="1:48" ht="15" customHeight="1">
      <c r="A6" s="91">
        <v>3</v>
      </c>
      <c r="B6" s="91">
        <v>511</v>
      </c>
      <c r="C6" s="92" t="s">
        <v>45</v>
      </c>
      <c r="D6" s="92" t="s">
        <v>46</v>
      </c>
      <c r="E6" s="93">
        <v>4</v>
      </c>
      <c r="F6" s="93" t="s">
        <v>47</v>
      </c>
      <c r="G6" s="94">
        <v>10730</v>
      </c>
      <c r="H6" s="95">
        <f t="shared" si="0"/>
        <v>42920</v>
      </c>
      <c r="I6" s="103">
        <v>0.29996367507995625</v>
      </c>
      <c r="J6" s="95">
        <v>3218.6102336079307</v>
      </c>
      <c r="K6" s="95">
        <f t="shared" si="1"/>
        <v>12874.440934431723</v>
      </c>
      <c r="L6" s="104">
        <v>12017.6</v>
      </c>
      <c r="M6" s="104">
        <f t="shared" si="2"/>
        <v>48070.4</v>
      </c>
      <c r="N6" s="105">
        <v>0.28496549132595844</v>
      </c>
      <c r="O6" s="104">
        <v>3424.6012885588384</v>
      </c>
      <c r="P6" s="104">
        <f t="shared" si="3"/>
        <v>13698.405154235354</v>
      </c>
      <c r="Q6" s="31">
        <v>64673.23</v>
      </c>
      <c r="R6" s="31">
        <v>18198</v>
      </c>
      <c r="S6" s="115">
        <f t="shared" si="4"/>
        <v>1.5068320130475303</v>
      </c>
      <c r="T6" s="115">
        <f t="shared" si="5"/>
        <v>1.41349827092925</v>
      </c>
      <c r="U6" s="115">
        <f t="shared" si="6"/>
        <v>1.3453857259352948</v>
      </c>
      <c r="V6" s="115">
        <f t="shared" si="7"/>
        <v>1.3284758185425283</v>
      </c>
      <c r="W6" s="113">
        <f aca="true" t="shared" si="17" ref="W5:W15">E6*200</f>
        <v>800</v>
      </c>
      <c r="X6" s="114">
        <f>(R6-K6)*0.2</f>
        <v>1064.7118131136556</v>
      </c>
      <c r="Y6" s="32"/>
      <c r="Z6" s="123"/>
      <c r="AA6" s="123"/>
      <c r="AB6" s="124">
        <v>9978.9</v>
      </c>
      <c r="AC6" s="124">
        <f t="shared" si="8"/>
        <v>19957.8</v>
      </c>
      <c r="AD6" s="125">
        <v>0.30536302123139547</v>
      </c>
      <c r="AE6" s="124">
        <v>3047.187052565972</v>
      </c>
      <c r="AF6" s="124">
        <f t="shared" si="9"/>
        <v>6094.374105131944</v>
      </c>
      <c r="AG6" s="124">
        <v>11525.6295</v>
      </c>
      <c r="AH6" s="124">
        <f t="shared" si="10"/>
        <v>23051.259</v>
      </c>
      <c r="AI6" s="125">
        <v>0.2962021305944536</v>
      </c>
      <c r="AJ6" s="124">
        <v>3413.916014342287</v>
      </c>
      <c r="AK6" s="124">
        <f t="shared" si="11"/>
        <v>6827.832028684574</v>
      </c>
      <c r="AL6" s="19">
        <v>16175.31</v>
      </c>
      <c r="AM6" s="19">
        <v>4202.44</v>
      </c>
      <c r="AN6" s="116">
        <f t="shared" si="12"/>
        <v>0.8104756035234344</v>
      </c>
      <c r="AO6" s="116">
        <f t="shared" si="13"/>
        <v>0.6895605565895953</v>
      </c>
      <c r="AP6" s="116">
        <f t="shared" si="14"/>
        <v>0.7017104792410688</v>
      </c>
      <c r="AQ6" s="116">
        <f t="shared" si="15"/>
        <v>0.6154867287808231</v>
      </c>
      <c r="AR6" s="129"/>
      <c r="AS6" s="130"/>
      <c r="AT6" s="133"/>
      <c r="AU6" s="133"/>
      <c r="AV6" s="132">
        <f t="shared" si="16"/>
        <v>1864.7118131136556</v>
      </c>
    </row>
    <row r="7" spans="1:48" ht="15" customHeight="1">
      <c r="A7" s="91">
        <v>4</v>
      </c>
      <c r="B7" s="91">
        <v>113299</v>
      </c>
      <c r="C7" s="92" t="s">
        <v>48</v>
      </c>
      <c r="D7" s="92" t="s">
        <v>40</v>
      </c>
      <c r="E7" s="93">
        <v>2</v>
      </c>
      <c r="F7" s="93" t="s">
        <v>49</v>
      </c>
      <c r="G7" s="94">
        <v>5000</v>
      </c>
      <c r="H7" s="95">
        <f t="shared" si="0"/>
        <v>20000</v>
      </c>
      <c r="I7" s="103">
        <v>0.21562119158623655</v>
      </c>
      <c r="J7" s="95">
        <v>1078.1059579311827</v>
      </c>
      <c r="K7" s="95">
        <f t="shared" si="1"/>
        <v>4312.423831724731</v>
      </c>
      <c r="L7" s="104">
        <v>5600.000000000001</v>
      </c>
      <c r="M7" s="104">
        <f t="shared" si="2"/>
        <v>22400.000000000004</v>
      </c>
      <c r="N7" s="105">
        <v>0.20484013200692472</v>
      </c>
      <c r="O7" s="104">
        <v>1147.1047392387786</v>
      </c>
      <c r="P7" s="104">
        <f t="shared" si="3"/>
        <v>4588.4189569551145</v>
      </c>
      <c r="Q7" s="31">
        <v>27043.12</v>
      </c>
      <c r="R7" s="31">
        <v>6264.36</v>
      </c>
      <c r="S7" s="115">
        <f t="shared" si="4"/>
        <v>1.352156</v>
      </c>
      <c r="T7" s="115">
        <f t="shared" si="5"/>
        <v>1.4526308740610503</v>
      </c>
      <c r="U7" s="115">
        <f t="shared" si="6"/>
        <v>1.2072821428571425</v>
      </c>
      <c r="V7" s="115">
        <f t="shared" si="7"/>
        <v>1.3652545808844456</v>
      </c>
      <c r="W7" s="113">
        <f t="shared" si="17"/>
        <v>400</v>
      </c>
      <c r="X7" s="114">
        <f aca="true" t="shared" si="18" ref="X7:X15">(R7-K7)*0.2</f>
        <v>390.38723365505376</v>
      </c>
      <c r="Y7" s="32"/>
      <c r="Z7" s="123"/>
      <c r="AA7" s="123"/>
      <c r="AB7" s="124">
        <v>4650</v>
      </c>
      <c r="AC7" s="124">
        <f t="shared" si="8"/>
        <v>9300</v>
      </c>
      <c r="AD7" s="125">
        <v>0.2195023730347888</v>
      </c>
      <c r="AE7" s="124">
        <v>1020.6860346117679</v>
      </c>
      <c r="AF7" s="124">
        <f t="shared" si="9"/>
        <v>2041.3720692235358</v>
      </c>
      <c r="AG7" s="124">
        <v>5370.75</v>
      </c>
      <c r="AH7" s="124">
        <f t="shared" si="10"/>
        <v>10741.5</v>
      </c>
      <c r="AI7" s="125">
        <v>0.21291730184374513</v>
      </c>
      <c r="AJ7" s="124">
        <v>1143.5255988772942</v>
      </c>
      <c r="AK7" s="124">
        <f t="shared" si="11"/>
        <v>2287.0511977545884</v>
      </c>
      <c r="AL7" s="19">
        <v>8014.73</v>
      </c>
      <c r="AM7" s="19">
        <v>2351.36</v>
      </c>
      <c r="AN7" s="116">
        <f t="shared" si="12"/>
        <v>0.8617989247311828</v>
      </c>
      <c r="AO7" s="116">
        <f t="shared" si="13"/>
        <v>1.151852734467153</v>
      </c>
      <c r="AP7" s="116">
        <f t="shared" si="14"/>
        <v>0.7461462551785132</v>
      </c>
      <c r="AQ7" s="116">
        <f t="shared" si="15"/>
        <v>1.0281186544090266</v>
      </c>
      <c r="AR7" s="129"/>
      <c r="AS7" s="130"/>
      <c r="AT7" s="133"/>
      <c r="AU7" s="133"/>
      <c r="AV7" s="132">
        <f t="shared" si="16"/>
        <v>790.3872336550537</v>
      </c>
    </row>
    <row r="8" spans="1:48" ht="15" customHeight="1">
      <c r="A8" s="96">
        <v>5</v>
      </c>
      <c r="B8" s="96">
        <v>742</v>
      </c>
      <c r="C8" s="97" t="s">
        <v>50</v>
      </c>
      <c r="D8" s="97" t="s">
        <v>51</v>
      </c>
      <c r="E8" s="98">
        <v>2</v>
      </c>
      <c r="F8" s="98" t="s">
        <v>44</v>
      </c>
      <c r="G8" s="94">
        <v>14124.999999999998</v>
      </c>
      <c r="H8" s="95">
        <f t="shared" si="0"/>
        <v>56499.99999999999</v>
      </c>
      <c r="I8" s="103">
        <v>0.17</v>
      </c>
      <c r="J8" s="95">
        <v>2401.25</v>
      </c>
      <c r="K8" s="95">
        <f t="shared" si="1"/>
        <v>9605</v>
      </c>
      <c r="L8" s="104">
        <v>15820</v>
      </c>
      <c r="M8" s="104">
        <f t="shared" si="2"/>
        <v>63280</v>
      </c>
      <c r="N8" s="105">
        <v>0.1615</v>
      </c>
      <c r="O8" s="104">
        <v>2554.9300000000003</v>
      </c>
      <c r="P8" s="104">
        <f t="shared" si="3"/>
        <v>10219.720000000001</v>
      </c>
      <c r="Q8" s="32">
        <v>47948.31</v>
      </c>
      <c r="R8" s="32">
        <v>10793.72</v>
      </c>
      <c r="S8" s="112">
        <f t="shared" si="4"/>
        <v>0.8486426548672567</v>
      </c>
      <c r="T8" s="112">
        <f t="shared" si="5"/>
        <v>1.1237605413846954</v>
      </c>
      <c r="U8" s="112">
        <f t="shared" si="6"/>
        <v>0.7577166561314791</v>
      </c>
      <c r="V8" s="116">
        <f t="shared" si="7"/>
        <v>1.056165922354037</v>
      </c>
      <c r="W8" s="113"/>
      <c r="X8" s="114"/>
      <c r="Y8" s="32"/>
      <c r="Z8" s="123">
        <v>189838.8</v>
      </c>
      <c r="AA8" s="123">
        <v>-106942.62</v>
      </c>
      <c r="AB8" s="124">
        <v>13136.249999999998</v>
      </c>
      <c r="AC8" s="124">
        <f t="shared" si="8"/>
        <v>26272.499999999996</v>
      </c>
      <c r="AD8" s="125">
        <v>0.17306000000000002</v>
      </c>
      <c r="AE8" s="124">
        <v>2273.359425</v>
      </c>
      <c r="AF8" s="124">
        <f t="shared" si="9"/>
        <v>4546.71885</v>
      </c>
      <c r="AG8" s="124">
        <v>15172.368749999998</v>
      </c>
      <c r="AH8" s="124">
        <f t="shared" si="10"/>
        <v>30344.737499999996</v>
      </c>
      <c r="AI8" s="125">
        <v>0.16786820000000002</v>
      </c>
      <c r="AJ8" s="124">
        <v>2546.95823179875</v>
      </c>
      <c r="AK8" s="124">
        <f t="shared" si="11"/>
        <v>5093.9164635975</v>
      </c>
      <c r="AL8" s="126">
        <v>24293.98</v>
      </c>
      <c r="AM8" s="126">
        <v>6521.38</v>
      </c>
      <c r="AN8" s="112">
        <f t="shared" si="12"/>
        <v>0.9246923589304407</v>
      </c>
      <c r="AO8" s="112">
        <f t="shared" si="13"/>
        <v>1.4343046524638312</v>
      </c>
      <c r="AP8" s="112">
        <f t="shared" si="14"/>
        <v>0.8005994449614205</v>
      </c>
      <c r="AQ8" s="116">
        <f t="shared" si="15"/>
        <v>1.2802290823973144</v>
      </c>
      <c r="AR8" s="129"/>
      <c r="AS8" s="130"/>
      <c r="AT8" s="134">
        <v>17544</v>
      </c>
      <c r="AU8" s="134">
        <v>-11511.96</v>
      </c>
      <c r="AV8" s="132">
        <f t="shared" si="16"/>
        <v>0</v>
      </c>
    </row>
    <row r="9" spans="1:48" ht="15" customHeight="1">
      <c r="A9" s="91">
        <v>6</v>
      </c>
      <c r="B9" s="91">
        <v>365</v>
      </c>
      <c r="C9" s="92" t="s">
        <v>52</v>
      </c>
      <c r="D9" s="92" t="s">
        <v>53</v>
      </c>
      <c r="E9" s="93">
        <v>2</v>
      </c>
      <c r="F9" s="93" t="s">
        <v>44</v>
      </c>
      <c r="G9" s="94">
        <v>13983.749999999998</v>
      </c>
      <c r="H9" s="95">
        <f t="shared" si="0"/>
        <v>55934.99999999999</v>
      </c>
      <c r="I9" s="103">
        <v>0.25937941864152153</v>
      </c>
      <c r="J9" s="95">
        <v>3627.0969454283763</v>
      </c>
      <c r="K9" s="95">
        <f t="shared" si="1"/>
        <v>14508.387781713505</v>
      </c>
      <c r="L9" s="104">
        <v>15661.8</v>
      </c>
      <c r="M9" s="104">
        <f t="shared" si="2"/>
        <v>62647.2</v>
      </c>
      <c r="N9" s="105">
        <v>0.24641044770944545</v>
      </c>
      <c r="O9" s="104">
        <v>3859.2311499357925</v>
      </c>
      <c r="P9" s="104">
        <f t="shared" si="3"/>
        <v>15436.92459974317</v>
      </c>
      <c r="Q9" s="31">
        <v>69903.82</v>
      </c>
      <c r="R9" s="31">
        <v>17460.76</v>
      </c>
      <c r="S9" s="115">
        <f t="shared" si="4"/>
        <v>1.249733083042818</v>
      </c>
      <c r="T9" s="115">
        <f t="shared" si="5"/>
        <v>1.2034941623222732</v>
      </c>
      <c r="U9" s="115">
        <f t="shared" si="6"/>
        <v>1.1158331098596588</v>
      </c>
      <c r="V9" s="115">
        <f t="shared" si="7"/>
        <v>1.131103536017174</v>
      </c>
      <c r="W9" s="113">
        <f t="shared" si="17"/>
        <v>400</v>
      </c>
      <c r="X9" s="114">
        <f t="shared" si="18"/>
        <v>590.4744436572986</v>
      </c>
      <c r="Y9" s="32"/>
      <c r="Z9" s="123"/>
      <c r="AA9" s="123"/>
      <c r="AB9" s="124">
        <v>13004.887499999999</v>
      </c>
      <c r="AC9" s="124">
        <f t="shared" si="8"/>
        <v>26009.774999999998</v>
      </c>
      <c r="AD9" s="125">
        <v>0.2640482481770689</v>
      </c>
      <c r="AE9" s="124">
        <v>3433.917762114861</v>
      </c>
      <c r="AF9" s="124">
        <f t="shared" si="9"/>
        <v>6867.835524229722</v>
      </c>
      <c r="AG9" s="124">
        <v>15020.6450625</v>
      </c>
      <c r="AH9" s="124">
        <f t="shared" si="10"/>
        <v>30041.290125</v>
      </c>
      <c r="AI9" s="125">
        <v>0.2561268007317568</v>
      </c>
      <c r="AJ9" s="124">
        <v>3847.1897647853843</v>
      </c>
      <c r="AK9" s="124">
        <f t="shared" si="11"/>
        <v>7694.379529570769</v>
      </c>
      <c r="AL9" s="19">
        <v>24684.5</v>
      </c>
      <c r="AM9" s="19">
        <v>4861.08</v>
      </c>
      <c r="AN9" s="116">
        <f t="shared" si="12"/>
        <v>0.9490470409682514</v>
      </c>
      <c r="AO9" s="116">
        <f t="shared" si="13"/>
        <v>0.7078037880857966</v>
      </c>
      <c r="AP9" s="116">
        <f t="shared" si="14"/>
        <v>0.8216857497560618</v>
      </c>
      <c r="AQ9" s="116">
        <f t="shared" si="15"/>
        <v>0.6317702397338302</v>
      </c>
      <c r="AR9" s="129"/>
      <c r="AS9" s="130"/>
      <c r="AT9" s="133"/>
      <c r="AU9" s="133"/>
      <c r="AV9" s="132">
        <f t="shared" si="16"/>
        <v>990.4744436572986</v>
      </c>
    </row>
    <row r="10" spans="1:48" ht="15" customHeight="1">
      <c r="A10" s="91">
        <v>7</v>
      </c>
      <c r="B10" s="91">
        <v>716</v>
      </c>
      <c r="C10" s="92" t="s">
        <v>54</v>
      </c>
      <c r="D10" s="92" t="s">
        <v>55</v>
      </c>
      <c r="E10" s="93">
        <v>2</v>
      </c>
      <c r="F10" s="93" t="s">
        <v>49</v>
      </c>
      <c r="G10" s="94">
        <v>7375</v>
      </c>
      <c r="H10" s="95">
        <f t="shared" si="0"/>
        <v>29500</v>
      </c>
      <c r="I10" s="103">
        <v>0.2928853513190284</v>
      </c>
      <c r="J10" s="95">
        <v>2160.029465977834</v>
      </c>
      <c r="K10" s="95">
        <f t="shared" si="1"/>
        <v>8640.117863911337</v>
      </c>
      <c r="L10" s="104">
        <v>8260</v>
      </c>
      <c r="M10" s="104">
        <f t="shared" si="2"/>
        <v>33040</v>
      </c>
      <c r="N10" s="105">
        <v>0.27824108375307693</v>
      </c>
      <c r="O10" s="104">
        <v>2298.2713518004157</v>
      </c>
      <c r="P10" s="104">
        <f t="shared" si="3"/>
        <v>9193.085407201663</v>
      </c>
      <c r="Q10" s="31">
        <v>36351.37</v>
      </c>
      <c r="R10" s="31">
        <v>9372.42</v>
      </c>
      <c r="S10" s="115">
        <f t="shared" si="4"/>
        <v>1.2322498305084746</v>
      </c>
      <c r="T10" s="115">
        <f t="shared" si="5"/>
        <v>1.0847560354642145</v>
      </c>
      <c r="U10" s="115">
        <f t="shared" si="6"/>
        <v>1.1002230629539953</v>
      </c>
      <c r="V10" s="115">
        <f t="shared" si="7"/>
        <v>1.0195075521280212</v>
      </c>
      <c r="W10" s="113">
        <f t="shared" si="17"/>
        <v>400</v>
      </c>
      <c r="X10" s="114">
        <f t="shared" si="18"/>
        <v>146.46042721773264</v>
      </c>
      <c r="Y10" s="32"/>
      <c r="Z10" s="123"/>
      <c r="AA10" s="123"/>
      <c r="AB10" s="124">
        <v>6858.75</v>
      </c>
      <c r="AC10" s="124">
        <f t="shared" si="8"/>
        <v>13717.5</v>
      </c>
      <c r="AD10" s="125">
        <v>0.2981572876427709</v>
      </c>
      <c r="AE10" s="124">
        <v>2044.9862966198548</v>
      </c>
      <c r="AF10" s="124">
        <f t="shared" si="9"/>
        <v>4089.9725932397096</v>
      </c>
      <c r="AG10" s="124">
        <v>7921.85625</v>
      </c>
      <c r="AH10" s="124">
        <f t="shared" si="10"/>
        <v>15843.7125</v>
      </c>
      <c r="AI10" s="125">
        <v>0.28921256901348774</v>
      </c>
      <c r="AJ10" s="124">
        <v>2291.100397418054</v>
      </c>
      <c r="AK10" s="124">
        <f t="shared" si="11"/>
        <v>4582.200794836108</v>
      </c>
      <c r="AL10" s="19">
        <v>11120.3</v>
      </c>
      <c r="AM10" s="19">
        <v>2519.34</v>
      </c>
      <c r="AN10" s="116">
        <f t="shared" si="12"/>
        <v>0.8106652086750501</v>
      </c>
      <c r="AO10" s="116">
        <f t="shared" si="13"/>
        <v>0.6159796777524137</v>
      </c>
      <c r="AP10" s="116">
        <f t="shared" si="14"/>
        <v>0.7018746395454979</v>
      </c>
      <c r="AQ10" s="116">
        <f t="shared" si="15"/>
        <v>0.5498100394987404</v>
      </c>
      <c r="AR10" s="129"/>
      <c r="AS10" s="130"/>
      <c r="AT10" s="133"/>
      <c r="AU10" s="133"/>
      <c r="AV10" s="132">
        <f t="shared" si="16"/>
        <v>546.4604272177327</v>
      </c>
    </row>
    <row r="11" spans="1:48" ht="15" customHeight="1">
      <c r="A11" s="91">
        <v>8</v>
      </c>
      <c r="B11" s="91">
        <v>517</v>
      </c>
      <c r="C11" s="92" t="s">
        <v>56</v>
      </c>
      <c r="D11" s="92" t="s">
        <v>40</v>
      </c>
      <c r="E11" s="93">
        <v>4</v>
      </c>
      <c r="F11" s="93" t="s">
        <v>41</v>
      </c>
      <c r="G11" s="94">
        <v>43560</v>
      </c>
      <c r="H11" s="95">
        <f t="shared" si="0"/>
        <v>174240</v>
      </c>
      <c r="I11" s="103">
        <v>0.21456212194979454</v>
      </c>
      <c r="J11" s="95">
        <v>9346.32603213305</v>
      </c>
      <c r="K11" s="95">
        <f t="shared" si="1"/>
        <v>37385.3041285322</v>
      </c>
      <c r="L11" s="104">
        <v>48787.2</v>
      </c>
      <c r="M11" s="104">
        <f t="shared" si="2"/>
        <v>195148.8</v>
      </c>
      <c r="N11" s="105">
        <v>0.20383401585230482</v>
      </c>
      <c r="O11" s="104">
        <v>9944.490898189566</v>
      </c>
      <c r="P11" s="104">
        <f t="shared" si="3"/>
        <v>39777.963592758264</v>
      </c>
      <c r="Q11" s="31">
        <v>208460.68</v>
      </c>
      <c r="R11" s="31">
        <v>38654.6</v>
      </c>
      <c r="S11" s="115">
        <f t="shared" si="4"/>
        <v>1.196399678604224</v>
      </c>
      <c r="T11" s="115">
        <f t="shared" si="5"/>
        <v>1.0339517332025414</v>
      </c>
      <c r="U11" s="115">
        <f t="shared" si="6"/>
        <v>1.0682139987537715</v>
      </c>
      <c r="V11" s="116">
        <f t="shared" si="7"/>
        <v>0.9717591477467494</v>
      </c>
      <c r="W11" s="113">
        <f t="shared" si="17"/>
        <v>800</v>
      </c>
      <c r="X11" s="114">
        <f>(R11-K11)*0.1</f>
        <v>126.92958714677953</v>
      </c>
      <c r="Y11" s="32"/>
      <c r="Z11" s="123"/>
      <c r="AA11" s="123"/>
      <c r="AB11" s="124">
        <v>40510.8</v>
      </c>
      <c r="AC11" s="124">
        <f t="shared" si="8"/>
        <v>81021.6</v>
      </c>
      <c r="AD11" s="125">
        <v>0.21842424014489084</v>
      </c>
      <c r="AE11" s="124">
        <v>8848.540707661645</v>
      </c>
      <c r="AF11" s="124">
        <f t="shared" si="9"/>
        <v>17697.08141532329</v>
      </c>
      <c r="AG11" s="124">
        <v>46789.974</v>
      </c>
      <c r="AH11" s="124">
        <f t="shared" si="10"/>
        <v>93579.948</v>
      </c>
      <c r="AI11" s="125">
        <v>0.2118715129405441</v>
      </c>
      <c r="AJ11" s="124">
        <v>9913.462581828722</v>
      </c>
      <c r="AK11" s="124">
        <f t="shared" si="11"/>
        <v>19826.925163657445</v>
      </c>
      <c r="AL11" s="19">
        <v>93650.91</v>
      </c>
      <c r="AM11" s="19">
        <v>18994.29</v>
      </c>
      <c r="AN11" s="115">
        <f t="shared" si="12"/>
        <v>1.155875840516603</v>
      </c>
      <c r="AO11" s="115">
        <f t="shared" si="13"/>
        <v>1.073300707288011</v>
      </c>
      <c r="AP11" s="115">
        <f t="shared" si="14"/>
        <v>1.0007583034775784</v>
      </c>
      <c r="AQ11" s="116">
        <f t="shared" si="15"/>
        <v>0.9580048264274656</v>
      </c>
      <c r="AR11" s="129">
        <v>300</v>
      </c>
      <c r="AS11" s="135"/>
      <c r="AT11" s="133"/>
      <c r="AU11" s="133"/>
      <c r="AV11" s="132">
        <f t="shared" si="16"/>
        <v>1226.9295871467796</v>
      </c>
    </row>
    <row r="12" spans="1:48" ht="15" customHeight="1">
      <c r="A12" s="91">
        <v>9</v>
      </c>
      <c r="B12" s="91">
        <v>707</v>
      </c>
      <c r="C12" s="92" t="s">
        <v>57</v>
      </c>
      <c r="D12" s="92" t="s">
        <v>46</v>
      </c>
      <c r="E12" s="93">
        <v>4</v>
      </c>
      <c r="F12" s="93" t="s">
        <v>44</v>
      </c>
      <c r="G12" s="94">
        <v>14437.500000000002</v>
      </c>
      <c r="H12" s="95">
        <f t="shared" si="0"/>
        <v>57750.00000000001</v>
      </c>
      <c r="I12" s="103">
        <v>0.328435240467512</v>
      </c>
      <c r="J12" s="95">
        <v>4741.783784249705</v>
      </c>
      <c r="K12" s="95">
        <f t="shared" si="1"/>
        <v>18967.13513699882</v>
      </c>
      <c r="L12" s="104">
        <v>16170.000000000004</v>
      </c>
      <c r="M12" s="104">
        <f t="shared" si="2"/>
        <v>64680.000000000015</v>
      </c>
      <c r="N12" s="105">
        <v>0.31201347844413635</v>
      </c>
      <c r="O12" s="104">
        <v>5045.257946441686</v>
      </c>
      <c r="P12" s="104">
        <f t="shared" si="3"/>
        <v>20181.031785766743</v>
      </c>
      <c r="Q12" s="31">
        <v>68340.92</v>
      </c>
      <c r="R12" s="31">
        <v>20618.12</v>
      </c>
      <c r="S12" s="115">
        <f t="shared" si="4"/>
        <v>1.1833925541125538</v>
      </c>
      <c r="T12" s="115">
        <f t="shared" si="5"/>
        <v>1.0870445036151315</v>
      </c>
      <c r="U12" s="115">
        <f t="shared" si="6"/>
        <v>1.0566004947433516</v>
      </c>
      <c r="V12" s="115">
        <f t="shared" si="7"/>
        <v>1.021658368059334</v>
      </c>
      <c r="W12" s="113">
        <f t="shared" si="17"/>
        <v>800</v>
      </c>
      <c r="X12" s="114">
        <f t="shared" si="18"/>
        <v>330.19697260023605</v>
      </c>
      <c r="Y12" s="32"/>
      <c r="Z12" s="123"/>
      <c r="AA12" s="123"/>
      <c r="AB12" s="124">
        <v>13426.875000000002</v>
      </c>
      <c r="AC12" s="124">
        <f t="shared" si="8"/>
        <v>26853.750000000004</v>
      </c>
      <c r="AD12" s="125">
        <v>0.33434707479592723</v>
      </c>
      <c r="AE12" s="124">
        <v>4489.236379900566</v>
      </c>
      <c r="AF12" s="124">
        <f t="shared" si="9"/>
        <v>8978.472759801132</v>
      </c>
      <c r="AG12" s="124">
        <v>15508.040625000003</v>
      </c>
      <c r="AH12" s="124">
        <f t="shared" si="10"/>
        <v>31016.081250000007</v>
      </c>
      <c r="AI12" s="125">
        <v>0.3243166625520494</v>
      </c>
      <c r="AJ12" s="124">
        <v>5029.515978221599</v>
      </c>
      <c r="AK12" s="124">
        <f t="shared" si="11"/>
        <v>10059.031956443197</v>
      </c>
      <c r="AL12" s="19">
        <v>24770.25</v>
      </c>
      <c r="AM12" s="19">
        <v>7205.7</v>
      </c>
      <c r="AN12" s="116">
        <f t="shared" si="12"/>
        <v>0.9224130708001674</v>
      </c>
      <c r="AO12" s="116">
        <f t="shared" si="13"/>
        <v>0.8025529722896438</v>
      </c>
      <c r="AP12" s="116">
        <f t="shared" si="14"/>
        <v>0.7986260353248202</v>
      </c>
      <c r="AQ12" s="116">
        <f t="shared" si="15"/>
        <v>0.7163412971746721</v>
      </c>
      <c r="AR12" s="129"/>
      <c r="AS12" s="130"/>
      <c r="AT12" s="133"/>
      <c r="AU12" s="133"/>
      <c r="AV12" s="132">
        <f t="shared" si="16"/>
        <v>1130.196972600236</v>
      </c>
    </row>
    <row r="13" spans="1:48" ht="15" customHeight="1">
      <c r="A13" s="91">
        <v>10</v>
      </c>
      <c r="B13" s="91">
        <v>726</v>
      </c>
      <c r="C13" s="92" t="s">
        <v>58</v>
      </c>
      <c r="D13" s="92" t="s">
        <v>53</v>
      </c>
      <c r="E13" s="93">
        <v>3</v>
      </c>
      <c r="F13" s="93" t="s">
        <v>59</v>
      </c>
      <c r="G13" s="94">
        <v>8757.499999999998</v>
      </c>
      <c r="H13" s="95">
        <f t="shared" si="0"/>
        <v>35029.99999999999</v>
      </c>
      <c r="I13" s="103">
        <v>0.28376915343877024</v>
      </c>
      <c r="J13" s="95">
        <v>2485.10836124003</v>
      </c>
      <c r="K13" s="95">
        <f t="shared" si="1"/>
        <v>9940.43344496012</v>
      </c>
      <c r="L13" s="104">
        <v>9808.4</v>
      </c>
      <c r="M13" s="104">
        <f t="shared" si="2"/>
        <v>39233.6</v>
      </c>
      <c r="N13" s="105">
        <v>0.2695806957668317</v>
      </c>
      <c r="O13" s="104">
        <v>2644.1552963593917</v>
      </c>
      <c r="P13" s="104">
        <f t="shared" si="3"/>
        <v>10576.621185437567</v>
      </c>
      <c r="Q13" s="31">
        <v>39617.51</v>
      </c>
      <c r="R13" s="31">
        <v>10143.14</v>
      </c>
      <c r="S13" s="115">
        <f t="shared" si="4"/>
        <v>1.130959463317157</v>
      </c>
      <c r="T13" s="115">
        <f t="shared" si="5"/>
        <v>1.0203921243638177</v>
      </c>
      <c r="U13" s="115">
        <f t="shared" si="6"/>
        <v>1.0097852351046044</v>
      </c>
      <c r="V13" s="116">
        <f t="shared" si="7"/>
        <v>0.9590151544772724</v>
      </c>
      <c r="W13" s="113">
        <f t="shared" si="17"/>
        <v>600</v>
      </c>
      <c r="X13" s="114">
        <f>(R13-K13)*0.1</f>
        <v>20.27065550398802</v>
      </c>
      <c r="Y13" s="32"/>
      <c r="Z13" s="123"/>
      <c r="AA13" s="123"/>
      <c r="AB13" s="124">
        <v>8144.4749999999985</v>
      </c>
      <c r="AC13" s="124">
        <f t="shared" si="8"/>
        <v>16288.949999999997</v>
      </c>
      <c r="AD13" s="125">
        <v>0.2888769982006681</v>
      </c>
      <c r="AE13" s="124">
        <v>2352.7514899203857</v>
      </c>
      <c r="AF13" s="124">
        <f t="shared" si="9"/>
        <v>4705.502979840771</v>
      </c>
      <c r="AG13" s="124">
        <v>9406.868625</v>
      </c>
      <c r="AH13" s="124">
        <f t="shared" si="10"/>
        <v>18813.73725</v>
      </c>
      <c r="AI13" s="125">
        <v>0.28021068825464807</v>
      </c>
      <c r="AJ13" s="124">
        <v>2635.9051317323047</v>
      </c>
      <c r="AK13" s="124">
        <f t="shared" si="11"/>
        <v>5271.810263464609</v>
      </c>
      <c r="AL13" s="19">
        <v>19047.68</v>
      </c>
      <c r="AM13" s="19">
        <v>5399.27</v>
      </c>
      <c r="AN13" s="115">
        <f t="shared" si="12"/>
        <v>1.169362052188754</v>
      </c>
      <c r="AO13" s="115">
        <f t="shared" si="13"/>
        <v>1.1474373777110445</v>
      </c>
      <c r="AP13" s="115">
        <f t="shared" si="14"/>
        <v>1.0124346772197004</v>
      </c>
      <c r="AQ13" s="115">
        <f t="shared" si="15"/>
        <v>1.0241776031695846</v>
      </c>
      <c r="AR13" s="129">
        <v>300</v>
      </c>
      <c r="AS13" s="135">
        <f>(AM13-AF13)*0.2</f>
        <v>138.75340403184583</v>
      </c>
      <c r="AT13" s="133"/>
      <c r="AU13" s="133"/>
      <c r="AV13" s="132">
        <f t="shared" si="16"/>
        <v>1059.0240595358339</v>
      </c>
    </row>
    <row r="14" spans="1:48" ht="15" customHeight="1">
      <c r="A14" s="91">
        <v>11</v>
      </c>
      <c r="B14" s="91">
        <v>102935</v>
      </c>
      <c r="C14" s="92" t="s">
        <v>60</v>
      </c>
      <c r="D14" s="92" t="s">
        <v>51</v>
      </c>
      <c r="E14" s="93">
        <v>2</v>
      </c>
      <c r="F14" s="93" t="s">
        <v>49</v>
      </c>
      <c r="G14" s="94">
        <v>5900</v>
      </c>
      <c r="H14" s="95">
        <f t="shared" si="0"/>
        <v>23600</v>
      </c>
      <c r="I14" s="103">
        <v>0.34</v>
      </c>
      <c r="J14" s="95">
        <v>2006.0000000000002</v>
      </c>
      <c r="K14" s="95">
        <f t="shared" si="1"/>
        <v>8024.000000000001</v>
      </c>
      <c r="L14" s="104">
        <v>6608.000000000001</v>
      </c>
      <c r="M14" s="104">
        <f t="shared" si="2"/>
        <v>26432.000000000004</v>
      </c>
      <c r="N14" s="105">
        <v>0.323</v>
      </c>
      <c r="O14" s="104">
        <v>2134.3840000000005</v>
      </c>
      <c r="P14" s="104">
        <f t="shared" si="3"/>
        <v>8537.536000000002</v>
      </c>
      <c r="Q14" s="31">
        <v>26675.17</v>
      </c>
      <c r="R14" s="31">
        <v>8203.61</v>
      </c>
      <c r="S14" s="115">
        <f t="shared" si="4"/>
        <v>1.130303813559322</v>
      </c>
      <c r="T14" s="115">
        <f t="shared" si="5"/>
        <v>1.0223840977068792</v>
      </c>
      <c r="U14" s="115">
        <f t="shared" si="6"/>
        <v>1.0091998335351087</v>
      </c>
      <c r="V14" s="116">
        <f t="shared" si="7"/>
        <v>0.9608873098748865</v>
      </c>
      <c r="W14" s="113"/>
      <c r="X14" s="114"/>
      <c r="Y14" s="32"/>
      <c r="Z14" s="123"/>
      <c r="AA14" s="123"/>
      <c r="AB14" s="124">
        <v>5487</v>
      </c>
      <c r="AC14" s="124">
        <f t="shared" si="8"/>
        <v>10974</v>
      </c>
      <c r="AD14" s="125">
        <v>0.34612000000000004</v>
      </c>
      <c r="AE14" s="124">
        <v>1899.16044</v>
      </c>
      <c r="AF14" s="124">
        <f t="shared" si="9"/>
        <v>3798.32088</v>
      </c>
      <c r="AG14" s="124">
        <v>6337.485000000001</v>
      </c>
      <c r="AH14" s="124">
        <f t="shared" si="10"/>
        <v>12674.970000000001</v>
      </c>
      <c r="AI14" s="125">
        <v>0.33573640000000005</v>
      </c>
      <c r="AJ14" s="124">
        <v>2127.7243989540007</v>
      </c>
      <c r="AK14" s="124">
        <f t="shared" si="11"/>
        <v>4255.448797908001</v>
      </c>
      <c r="AL14" s="19">
        <v>14839.94</v>
      </c>
      <c r="AM14" s="19">
        <v>5172.88</v>
      </c>
      <c r="AN14" s="115">
        <f t="shared" si="12"/>
        <v>1.352281756879898</v>
      </c>
      <c r="AO14" s="115">
        <f t="shared" si="13"/>
        <v>1.361885992107123</v>
      </c>
      <c r="AP14" s="115">
        <f t="shared" si="14"/>
        <v>1.1708067159133315</v>
      </c>
      <c r="AQ14" s="115">
        <f t="shared" si="15"/>
        <v>1.2155897640086781</v>
      </c>
      <c r="AR14" s="129"/>
      <c r="AS14" s="135"/>
      <c r="AT14" s="133"/>
      <c r="AU14" s="133"/>
      <c r="AV14" s="132">
        <f t="shared" si="16"/>
        <v>0</v>
      </c>
    </row>
    <row r="15" spans="1:48" ht="15" customHeight="1">
      <c r="A15" s="91">
        <v>12</v>
      </c>
      <c r="B15" s="91">
        <v>571</v>
      </c>
      <c r="C15" s="92" t="s">
        <v>61</v>
      </c>
      <c r="D15" s="92" t="s">
        <v>46</v>
      </c>
      <c r="E15" s="93">
        <v>3</v>
      </c>
      <c r="F15" s="93" t="s">
        <v>44</v>
      </c>
      <c r="G15" s="94">
        <v>20625</v>
      </c>
      <c r="H15" s="95">
        <f t="shared" si="0"/>
        <v>82500</v>
      </c>
      <c r="I15" s="103">
        <v>0.2597222250900612</v>
      </c>
      <c r="J15" s="95">
        <v>5356.770892482513</v>
      </c>
      <c r="K15" s="95">
        <f t="shared" si="1"/>
        <v>21427.08356993005</v>
      </c>
      <c r="L15" s="104">
        <v>23100.000000000004</v>
      </c>
      <c r="M15" s="104">
        <f t="shared" si="2"/>
        <v>92400.00000000001</v>
      </c>
      <c r="N15" s="105">
        <v>0.24673611383555813</v>
      </c>
      <c r="O15" s="104">
        <v>5699.604229601394</v>
      </c>
      <c r="P15" s="104">
        <f t="shared" si="3"/>
        <v>22798.416918405575</v>
      </c>
      <c r="Q15" s="31">
        <v>92404.9</v>
      </c>
      <c r="R15" s="31">
        <v>23217.59</v>
      </c>
      <c r="S15" s="115">
        <f t="shared" si="4"/>
        <v>1.120059393939394</v>
      </c>
      <c r="T15" s="115">
        <f t="shared" si="5"/>
        <v>1.0835627687840204</v>
      </c>
      <c r="U15" s="115">
        <f t="shared" si="6"/>
        <v>1.0000530303030302</v>
      </c>
      <c r="V15" s="115">
        <f t="shared" si="7"/>
        <v>1.0183860608872373</v>
      </c>
      <c r="W15" s="113">
        <f t="shared" si="17"/>
        <v>600</v>
      </c>
      <c r="X15" s="114">
        <f t="shared" si="18"/>
        <v>358.10128601398975</v>
      </c>
      <c r="Y15" s="32"/>
      <c r="Z15" s="123"/>
      <c r="AA15" s="123"/>
      <c r="AB15" s="124">
        <v>19181.25</v>
      </c>
      <c r="AC15" s="124">
        <f t="shared" si="8"/>
        <v>38362.5</v>
      </c>
      <c r="AD15" s="125">
        <v>0.2643972251416823</v>
      </c>
      <c r="AE15" s="124">
        <v>5071.469274748893</v>
      </c>
      <c r="AF15" s="124">
        <f t="shared" si="9"/>
        <v>10142.938549497787</v>
      </c>
      <c r="AG15" s="124">
        <v>22154.34375</v>
      </c>
      <c r="AH15" s="124">
        <f t="shared" si="10"/>
        <v>44308.6875</v>
      </c>
      <c r="AI15" s="125">
        <v>0.2564653083874318</v>
      </c>
      <c r="AJ15" s="124">
        <v>5681.820601964922</v>
      </c>
      <c r="AK15" s="124">
        <f t="shared" si="11"/>
        <v>11363.641203929845</v>
      </c>
      <c r="AL15" s="19">
        <v>37784.91</v>
      </c>
      <c r="AM15" s="19">
        <v>9246.51</v>
      </c>
      <c r="AN15" s="116">
        <f t="shared" si="12"/>
        <v>0.9849438905180842</v>
      </c>
      <c r="AO15" s="116">
        <f t="shared" si="13"/>
        <v>0.9116204298070827</v>
      </c>
      <c r="AP15" s="116">
        <f t="shared" si="14"/>
        <v>0.8527652731758304</v>
      </c>
      <c r="AQ15" s="116">
        <f t="shared" si="15"/>
        <v>0.8136925334110615</v>
      </c>
      <c r="AR15" s="129"/>
      <c r="AS15" s="130"/>
      <c r="AT15" s="133"/>
      <c r="AU15" s="133"/>
      <c r="AV15" s="132">
        <f t="shared" si="16"/>
        <v>958.1012860139897</v>
      </c>
    </row>
    <row r="16" spans="1:48" ht="15" customHeight="1">
      <c r="A16" s="91">
        <v>13</v>
      </c>
      <c r="B16" s="91">
        <v>377</v>
      </c>
      <c r="C16" s="92" t="s">
        <v>62</v>
      </c>
      <c r="D16" s="92" t="s">
        <v>46</v>
      </c>
      <c r="E16" s="93">
        <v>4</v>
      </c>
      <c r="F16" s="93" t="s">
        <v>59</v>
      </c>
      <c r="G16" s="94">
        <v>9887.499999999998</v>
      </c>
      <c r="H16" s="95">
        <f t="shared" si="0"/>
        <v>39549.99999999999</v>
      </c>
      <c r="I16" s="103">
        <v>0.32424514725678305</v>
      </c>
      <c r="J16" s="95">
        <v>3205.973893501442</v>
      </c>
      <c r="K16" s="95">
        <f t="shared" si="1"/>
        <v>12823.895574005768</v>
      </c>
      <c r="L16" s="104">
        <v>11073.999999999998</v>
      </c>
      <c r="M16" s="104">
        <f t="shared" si="2"/>
        <v>44295.99999999999</v>
      </c>
      <c r="N16" s="105">
        <v>0.3080328898939439</v>
      </c>
      <c r="O16" s="104">
        <v>3411.156222685534</v>
      </c>
      <c r="P16" s="104">
        <f t="shared" si="3"/>
        <v>13644.624890742136</v>
      </c>
      <c r="Q16" s="31">
        <v>44177.25</v>
      </c>
      <c r="R16" s="31">
        <v>12236.31</v>
      </c>
      <c r="S16" s="115">
        <f t="shared" si="4"/>
        <v>1.116997471554994</v>
      </c>
      <c r="T16" s="116">
        <f t="shared" si="5"/>
        <v>0.9541804149437388</v>
      </c>
      <c r="U16" s="116">
        <f t="shared" si="6"/>
        <v>0.9973191710312446</v>
      </c>
      <c r="V16" s="116">
        <f t="shared" si="7"/>
        <v>0.8967861042704313</v>
      </c>
      <c r="W16" s="113">
        <f>E16*100</f>
        <v>400</v>
      </c>
      <c r="X16" s="114"/>
      <c r="Y16" s="32"/>
      <c r="Z16" s="123"/>
      <c r="AA16" s="123"/>
      <c r="AB16" s="124">
        <v>9195.374999999998</v>
      </c>
      <c r="AC16" s="124">
        <f t="shared" si="8"/>
        <v>18390.749999999996</v>
      </c>
      <c r="AD16" s="125">
        <v>0.3300815599074052</v>
      </c>
      <c r="AE16" s="124">
        <v>3035.2237239335554</v>
      </c>
      <c r="AF16" s="124">
        <f t="shared" si="9"/>
        <v>6070.447447867111</v>
      </c>
      <c r="AG16" s="124">
        <v>10620.658124999998</v>
      </c>
      <c r="AH16" s="124">
        <f t="shared" si="10"/>
        <v>21241.316249999996</v>
      </c>
      <c r="AI16" s="125">
        <v>0.320179113110183</v>
      </c>
      <c r="AJ16" s="124">
        <v>3400.512899108958</v>
      </c>
      <c r="AK16" s="124">
        <f t="shared" si="11"/>
        <v>6801.025798217916</v>
      </c>
      <c r="AL16" s="19">
        <v>17272.13</v>
      </c>
      <c r="AM16" s="19">
        <v>5352.37</v>
      </c>
      <c r="AN16" s="116">
        <f t="shared" si="12"/>
        <v>0.9391748569253567</v>
      </c>
      <c r="AO16" s="116">
        <f t="shared" si="13"/>
        <v>0.8817093049509206</v>
      </c>
      <c r="AP16" s="116">
        <f t="shared" si="14"/>
        <v>0.8131384042643781</v>
      </c>
      <c r="AQ16" s="116">
        <f t="shared" si="15"/>
        <v>0.7869945150630792</v>
      </c>
      <c r="AR16" s="129"/>
      <c r="AS16" s="130"/>
      <c r="AT16" s="133"/>
      <c r="AU16" s="133"/>
      <c r="AV16" s="132">
        <f t="shared" si="16"/>
        <v>400</v>
      </c>
    </row>
    <row r="17" spans="1:48" ht="15" customHeight="1">
      <c r="A17" s="91">
        <v>14</v>
      </c>
      <c r="B17" s="91">
        <v>106066</v>
      </c>
      <c r="C17" s="92" t="s">
        <v>63</v>
      </c>
      <c r="D17" s="92" t="s">
        <v>51</v>
      </c>
      <c r="E17" s="93">
        <v>2</v>
      </c>
      <c r="F17" s="93" t="s">
        <v>59</v>
      </c>
      <c r="G17" s="94">
        <v>10149.999999999998</v>
      </c>
      <c r="H17" s="95">
        <f t="shared" si="0"/>
        <v>40599.99999999999</v>
      </c>
      <c r="I17" s="103">
        <v>0.33257676923084417</v>
      </c>
      <c r="J17" s="95">
        <v>3375.6542076930677</v>
      </c>
      <c r="K17" s="95">
        <f t="shared" si="1"/>
        <v>13502.616830772271</v>
      </c>
      <c r="L17" s="104">
        <v>11367.999999999998</v>
      </c>
      <c r="M17" s="104">
        <f t="shared" si="2"/>
        <v>45471.99999999999</v>
      </c>
      <c r="N17" s="105">
        <v>0.31594793076930194</v>
      </c>
      <c r="O17" s="104">
        <v>3591.696076985424</v>
      </c>
      <c r="P17" s="104">
        <f t="shared" si="3"/>
        <v>14366.784307941696</v>
      </c>
      <c r="Q17" s="31">
        <v>45141.99</v>
      </c>
      <c r="R17" s="31">
        <v>13882.88</v>
      </c>
      <c r="S17" s="115">
        <f t="shared" si="4"/>
        <v>1.1118716748768473</v>
      </c>
      <c r="T17" s="115">
        <f t="shared" si="5"/>
        <v>1.02816218322667</v>
      </c>
      <c r="U17" s="116">
        <f t="shared" si="6"/>
        <v>0.992742566854328</v>
      </c>
      <c r="V17" s="116">
        <f t="shared" si="7"/>
        <v>0.9663178413784493</v>
      </c>
      <c r="W17" s="113"/>
      <c r="X17" s="114"/>
      <c r="Y17" s="32"/>
      <c r="Z17" s="123"/>
      <c r="AA17" s="123"/>
      <c r="AB17" s="124">
        <v>9439.499999999998</v>
      </c>
      <c r="AC17" s="124">
        <f t="shared" si="8"/>
        <v>18878.999999999996</v>
      </c>
      <c r="AD17" s="125">
        <v>0.33856315107699936</v>
      </c>
      <c r="AE17" s="124">
        <v>3195.866864591335</v>
      </c>
      <c r="AF17" s="124">
        <f t="shared" si="9"/>
        <v>6391.73372918267</v>
      </c>
      <c r="AG17" s="124">
        <v>10902.622499999998</v>
      </c>
      <c r="AH17" s="124">
        <f t="shared" si="10"/>
        <v>21805.244999999995</v>
      </c>
      <c r="AI17" s="125">
        <v>0.32840625654468936</v>
      </c>
      <c r="AJ17" s="124">
        <v>3580.489441744902</v>
      </c>
      <c r="AK17" s="124">
        <f t="shared" si="11"/>
        <v>7160.978883489804</v>
      </c>
      <c r="AL17" s="19">
        <v>13833.98</v>
      </c>
      <c r="AM17" s="19">
        <v>5095.5</v>
      </c>
      <c r="AN17" s="116">
        <f t="shared" si="12"/>
        <v>0.7327708035383231</v>
      </c>
      <c r="AO17" s="116">
        <f t="shared" si="13"/>
        <v>0.797201544353378</v>
      </c>
      <c r="AP17" s="116">
        <f t="shared" si="14"/>
        <v>0.6344335961370763</v>
      </c>
      <c r="AQ17" s="116">
        <f t="shared" si="15"/>
        <v>0.7115647291947855</v>
      </c>
      <c r="AR17" s="129"/>
      <c r="AS17" s="130"/>
      <c r="AT17" s="133"/>
      <c r="AU17" s="133"/>
      <c r="AV17" s="132">
        <f t="shared" si="16"/>
        <v>0</v>
      </c>
    </row>
    <row r="18" spans="1:48" ht="15" customHeight="1">
      <c r="A18" s="91">
        <v>15</v>
      </c>
      <c r="B18" s="91">
        <v>747</v>
      </c>
      <c r="C18" s="92" t="s">
        <v>64</v>
      </c>
      <c r="D18" s="92" t="s">
        <v>40</v>
      </c>
      <c r="E18" s="93">
        <v>2</v>
      </c>
      <c r="F18" s="93" t="s">
        <v>59</v>
      </c>
      <c r="G18" s="94">
        <v>7768.749999999999</v>
      </c>
      <c r="H18" s="95">
        <f t="shared" si="0"/>
        <v>31074.999999999996</v>
      </c>
      <c r="I18" s="103">
        <v>0.18541536732249977</v>
      </c>
      <c r="J18" s="95">
        <v>1440.44563488667</v>
      </c>
      <c r="K18" s="95">
        <f t="shared" si="1"/>
        <v>5761.78253954668</v>
      </c>
      <c r="L18" s="104">
        <v>8701</v>
      </c>
      <c r="M18" s="104">
        <f t="shared" si="2"/>
        <v>34804</v>
      </c>
      <c r="N18" s="105">
        <v>0.17614459895637477</v>
      </c>
      <c r="O18" s="104">
        <v>1532.634155519417</v>
      </c>
      <c r="P18" s="104">
        <f t="shared" si="3"/>
        <v>6130.536622077668</v>
      </c>
      <c r="Q18" s="31">
        <v>34452.88</v>
      </c>
      <c r="R18" s="31">
        <v>6863.28</v>
      </c>
      <c r="S18" s="115">
        <f t="shared" si="4"/>
        <v>1.1087008849557523</v>
      </c>
      <c r="T18" s="115">
        <f t="shared" si="5"/>
        <v>1.1911730359299506</v>
      </c>
      <c r="U18" s="116">
        <f t="shared" si="6"/>
        <v>0.9899115044247787</v>
      </c>
      <c r="V18" s="116">
        <f t="shared" si="7"/>
        <v>1.119523530009352</v>
      </c>
      <c r="W18" s="113">
        <f aca="true" t="shared" si="19" ref="W17:W37">E18*100</f>
        <v>200</v>
      </c>
      <c r="X18" s="114">
        <f>(R18-K18)*0.1</f>
        <v>110.149746045332</v>
      </c>
      <c r="Y18" s="32"/>
      <c r="Z18" s="123"/>
      <c r="AA18" s="123"/>
      <c r="AB18" s="124">
        <v>7224.937499999999</v>
      </c>
      <c r="AC18" s="124">
        <f t="shared" si="8"/>
        <v>14449.874999999998</v>
      </c>
      <c r="AD18" s="125">
        <v>0.18875284393430478</v>
      </c>
      <c r="AE18" s="124">
        <v>1363.7275003726058</v>
      </c>
      <c r="AF18" s="124">
        <f t="shared" si="9"/>
        <v>2727.4550007452117</v>
      </c>
      <c r="AG18" s="124">
        <v>8344.802812499998</v>
      </c>
      <c r="AH18" s="124">
        <f t="shared" si="10"/>
        <v>16689.605624999997</v>
      </c>
      <c r="AI18" s="125">
        <v>0.18309025861627562</v>
      </c>
      <c r="AJ18" s="124">
        <v>1527.8521050424488</v>
      </c>
      <c r="AK18" s="124">
        <f t="shared" si="11"/>
        <v>3055.7042100848976</v>
      </c>
      <c r="AL18" s="19">
        <v>18071.45</v>
      </c>
      <c r="AM18" s="19">
        <v>2683.21</v>
      </c>
      <c r="AN18" s="115">
        <f t="shared" si="12"/>
        <v>1.2506301957629393</v>
      </c>
      <c r="AO18" s="116">
        <f t="shared" si="13"/>
        <v>0.9837779172403861</v>
      </c>
      <c r="AP18" s="115">
        <f t="shared" si="14"/>
        <v>1.0827967062882593</v>
      </c>
      <c r="AQ18" s="116">
        <f t="shared" si="15"/>
        <v>0.8780987345386586</v>
      </c>
      <c r="AR18" s="129"/>
      <c r="AS18" s="130"/>
      <c r="AT18" s="133"/>
      <c r="AU18" s="133"/>
      <c r="AV18" s="132">
        <f t="shared" si="16"/>
        <v>310.149746045332</v>
      </c>
    </row>
    <row r="19" spans="1:48" ht="15" customHeight="1">
      <c r="A19" s="91">
        <v>16</v>
      </c>
      <c r="B19" s="91">
        <v>598</v>
      </c>
      <c r="C19" s="92" t="s">
        <v>65</v>
      </c>
      <c r="D19" s="92" t="s">
        <v>40</v>
      </c>
      <c r="E19" s="93">
        <v>4</v>
      </c>
      <c r="F19" s="93" t="s">
        <v>59</v>
      </c>
      <c r="G19" s="94">
        <v>8474.999999999998</v>
      </c>
      <c r="H19" s="95">
        <f t="shared" si="0"/>
        <v>33899.99999999999</v>
      </c>
      <c r="I19" s="103">
        <v>0.31894139527431314</v>
      </c>
      <c r="J19" s="95">
        <v>2703.0283249498034</v>
      </c>
      <c r="K19" s="95">
        <f t="shared" si="1"/>
        <v>10812.113299799214</v>
      </c>
      <c r="L19" s="104">
        <v>9491.999999999998</v>
      </c>
      <c r="M19" s="104">
        <f t="shared" si="2"/>
        <v>37967.99999999999</v>
      </c>
      <c r="N19" s="105">
        <v>0.30299432551059746</v>
      </c>
      <c r="O19" s="104">
        <v>2876.0221377465905</v>
      </c>
      <c r="P19" s="104">
        <f t="shared" si="3"/>
        <v>11504.088550986362</v>
      </c>
      <c r="Q19" s="31">
        <v>37491.56</v>
      </c>
      <c r="R19" s="31">
        <v>10454.23</v>
      </c>
      <c r="S19" s="115">
        <f t="shared" si="4"/>
        <v>1.1059457227138645</v>
      </c>
      <c r="T19" s="116">
        <f t="shared" si="5"/>
        <v>0.9668997826904144</v>
      </c>
      <c r="U19" s="116">
        <f t="shared" si="6"/>
        <v>0.987451538137379</v>
      </c>
      <c r="V19" s="116">
        <f t="shared" si="7"/>
        <v>0.9087403972654272</v>
      </c>
      <c r="W19" s="113">
        <f t="shared" si="19"/>
        <v>400</v>
      </c>
      <c r="X19" s="114"/>
      <c r="Y19" s="32"/>
      <c r="Z19" s="123"/>
      <c r="AA19" s="123"/>
      <c r="AB19" s="124">
        <v>7881.749999999999</v>
      </c>
      <c r="AC19" s="124">
        <f t="shared" si="8"/>
        <v>15763.499999999998</v>
      </c>
      <c r="AD19" s="125">
        <v>0.3246823403892508</v>
      </c>
      <c r="AE19" s="124">
        <v>2559.0650363629775</v>
      </c>
      <c r="AF19" s="124">
        <f t="shared" si="9"/>
        <v>5118.130072725955</v>
      </c>
      <c r="AG19" s="124">
        <v>9103.42125</v>
      </c>
      <c r="AH19" s="124">
        <f t="shared" si="10"/>
        <v>18206.8425</v>
      </c>
      <c r="AI19" s="125">
        <v>0.3149418701775733</v>
      </c>
      <c r="AJ19" s="124">
        <v>2867.048513489262</v>
      </c>
      <c r="AK19" s="124">
        <f t="shared" si="11"/>
        <v>5734.097026978524</v>
      </c>
      <c r="AL19" s="19">
        <v>13455.75</v>
      </c>
      <c r="AM19" s="19">
        <v>4005.22</v>
      </c>
      <c r="AN19" s="116">
        <f t="shared" si="12"/>
        <v>0.8536016747549721</v>
      </c>
      <c r="AO19" s="116">
        <f t="shared" si="13"/>
        <v>0.7825553362434944</v>
      </c>
      <c r="AP19" s="116">
        <f t="shared" si="14"/>
        <v>0.7390490690519238</v>
      </c>
      <c r="AQ19" s="116">
        <f t="shared" si="15"/>
        <v>0.6984918429450567</v>
      </c>
      <c r="AR19" s="129"/>
      <c r="AS19" s="130"/>
      <c r="AT19" s="133"/>
      <c r="AU19" s="133"/>
      <c r="AV19" s="132">
        <f t="shared" si="16"/>
        <v>400</v>
      </c>
    </row>
    <row r="20" spans="1:48" ht="15" customHeight="1">
      <c r="A20" s="96">
        <v>17</v>
      </c>
      <c r="B20" s="96">
        <v>307</v>
      </c>
      <c r="C20" s="97" t="s">
        <v>66</v>
      </c>
      <c r="D20" s="97" t="s">
        <v>51</v>
      </c>
      <c r="E20" s="93">
        <v>12</v>
      </c>
      <c r="F20" s="93" t="s">
        <v>67</v>
      </c>
      <c r="G20" s="94">
        <v>83700</v>
      </c>
      <c r="H20" s="95">
        <f t="shared" si="0"/>
        <v>334800</v>
      </c>
      <c r="I20" s="103">
        <v>0.20106547765367827</v>
      </c>
      <c r="J20" s="95">
        <v>16829.18047961287</v>
      </c>
      <c r="K20" s="95">
        <f t="shared" si="1"/>
        <v>67316.72191845148</v>
      </c>
      <c r="L20" s="104">
        <v>93744.00000000001</v>
      </c>
      <c r="M20" s="104">
        <f t="shared" si="2"/>
        <v>374976.00000000006</v>
      </c>
      <c r="N20" s="105">
        <v>0.19101220377099434</v>
      </c>
      <c r="O20" s="104">
        <v>17906.248030308096</v>
      </c>
      <c r="P20" s="104">
        <f t="shared" si="3"/>
        <v>71624.99212123238</v>
      </c>
      <c r="Q20" s="32">
        <v>324228.3</v>
      </c>
      <c r="R20" s="32">
        <v>65452.24999999999</v>
      </c>
      <c r="S20" s="112">
        <f t="shared" si="4"/>
        <v>0.9684238351254479</v>
      </c>
      <c r="T20" s="112">
        <f t="shared" si="5"/>
        <v>0.9723029900251212</v>
      </c>
      <c r="U20" s="116">
        <f t="shared" si="6"/>
        <v>0.8646641385048641</v>
      </c>
      <c r="V20" s="116">
        <f t="shared" si="7"/>
        <v>0.9138185996476703</v>
      </c>
      <c r="W20" s="113"/>
      <c r="X20" s="114"/>
      <c r="Y20" s="32"/>
      <c r="Z20" s="123">
        <v>39643.38</v>
      </c>
      <c r="AA20" s="123">
        <v>2447.98</v>
      </c>
      <c r="AB20" s="124">
        <v>77004</v>
      </c>
      <c r="AC20" s="124">
        <f t="shared" si="8"/>
        <v>154008</v>
      </c>
      <c r="AD20" s="125">
        <v>0.20468465625144447</v>
      </c>
      <c r="AE20" s="124">
        <v>15761.53726998623</v>
      </c>
      <c r="AF20" s="124">
        <f t="shared" si="9"/>
        <v>31523.07453997246</v>
      </c>
      <c r="AG20" s="124">
        <v>88939.62</v>
      </c>
      <c r="AH20" s="124">
        <f t="shared" si="10"/>
        <v>177879.24</v>
      </c>
      <c r="AI20" s="125">
        <v>0.19854411656390114</v>
      </c>
      <c r="AJ20" s="124">
        <v>17658.438280429073</v>
      </c>
      <c r="AK20" s="124">
        <f t="shared" si="11"/>
        <v>35316.876560858145</v>
      </c>
      <c r="AL20" s="126">
        <v>208854.63</v>
      </c>
      <c r="AM20" s="126">
        <v>43976.25</v>
      </c>
      <c r="AN20" s="115">
        <f t="shared" si="12"/>
        <v>1.3561284478728377</v>
      </c>
      <c r="AO20" s="115">
        <f t="shared" si="13"/>
        <v>1.3950495198124295</v>
      </c>
      <c r="AP20" s="115">
        <f t="shared" si="14"/>
        <v>1.1741371843054873</v>
      </c>
      <c r="AQ20" s="115">
        <f t="shared" si="15"/>
        <v>1.2451908062769932</v>
      </c>
      <c r="AR20" s="129">
        <v>1500</v>
      </c>
      <c r="AS20" s="135">
        <v>2600</v>
      </c>
      <c r="AT20" s="134">
        <v>5220</v>
      </c>
      <c r="AU20" s="134">
        <v>-2628</v>
      </c>
      <c r="AV20" s="132">
        <f t="shared" si="16"/>
        <v>4100</v>
      </c>
    </row>
    <row r="21" spans="1:48" ht="15" customHeight="1">
      <c r="A21" s="91">
        <v>18</v>
      </c>
      <c r="B21" s="91">
        <v>347</v>
      </c>
      <c r="C21" s="92" t="s">
        <v>68</v>
      </c>
      <c r="D21" s="92" t="s">
        <v>53</v>
      </c>
      <c r="E21" s="93">
        <v>4</v>
      </c>
      <c r="F21" s="93" t="s">
        <v>69</v>
      </c>
      <c r="G21" s="94">
        <v>5752.5</v>
      </c>
      <c r="H21" s="95">
        <f t="shared" si="0"/>
        <v>23010</v>
      </c>
      <c r="I21" s="103">
        <v>0.21836679175496357</v>
      </c>
      <c r="J21" s="95">
        <v>1256.154969570428</v>
      </c>
      <c r="K21" s="95">
        <f t="shared" si="1"/>
        <v>5024.619878281712</v>
      </c>
      <c r="L21" s="104">
        <v>6442.8</v>
      </c>
      <c r="M21" s="104">
        <f t="shared" si="2"/>
        <v>25771.2</v>
      </c>
      <c r="N21" s="105">
        <v>0.20744845216721539</v>
      </c>
      <c r="O21" s="104">
        <v>1336.5488876229354</v>
      </c>
      <c r="P21" s="104">
        <f t="shared" si="3"/>
        <v>5346.195550491741</v>
      </c>
      <c r="Q21" s="31">
        <v>24855.7</v>
      </c>
      <c r="R21" s="31">
        <v>7201.78</v>
      </c>
      <c r="S21" s="115">
        <f t="shared" si="4"/>
        <v>1.080212950890917</v>
      </c>
      <c r="T21" s="115">
        <f t="shared" si="5"/>
        <v>1.433298473209643</v>
      </c>
      <c r="U21" s="116">
        <f t="shared" si="6"/>
        <v>0.9644758490097474</v>
      </c>
      <c r="V21" s="116">
        <f t="shared" si="7"/>
        <v>1.3470850312120706</v>
      </c>
      <c r="W21" s="113">
        <f t="shared" si="19"/>
        <v>400</v>
      </c>
      <c r="X21" s="114">
        <f aca="true" t="shared" si="20" ref="X20:X22">(R21-K21)*0.1</f>
        <v>217.7160121718288</v>
      </c>
      <c r="Y21" s="32"/>
      <c r="Z21" s="123"/>
      <c r="AA21" s="123"/>
      <c r="AB21" s="124">
        <v>5349.825000000001</v>
      </c>
      <c r="AC21" s="124">
        <f t="shared" si="8"/>
        <v>10699.650000000001</v>
      </c>
      <c r="AD21" s="125">
        <v>0.2222973940065529</v>
      </c>
      <c r="AE21" s="124">
        <v>1189.2521558911071</v>
      </c>
      <c r="AF21" s="124">
        <f t="shared" si="9"/>
        <v>2378.5043117822142</v>
      </c>
      <c r="AG21" s="124">
        <v>6179.047875000001</v>
      </c>
      <c r="AH21" s="124">
        <f t="shared" si="10"/>
        <v>12358.095750000002</v>
      </c>
      <c r="AI21" s="125">
        <v>0.2156284721863563</v>
      </c>
      <c r="AJ21" s="124">
        <v>1332.3786528526018</v>
      </c>
      <c r="AK21" s="124">
        <f t="shared" si="11"/>
        <v>2664.7573057052036</v>
      </c>
      <c r="AL21" s="19">
        <v>10900.21</v>
      </c>
      <c r="AM21" s="19">
        <v>2878.17</v>
      </c>
      <c r="AN21" s="115">
        <f t="shared" si="12"/>
        <v>1.0187445383727503</v>
      </c>
      <c r="AO21" s="115">
        <f t="shared" si="13"/>
        <v>1.210075586469459</v>
      </c>
      <c r="AP21" s="116">
        <f t="shared" si="14"/>
        <v>0.8820299033530306</v>
      </c>
      <c r="AQ21" s="116">
        <f t="shared" si="15"/>
        <v>1.0800871035564414</v>
      </c>
      <c r="AR21" s="129">
        <v>300</v>
      </c>
      <c r="AS21" s="135"/>
      <c r="AT21" s="133"/>
      <c r="AU21" s="133"/>
      <c r="AV21" s="132">
        <f t="shared" si="16"/>
        <v>917.7160121718288</v>
      </c>
    </row>
    <row r="22" spans="1:48" ht="15" customHeight="1">
      <c r="A22" s="91">
        <v>19</v>
      </c>
      <c r="B22" s="91">
        <v>399</v>
      </c>
      <c r="C22" s="92" t="s">
        <v>70</v>
      </c>
      <c r="D22" s="92" t="s">
        <v>40</v>
      </c>
      <c r="E22" s="93">
        <v>2</v>
      </c>
      <c r="F22" s="93" t="s">
        <v>59</v>
      </c>
      <c r="G22" s="94">
        <v>8757.499999999998</v>
      </c>
      <c r="H22" s="95">
        <f t="shared" si="0"/>
        <v>35029.99999999999</v>
      </c>
      <c r="I22" s="103">
        <v>0.2447701303707622</v>
      </c>
      <c r="J22" s="95">
        <v>2143.5744167219495</v>
      </c>
      <c r="K22" s="95">
        <f t="shared" si="1"/>
        <v>8574.297666887798</v>
      </c>
      <c r="L22" s="104">
        <v>9808.4</v>
      </c>
      <c r="M22" s="104">
        <f t="shared" si="2"/>
        <v>39233.6</v>
      </c>
      <c r="N22" s="105">
        <v>0.2325316238522241</v>
      </c>
      <c r="O22" s="104">
        <v>2280.7631793921546</v>
      </c>
      <c r="P22" s="104">
        <f t="shared" si="3"/>
        <v>9123.052717568618</v>
      </c>
      <c r="Q22" s="31">
        <v>37610.37</v>
      </c>
      <c r="R22" s="31">
        <v>10794.99</v>
      </c>
      <c r="S22" s="115">
        <f t="shared" si="4"/>
        <v>1.0736617185269772</v>
      </c>
      <c r="T22" s="115">
        <f t="shared" si="5"/>
        <v>1.2589940796769938</v>
      </c>
      <c r="U22" s="116">
        <f t="shared" si="6"/>
        <v>0.9586265343990866</v>
      </c>
      <c r="V22" s="116">
        <f t="shared" si="7"/>
        <v>1.1832651124783775</v>
      </c>
      <c r="W22" s="113">
        <f t="shared" si="19"/>
        <v>200</v>
      </c>
      <c r="X22" s="114">
        <f t="shared" si="20"/>
        <v>222.06923331122016</v>
      </c>
      <c r="Y22" s="32"/>
      <c r="Z22" s="123"/>
      <c r="AA22" s="123"/>
      <c r="AB22" s="124">
        <v>8144.4749999999985</v>
      </c>
      <c r="AC22" s="124">
        <f t="shared" si="8"/>
        <v>16288.949999999997</v>
      </c>
      <c r="AD22" s="125">
        <v>0.24917599271743593</v>
      </c>
      <c r="AE22" s="124">
        <v>2029.4076432873387</v>
      </c>
      <c r="AF22" s="124">
        <f t="shared" si="9"/>
        <v>4058.8152865746774</v>
      </c>
      <c r="AG22" s="124">
        <v>9406.868625</v>
      </c>
      <c r="AH22" s="124">
        <f t="shared" si="10"/>
        <v>18813.73725</v>
      </c>
      <c r="AI22" s="125">
        <v>0.24170071293591283</v>
      </c>
      <c r="AJ22" s="124">
        <v>2273.64685315697</v>
      </c>
      <c r="AK22" s="124">
        <f t="shared" si="11"/>
        <v>4547.29370631394</v>
      </c>
      <c r="AL22" s="19">
        <v>20410.32</v>
      </c>
      <c r="AM22" s="19">
        <v>5603.07</v>
      </c>
      <c r="AN22" s="115">
        <f t="shared" si="12"/>
        <v>1.2530163086018438</v>
      </c>
      <c r="AO22" s="115">
        <f t="shared" si="13"/>
        <v>1.3804693252568663</v>
      </c>
      <c r="AP22" s="115">
        <f t="shared" si="14"/>
        <v>1.0848626048500811</v>
      </c>
      <c r="AQ22" s="115">
        <f t="shared" si="15"/>
        <v>1.2321768422875587</v>
      </c>
      <c r="AR22" s="129">
        <v>500</v>
      </c>
      <c r="AS22" s="135">
        <f>(AM22-AF22)*0.2</f>
        <v>308.85094268506447</v>
      </c>
      <c r="AT22" s="133"/>
      <c r="AU22" s="133"/>
      <c r="AV22" s="132">
        <f t="shared" si="16"/>
        <v>1230.9201759962846</v>
      </c>
    </row>
    <row r="23" spans="1:48" ht="15" customHeight="1">
      <c r="A23" s="91">
        <v>20</v>
      </c>
      <c r="B23" s="91">
        <v>103639</v>
      </c>
      <c r="C23" s="92" t="s">
        <v>71</v>
      </c>
      <c r="D23" s="92" t="s">
        <v>46</v>
      </c>
      <c r="E23" s="93">
        <v>3</v>
      </c>
      <c r="F23" s="93" t="s">
        <v>49</v>
      </c>
      <c r="G23" s="94">
        <v>7830</v>
      </c>
      <c r="H23" s="95">
        <f t="shared" si="0"/>
        <v>31320</v>
      </c>
      <c r="I23" s="103">
        <v>0.3153323883044228</v>
      </c>
      <c r="J23" s="95">
        <v>2469.0526004236303</v>
      </c>
      <c r="K23" s="95">
        <f t="shared" si="1"/>
        <v>9876.210401694521</v>
      </c>
      <c r="L23" s="104">
        <v>8769.6</v>
      </c>
      <c r="M23" s="104">
        <f t="shared" si="2"/>
        <v>35078.4</v>
      </c>
      <c r="N23" s="105">
        <v>0.2995657688892016</v>
      </c>
      <c r="O23" s="104">
        <v>2627.0719668507427</v>
      </c>
      <c r="P23" s="104">
        <f t="shared" si="3"/>
        <v>10508.28786740297</v>
      </c>
      <c r="Q23" s="31">
        <v>33560.74</v>
      </c>
      <c r="R23" s="31">
        <v>7788.58</v>
      </c>
      <c r="S23" s="115">
        <f t="shared" si="4"/>
        <v>1.0715434227330778</v>
      </c>
      <c r="T23" s="116">
        <f t="shared" si="5"/>
        <v>0.7886202990029116</v>
      </c>
      <c r="U23" s="116">
        <f t="shared" si="6"/>
        <v>0.9567351988688194</v>
      </c>
      <c r="V23" s="116">
        <f t="shared" si="7"/>
        <v>0.7411844915440899</v>
      </c>
      <c r="W23" s="113">
        <f t="shared" si="19"/>
        <v>300</v>
      </c>
      <c r="X23" s="114"/>
      <c r="Y23" s="32"/>
      <c r="Z23" s="123"/>
      <c r="AA23" s="123"/>
      <c r="AB23" s="124">
        <v>7281.9</v>
      </c>
      <c r="AC23" s="124">
        <f t="shared" si="8"/>
        <v>14563.8</v>
      </c>
      <c r="AD23" s="125">
        <v>0.3210083712939024</v>
      </c>
      <c r="AE23" s="124">
        <v>2337.550858925068</v>
      </c>
      <c r="AF23" s="124">
        <f t="shared" si="9"/>
        <v>4675.101717850136</v>
      </c>
      <c r="AG23" s="124">
        <v>8410.594500000001</v>
      </c>
      <c r="AH23" s="124">
        <f t="shared" si="10"/>
        <v>16821.189000000002</v>
      </c>
      <c r="AI23" s="125">
        <v>0.3113781201550853</v>
      </c>
      <c r="AJ23" s="124">
        <v>2618.8751047967</v>
      </c>
      <c r="AK23" s="124">
        <f t="shared" si="11"/>
        <v>5237.7502095934</v>
      </c>
      <c r="AL23" s="19">
        <v>16198.01</v>
      </c>
      <c r="AM23" s="19">
        <v>4517.77</v>
      </c>
      <c r="AN23" s="115">
        <f t="shared" si="12"/>
        <v>1.1122104121177165</v>
      </c>
      <c r="AO23" s="116">
        <f t="shared" si="13"/>
        <v>0.9663468888282317</v>
      </c>
      <c r="AP23" s="116">
        <f t="shared" si="14"/>
        <v>0.9629527377642566</v>
      </c>
      <c r="AQ23" s="116">
        <f t="shared" si="15"/>
        <v>0.8625401783623259</v>
      </c>
      <c r="AR23" s="129"/>
      <c r="AS23" s="130"/>
      <c r="AT23" s="133"/>
      <c r="AU23" s="133"/>
      <c r="AV23" s="132">
        <f t="shared" si="16"/>
        <v>300</v>
      </c>
    </row>
    <row r="24" spans="1:48" ht="15" customHeight="1">
      <c r="A24" s="91">
        <v>21</v>
      </c>
      <c r="B24" s="91">
        <v>387</v>
      </c>
      <c r="C24" s="92" t="s">
        <v>72</v>
      </c>
      <c r="D24" s="92" t="s">
        <v>46</v>
      </c>
      <c r="E24" s="93">
        <v>3</v>
      </c>
      <c r="F24" s="93" t="s">
        <v>47</v>
      </c>
      <c r="G24" s="94">
        <v>11300</v>
      </c>
      <c r="H24" s="95">
        <f t="shared" si="0"/>
        <v>45200</v>
      </c>
      <c r="I24" s="103">
        <v>0.2698993678681327</v>
      </c>
      <c r="J24" s="95">
        <v>3049.862856909899</v>
      </c>
      <c r="K24" s="95">
        <f t="shared" si="1"/>
        <v>12199.451427639597</v>
      </c>
      <c r="L24" s="104">
        <v>12656.000000000002</v>
      </c>
      <c r="M24" s="104">
        <f t="shared" si="2"/>
        <v>50624.00000000001</v>
      </c>
      <c r="N24" s="105">
        <v>0.25640439947472604</v>
      </c>
      <c r="O24" s="104">
        <v>3245.054079752133</v>
      </c>
      <c r="P24" s="104">
        <f t="shared" si="3"/>
        <v>12980.216319008532</v>
      </c>
      <c r="Q24" s="31">
        <v>48346.06</v>
      </c>
      <c r="R24" s="31">
        <v>10689.89</v>
      </c>
      <c r="S24" s="115">
        <f t="shared" si="4"/>
        <v>1.0696030973451327</v>
      </c>
      <c r="T24" s="116">
        <f t="shared" si="5"/>
        <v>0.8762598927834189</v>
      </c>
      <c r="U24" s="116">
        <f t="shared" si="6"/>
        <v>0.9550027654867255</v>
      </c>
      <c r="V24" s="116">
        <f t="shared" si="7"/>
        <v>0.8235525308114838</v>
      </c>
      <c r="W24" s="113">
        <f t="shared" si="19"/>
        <v>300</v>
      </c>
      <c r="X24" s="114"/>
      <c r="Y24" s="32"/>
      <c r="Z24" s="123"/>
      <c r="AA24" s="123"/>
      <c r="AB24" s="124">
        <v>10509</v>
      </c>
      <c r="AC24" s="124">
        <f t="shared" si="8"/>
        <v>21018</v>
      </c>
      <c r="AD24" s="125">
        <v>0.2747575564897591</v>
      </c>
      <c r="AE24" s="124">
        <v>2887.427161150878</v>
      </c>
      <c r="AF24" s="124">
        <f t="shared" si="9"/>
        <v>5774.854322301756</v>
      </c>
      <c r="AG24" s="124">
        <v>12137.895</v>
      </c>
      <c r="AH24" s="124">
        <f t="shared" si="10"/>
        <v>24275.79</v>
      </c>
      <c r="AI24" s="125">
        <v>0.2665148297950663</v>
      </c>
      <c r="AJ24" s="124">
        <v>3234.929019995386</v>
      </c>
      <c r="AK24" s="124">
        <f t="shared" si="11"/>
        <v>6469.858039990772</v>
      </c>
      <c r="AL24" s="19">
        <v>23763.89</v>
      </c>
      <c r="AM24" s="19">
        <v>5534.7</v>
      </c>
      <c r="AN24" s="115">
        <f t="shared" si="12"/>
        <v>1.1306446855076602</v>
      </c>
      <c r="AO24" s="116">
        <f t="shared" si="13"/>
        <v>0.9584137869289082</v>
      </c>
      <c r="AP24" s="116">
        <f t="shared" si="14"/>
        <v>0.9789131476256797</v>
      </c>
      <c r="AQ24" s="116">
        <f t="shared" si="15"/>
        <v>0.8554592644520982</v>
      </c>
      <c r="AR24" s="129"/>
      <c r="AS24" s="130"/>
      <c r="AT24" s="133"/>
      <c r="AU24" s="133"/>
      <c r="AV24" s="132">
        <f t="shared" si="16"/>
        <v>300</v>
      </c>
    </row>
    <row r="25" spans="1:48" ht="15" customHeight="1">
      <c r="A25" s="91">
        <v>22</v>
      </c>
      <c r="B25" s="91">
        <v>108277</v>
      </c>
      <c r="C25" s="92" t="s">
        <v>73</v>
      </c>
      <c r="D25" s="92" t="s">
        <v>53</v>
      </c>
      <c r="E25" s="93">
        <v>2</v>
      </c>
      <c r="F25" s="93" t="s">
        <v>49</v>
      </c>
      <c r="G25" s="94">
        <v>6718.75</v>
      </c>
      <c r="H25" s="95">
        <f t="shared" si="0"/>
        <v>26875</v>
      </c>
      <c r="I25" s="103">
        <v>0.2316729526280828</v>
      </c>
      <c r="J25" s="95">
        <v>1556.5526504699312</v>
      </c>
      <c r="K25" s="95">
        <f t="shared" si="1"/>
        <v>6226.210601879725</v>
      </c>
      <c r="L25" s="104">
        <v>7525.000000000001</v>
      </c>
      <c r="M25" s="104">
        <f t="shared" si="2"/>
        <v>30100.000000000004</v>
      </c>
      <c r="N25" s="105">
        <v>0.22008930499667864</v>
      </c>
      <c r="O25" s="104">
        <v>1656.1720201000069</v>
      </c>
      <c r="P25" s="104">
        <f t="shared" si="3"/>
        <v>6624.6880804000275</v>
      </c>
      <c r="Q25" s="31">
        <v>28598.53</v>
      </c>
      <c r="R25" s="31">
        <v>5814.83</v>
      </c>
      <c r="S25" s="115">
        <f t="shared" si="4"/>
        <v>1.0641313488372093</v>
      </c>
      <c r="T25" s="116">
        <f t="shared" si="5"/>
        <v>0.933927612124857</v>
      </c>
      <c r="U25" s="116">
        <f t="shared" si="6"/>
        <v>0.9501172757475081</v>
      </c>
      <c r="V25" s="116">
        <f t="shared" si="7"/>
        <v>0.8777515151549408</v>
      </c>
      <c r="W25" s="113">
        <f t="shared" si="19"/>
        <v>200</v>
      </c>
      <c r="X25" s="114"/>
      <c r="Y25" s="32"/>
      <c r="Z25" s="123"/>
      <c r="AA25" s="123"/>
      <c r="AB25" s="124">
        <v>6248.4375</v>
      </c>
      <c r="AC25" s="124">
        <f t="shared" si="8"/>
        <v>12496.875</v>
      </c>
      <c r="AD25" s="125">
        <v>0.2358430657753883</v>
      </c>
      <c r="AE25" s="124">
        <v>1473.6506563059029</v>
      </c>
      <c r="AF25" s="124">
        <f t="shared" si="9"/>
        <v>2947.3013126118058</v>
      </c>
      <c r="AG25" s="124">
        <v>7216.9453125</v>
      </c>
      <c r="AH25" s="124">
        <f t="shared" si="10"/>
        <v>14433.890625</v>
      </c>
      <c r="AI25" s="125">
        <v>0.22876777380212665</v>
      </c>
      <c r="AJ25" s="124">
        <v>1651.0045127923183</v>
      </c>
      <c r="AK25" s="124">
        <f t="shared" si="11"/>
        <v>3302.0090255846367</v>
      </c>
      <c r="AL25" s="19">
        <v>14877.26</v>
      </c>
      <c r="AM25" s="19">
        <v>2867.72</v>
      </c>
      <c r="AN25" s="115">
        <f t="shared" si="12"/>
        <v>1.1904784196049012</v>
      </c>
      <c r="AO25" s="116">
        <f t="shared" si="13"/>
        <v>0.9729985827131861</v>
      </c>
      <c r="AP25" s="115">
        <f t="shared" si="14"/>
        <v>1.0307172464111698</v>
      </c>
      <c r="AQ25" s="116">
        <f t="shared" si="15"/>
        <v>0.8684773353980327</v>
      </c>
      <c r="AR25" s="129"/>
      <c r="AS25" s="130"/>
      <c r="AT25" s="133"/>
      <c r="AU25" s="133"/>
      <c r="AV25" s="132">
        <f t="shared" si="16"/>
        <v>200</v>
      </c>
    </row>
    <row r="26" spans="1:48" ht="15" customHeight="1">
      <c r="A26" s="91">
        <v>23</v>
      </c>
      <c r="B26" s="91">
        <v>110378</v>
      </c>
      <c r="C26" s="92" t="s">
        <v>74</v>
      </c>
      <c r="D26" s="92" t="s">
        <v>43</v>
      </c>
      <c r="E26" s="93">
        <v>2</v>
      </c>
      <c r="F26" s="93" t="s">
        <v>69</v>
      </c>
      <c r="G26" s="94">
        <v>4375</v>
      </c>
      <c r="H26" s="95">
        <f t="shared" si="0"/>
        <v>17500</v>
      </c>
      <c r="I26" s="103">
        <v>0.24892931993169293</v>
      </c>
      <c r="J26" s="95">
        <v>1089.0657747011567</v>
      </c>
      <c r="K26" s="95">
        <f t="shared" si="1"/>
        <v>4356.263098804627</v>
      </c>
      <c r="L26" s="104">
        <v>4900.000000000001</v>
      </c>
      <c r="M26" s="104">
        <f t="shared" si="2"/>
        <v>19600.000000000004</v>
      </c>
      <c r="N26" s="105">
        <v>0.23648285393510826</v>
      </c>
      <c r="O26" s="104">
        <v>1158.7659842820308</v>
      </c>
      <c r="P26" s="104">
        <f t="shared" si="3"/>
        <v>4635.063937128123</v>
      </c>
      <c r="Q26" s="31">
        <v>18389.59</v>
      </c>
      <c r="R26" s="31">
        <v>4081.05</v>
      </c>
      <c r="S26" s="115">
        <f t="shared" si="4"/>
        <v>1.0508337142857143</v>
      </c>
      <c r="T26" s="116">
        <f t="shared" si="5"/>
        <v>0.9368235819181477</v>
      </c>
      <c r="U26" s="116">
        <f t="shared" si="6"/>
        <v>0.9382443877551019</v>
      </c>
      <c r="V26" s="116">
        <f t="shared" si="7"/>
        <v>0.8804732912764546</v>
      </c>
      <c r="W26" s="113">
        <f t="shared" si="19"/>
        <v>200</v>
      </c>
      <c r="X26" s="114"/>
      <c r="Y26" s="32"/>
      <c r="Z26" s="123"/>
      <c r="AA26" s="123"/>
      <c r="AB26" s="124">
        <v>4068.75</v>
      </c>
      <c r="AC26" s="124">
        <f t="shared" si="8"/>
        <v>8137.5</v>
      </c>
      <c r="AD26" s="125">
        <v>0.2534100476904634</v>
      </c>
      <c r="AE26" s="124">
        <v>1031.0621315405729</v>
      </c>
      <c r="AF26" s="124">
        <f t="shared" si="9"/>
        <v>2062.1242630811457</v>
      </c>
      <c r="AG26" s="124">
        <v>4699.40625</v>
      </c>
      <c r="AH26" s="124">
        <f t="shared" si="10"/>
        <v>9398.8125</v>
      </c>
      <c r="AI26" s="125">
        <v>0.24580774625974947</v>
      </c>
      <c r="AJ26" s="124">
        <v>1155.1504590714808</v>
      </c>
      <c r="AK26" s="124">
        <f t="shared" si="11"/>
        <v>2310.3009181429616</v>
      </c>
      <c r="AL26" s="19">
        <v>6229.94</v>
      </c>
      <c r="AM26" s="19">
        <v>1480.4</v>
      </c>
      <c r="AN26" s="116">
        <f t="shared" si="12"/>
        <v>0.7655840245775729</v>
      </c>
      <c r="AO26" s="116">
        <f t="shared" si="13"/>
        <v>0.7179004808313754</v>
      </c>
      <c r="AP26" s="116">
        <f t="shared" si="14"/>
        <v>0.6628433113225739</v>
      </c>
      <c r="AQ26" s="116">
        <f t="shared" si="15"/>
        <v>0.6407823276934667</v>
      </c>
      <c r="AR26" s="129"/>
      <c r="AS26" s="130"/>
      <c r="AT26" s="133"/>
      <c r="AU26" s="133"/>
      <c r="AV26" s="132">
        <f t="shared" si="16"/>
        <v>200</v>
      </c>
    </row>
    <row r="27" spans="1:48" ht="15" customHeight="1">
      <c r="A27" s="91">
        <v>24</v>
      </c>
      <c r="B27" s="91">
        <v>582</v>
      </c>
      <c r="C27" s="92" t="s">
        <v>75</v>
      </c>
      <c r="D27" s="92" t="s">
        <v>53</v>
      </c>
      <c r="E27" s="93">
        <v>6</v>
      </c>
      <c r="F27" s="93" t="s">
        <v>67</v>
      </c>
      <c r="G27" s="94">
        <v>49248</v>
      </c>
      <c r="H27" s="95">
        <f t="shared" si="0"/>
        <v>196992</v>
      </c>
      <c r="I27" s="103">
        <v>0.1440366709796876</v>
      </c>
      <c r="J27" s="95">
        <v>7093.517972407654</v>
      </c>
      <c r="K27" s="95">
        <f t="shared" si="1"/>
        <v>28374.071889630617</v>
      </c>
      <c r="L27" s="104">
        <v>55157.76</v>
      </c>
      <c r="M27" s="104">
        <f t="shared" si="2"/>
        <v>220631.04</v>
      </c>
      <c r="N27" s="105">
        <v>0.1368348374307032</v>
      </c>
      <c r="O27" s="104">
        <v>7547.503122641745</v>
      </c>
      <c r="P27" s="104">
        <f t="shared" si="3"/>
        <v>30190.01249056698</v>
      </c>
      <c r="Q27" s="31">
        <v>206370.64</v>
      </c>
      <c r="R27" s="31">
        <v>29194.61</v>
      </c>
      <c r="S27" s="115">
        <f t="shared" si="4"/>
        <v>1.0476092430149448</v>
      </c>
      <c r="T27" s="115">
        <f t="shared" si="5"/>
        <v>1.0289185885466532</v>
      </c>
      <c r="U27" s="116">
        <f t="shared" si="6"/>
        <v>0.9353653955490578</v>
      </c>
      <c r="V27" s="116">
        <f t="shared" si="7"/>
        <v>0.9670287486340724</v>
      </c>
      <c r="W27" s="113">
        <f t="shared" si="19"/>
        <v>600</v>
      </c>
      <c r="X27" s="114">
        <f>(R27-K27)*0.1</f>
        <v>82.05381103693836</v>
      </c>
      <c r="Y27" s="32"/>
      <c r="Z27" s="123"/>
      <c r="AA27" s="123"/>
      <c r="AB27" s="124">
        <v>45800.64</v>
      </c>
      <c r="AC27" s="124">
        <f t="shared" si="8"/>
        <v>91601.28</v>
      </c>
      <c r="AD27" s="125">
        <v>0.14662933105732195</v>
      </c>
      <c r="AE27" s="124">
        <v>6715.717205197222</v>
      </c>
      <c r="AF27" s="124">
        <f t="shared" si="9"/>
        <v>13431.434410394444</v>
      </c>
      <c r="AG27" s="124">
        <v>52899.7392</v>
      </c>
      <c r="AH27" s="124">
        <f t="shared" si="10"/>
        <v>105799.4784</v>
      </c>
      <c r="AI27" s="125">
        <v>0.1422304511256023</v>
      </c>
      <c r="AJ27" s="124">
        <v>7523.953770842708</v>
      </c>
      <c r="AK27" s="124">
        <f t="shared" si="11"/>
        <v>15047.907541685416</v>
      </c>
      <c r="AL27" s="19">
        <v>102408.9</v>
      </c>
      <c r="AM27" s="19">
        <v>15724.27</v>
      </c>
      <c r="AN27" s="115">
        <f t="shared" si="12"/>
        <v>1.1179854691986837</v>
      </c>
      <c r="AO27" s="115">
        <f t="shared" si="13"/>
        <v>1.1707066810251596</v>
      </c>
      <c r="AP27" s="116">
        <f t="shared" si="14"/>
        <v>0.9679527871850074</v>
      </c>
      <c r="AQ27" s="116">
        <f t="shared" si="15"/>
        <v>1.0449472763200425</v>
      </c>
      <c r="AR27" s="129">
        <v>300</v>
      </c>
      <c r="AS27" s="135"/>
      <c r="AT27" s="133"/>
      <c r="AU27" s="133"/>
      <c r="AV27" s="132">
        <f t="shared" si="16"/>
        <v>982.0538110369383</v>
      </c>
    </row>
    <row r="28" spans="1:48" ht="15" customHeight="1">
      <c r="A28" s="91">
        <v>25</v>
      </c>
      <c r="B28" s="91">
        <v>594</v>
      </c>
      <c r="C28" s="92" t="s">
        <v>76</v>
      </c>
      <c r="D28" s="92" t="s">
        <v>55</v>
      </c>
      <c r="E28" s="93">
        <v>2</v>
      </c>
      <c r="F28" s="93" t="s">
        <v>49</v>
      </c>
      <c r="G28" s="94">
        <v>6093.75</v>
      </c>
      <c r="H28" s="95">
        <f t="shared" si="0"/>
        <v>24375</v>
      </c>
      <c r="I28" s="103">
        <v>0.3120961301107151</v>
      </c>
      <c r="J28" s="95">
        <v>1901.83579286217</v>
      </c>
      <c r="K28" s="95">
        <f t="shared" si="1"/>
        <v>7607.34317144868</v>
      </c>
      <c r="L28" s="104">
        <v>6825.000000000001</v>
      </c>
      <c r="M28" s="104">
        <f t="shared" si="2"/>
        <v>27300.000000000004</v>
      </c>
      <c r="N28" s="105">
        <v>0.2964913236051793</v>
      </c>
      <c r="O28" s="104">
        <v>2023.5532836053492</v>
      </c>
      <c r="P28" s="104">
        <f t="shared" si="3"/>
        <v>8094.213134421397</v>
      </c>
      <c r="Q28" s="31">
        <v>25328.51</v>
      </c>
      <c r="R28" s="31">
        <v>6908.26</v>
      </c>
      <c r="S28" s="115">
        <f t="shared" si="4"/>
        <v>1.039118358974359</v>
      </c>
      <c r="T28" s="116">
        <f t="shared" si="5"/>
        <v>0.9081041625580364</v>
      </c>
      <c r="U28" s="116">
        <f t="shared" si="6"/>
        <v>0.927784249084249</v>
      </c>
      <c r="V28" s="116">
        <f t="shared" si="7"/>
        <v>0.8534813557876281</v>
      </c>
      <c r="W28" s="113">
        <f t="shared" si="19"/>
        <v>200</v>
      </c>
      <c r="X28" s="114"/>
      <c r="Y28" s="32"/>
      <c r="Z28" s="123"/>
      <c r="AA28" s="123"/>
      <c r="AB28" s="124">
        <v>5667.1875</v>
      </c>
      <c r="AC28" s="124">
        <f t="shared" si="8"/>
        <v>11334.375</v>
      </c>
      <c r="AD28" s="125">
        <v>0.31771386045270794</v>
      </c>
      <c r="AE28" s="124">
        <v>1800.5440185343307</v>
      </c>
      <c r="AF28" s="124">
        <f t="shared" si="9"/>
        <v>3601.0880370686614</v>
      </c>
      <c r="AG28" s="124">
        <v>6545.6015625</v>
      </c>
      <c r="AH28" s="124">
        <f t="shared" si="10"/>
        <v>13091.203125</v>
      </c>
      <c r="AI28" s="125">
        <v>0.3081824446391267</v>
      </c>
      <c r="AJ28" s="124">
        <v>2017.2394911649374</v>
      </c>
      <c r="AK28" s="124">
        <f t="shared" si="11"/>
        <v>4034.4789823298747</v>
      </c>
      <c r="AL28" s="19">
        <v>12503.47</v>
      </c>
      <c r="AM28" s="19">
        <v>3305.95</v>
      </c>
      <c r="AN28" s="115">
        <f t="shared" si="12"/>
        <v>1.1031459608491867</v>
      </c>
      <c r="AO28" s="116">
        <f t="shared" si="13"/>
        <v>0.9180419823035184</v>
      </c>
      <c r="AP28" s="116">
        <f t="shared" si="14"/>
        <v>0.9551047280079538</v>
      </c>
      <c r="AQ28" s="116">
        <f t="shared" si="15"/>
        <v>0.8194242712576592</v>
      </c>
      <c r="AR28" s="129"/>
      <c r="AS28" s="130"/>
      <c r="AT28" s="133"/>
      <c r="AU28" s="133"/>
      <c r="AV28" s="132">
        <f t="shared" si="16"/>
        <v>200</v>
      </c>
    </row>
    <row r="29" spans="1:48" ht="15" customHeight="1">
      <c r="A29" s="91">
        <v>26</v>
      </c>
      <c r="B29" s="91">
        <v>103198</v>
      </c>
      <c r="C29" s="92" t="s">
        <v>77</v>
      </c>
      <c r="D29" s="92" t="s">
        <v>53</v>
      </c>
      <c r="E29" s="93">
        <v>2</v>
      </c>
      <c r="F29" s="93" t="s">
        <v>59</v>
      </c>
      <c r="G29" s="94">
        <v>8989.999999999998</v>
      </c>
      <c r="H29" s="95">
        <f t="shared" si="0"/>
        <v>35959.99999999999</v>
      </c>
      <c r="I29" s="103">
        <v>0.27362724267401656</v>
      </c>
      <c r="J29" s="95">
        <v>2459.9089116394084</v>
      </c>
      <c r="K29" s="95">
        <f t="shared" si="1"/>
        <v>9839.635646557634</v>
      </c>
      <c r="L29" s="104">
        <v>10068.8</v>
      </c>
      <c r="M29" s="104">
        <f t="shared" si="2"/>
        <v>40275.2</v>
      </c>
      <c r="N29" s="105">
        <v>0.2599458805403157</v>
      </c>
      <c r="O29" s="104">
        <v>2617.3430819843306</v>
      </c>
      <c r="P29" s="104">
        <f t="shared" si="3"/>
        <v>10469.372327937323</v>
      </c>
      <c r="Q29" s="31">
        <v>37359.48</v>
      </c>
      <c r="R29" s="31">
        <v>8371.05</v>
      </c>
      <c r="S29" s="115">
        <f t="shared" si="4"/>
        <v>1.0389176863181315</v>
      </c>
      <c r="T29" s="116">
        <f t="shared" si="5"/>
        <v>0.8507479647306438</v>
      </c>
      <c r="U29" s="116">
        <f t="shared" si="6"/>
        <v>0.9276050770697601</v>
      </c>
      <c r="V29" s="116">
        <f t="shared" si="7"/>
        <v>0.7995751548220337</v>
      </c>
      <c r="W29" s="113">
        <f t="shared" si="19"/>
        <v>200</v>
      </c>
      <c r="X29" s="114"/>
      <c r="Y29" s="32"/>
      <c r="Z29" s="123"/>
      <c r="AA29" s="123"/>
      <c r="AB29" s="124">
        <v>8360.699999999999</v>
      </c>
      <c r="AC29" s="124">
        <f t="shared" si="8"/>
        <v>16721.399999999998</v>
      </c>
      <c r="AD29" s="125">
        <v>0.2785525330421489</v>
      </c>
      <c r="AE29" s="124">
        <v>2328.8941630054937</v>
      </c>
      <c r="AF29" s="124">
        <f t="shared" si="9"/>
        <v>4657.7883260109875</v>
      </c>
      <c r="AG29" s="124">
        <v>9656.608499999998</v>
      </c>
      <c r="AH29" s="124">
        <f t="shared" si="10"/>
        <v>19313.216999999997</v>
      </c>
      <c r="AI29" s="125">
        <v>0.2701959570508844</v>
      </c>
      <c r="AJ29" s="124">
        <v>2609.176575523205</v>
      </c>
      <c r="AK29" s="124">
        <f t="shared" si="11"/>
        <v>5218.35315104641</v>
      </c>
      <c r="AL29" s="19">
        <v>17984.16</v>
      </c>
      <c r="AM29" s="19">
        <v>4878.45</v>
      </c>
      <c r="AN29" s="115">
        <f t="shared" si="12"/>
        <v>1.0755176002009403</v>
      </c>
      <c r="AO29" s="115">
        <f t="shared" si="13"/>
        <v>1.047374775010008</v>
      </c>
      <c r="AP29" s="116">
        <f t="shared" si="14"/>
        <v>0.9311840694380435</v>
      </c>
      <c r="AQ29" s="116">
        <f t="shared" si="15"/>
        <v>0.9348639041460329</v>
      </c>
      <c r="AR29" s="129">
        <v>300</v>
      </c>
      <c r="AS29" s="135"/>
      <c r="AT29" s="133"/>
      <c r="AU29" s="133"/>
      <c r="AV29" s="132">
        <f t="shared" si="16"/>
        <v>500</v>
      </c>
    </row>
    <row r="30" spans="1:48" ht="15" customHeight="1">
      <c r="A30" s="91">
        <v>27</v>
      </c>
      <c r="B30" s="91">
        <v>717</v>
      </c>
      <c r="C30" s="92" t="s">
        <v>78</v>
      </c>
      <c r="D30" s="92" t="s">
        <v>55</v>
      </c>
      <c r="E30" s="93">
        <v>2</v>
      </c>
      <c r="F30" s="93" t="s">
        <v>49</v>
      </c>
      <c r="G30" s="94">
        <v>6785</v>
      </c>
      <c r="H30" s="95">
        <f t="shared" si="0"/>
        <v>27140</v>
      </c>
      <c r="I30" s="103">
        <v>0.325404560937028</v>
      </c>
      <c r="J30" s="95">
        <v>2207.869945957735</v>
      </c>
      <c r="K30" s="95">
        <f t="shared" si="1"/>
        <v>8831.47978383094</v>
      </c>
      <c r="L30" s="104">
        <v>7599.200000000001</v>
      </c>
      <c r="M30" s="104">
        <f t="shared" si="2"/>
        <v>30396.800000000003</v>
      </c>
      <c r="N30" s="105">
        <v>0.3091343328901766</v>
      </c>
      <c r="O30" s="104">
        <v>2349.1736224990304</v>
      </c>
      <c r="P30" s="104">
        <f t="shared" si="3"/>
        <v>9396.694489996122</v>
      </c>
      <c r="Q30" s="31">
        <v>27984.75</v>
      </c>
      <c r="R30" s="31">
        <v>8275.98</v>
      </c>
      <c r="S30" s="115">
        <f t="shared" si="4"/>
        <v>1.0311256448047164</v>
      </c>
      <c r="T30" s="116">
        <f t="shared" si="5"/>
        <v>0.9371000333547754</v>
      </c>
      <c r="U30" s="116">
        <f t="shared" si="6"/>
        <v>0.9206478971470681</v>
      </c>
      <c r="V30" s="116">
        <f t="shared" si="7"/>
        <v>0.88073311405524</v>
      </c>
      <c r="W30" s="113">
        <f t="shared" si="19"/>
        <v>200</v>
      </c>
      <c r="X30" s="114"/>
      <c r="Y30" s="32"/>
      <c r="Z30" s="123"/>
      <c r="AA30" s="123"/>
      <c r="AB30" s="124">
        <v>6310.05</v>
      </c>
      <c r="AC30" s="124">
        <f t="shared" si="8"/>
        <v>12620.1</v>
      </c>
      <c r="AD30" s="125">
        <v>0.33126184303389455</v>
      </c>
      <c r="AE30" s="124">
        <v>2090.2787926360265</v>
      </c>
      <c r="AF30" s="124">
        <f t="shared" si="9"/>
        <v>4180.557585272053</v>
      </c>
      <c r="AG30" s="124">
        <v>7288.10775</v>
      </c>
      <c r="AH30" s="124">
        <f t="shared" si="10"/>
        <v>14576.2155</v>
      </c>
      <c r="AI30" s="125">
        <v>0.3213239877428777</v>
      </c>
      <c r="AJ30" s="124">
        <v>2341.8438453297717</v>
      </c>
      <c r="AK30" s="124">
        <f t="shared" si="11"/>
        <v>4683.6876906595435</v>
      </c>
      <c r="AL30" s="19">
        <v>13734.31</v>
      </c>
      <c r="AM30" s="19">
        <v>3726.09</v>
      </c>
      <c r="AN30" s="115">
        <f t="shared" si="12"/>
        <v>1.088288523862727</v>
      </c>
      <c r="AO30" s="116">
        <f t="shared" si="13"/>
        <v>0.8912901984957401</v>
      </c>
      <c r="AP30" s="116">
        <f t="shared" si="14"/>
        <v>0.9422411462014951</v>
      </c>
      <c r="AQ30" s="116">
        <f t="shared" si="15"/>
        <v>0.7955462118942654</v>
      </c>
      <c r="AR30" s="129"/>
      <c r="AS30" s="130"/>
      <c r="AT30" s="133"/>
      <c r="AU30" s="133"/>
      <c r="AV30" s="132">
        <f t="shared" si="16"/>
        <v>200</v>
      </c>
    </row>
    <row r="31" spans="1:48" ht="15" customHeight="1">
      <c r="A31" s="91">
        <v>28</v>
      </c>
      <c r="B31" s="91">
        <v>104428</v>
      </c>
      <c r="C31" s="92" t="s">
        <v>79</v>
      </c>
      <c r="D31" s="92" t="s">
        <v>43</v>
      </c>
      <c r="E31" s="93">
        <v>4</v>
      </c>
      <c r="F31" s="93" t="s">
        <v>59</v>
      </c>
      <c r="G31" s="94">
        <v>7375</v>
      </c>
      <c r="H31" s="95">
        <f t="shared" si="0"/>
        <v>29500</v>
      </c>
      <c r="I31" s="103">
        <v>0.30503264933171664</v>
      </c>
      <c r="J31" s="95">
        <v>2249.61578882141</v>
      </c>
      <c r="K31" s="95">
        <f t="shared" si="1"/>
        <v>8998.46315528564</v>
      </c>
      <c r="L31" s="104">
        <v>8260</v>
      </c>
      <c r="M31" s="104">
        <f t="shared" si="2"/>
        <v>33040</v>
      </c>
      <c r="N31" s="105">
        <v>0.2897810168651308</v>
      </c>
      <c r="O31" s="104">
        <v>2393.5911993059804</v>
      </c>
      <c r="P31" s="104">
        <f t="shared" si="3"/>
        <v>9574.364797223921</v>
      </c>
      <c r="Q31" s="31">
        <v>29958.4</v>
      </c>
      <c r="R31" s="31">
        <v>8840.49</v>
      </c>
      <c r="S31" s="115">
        <f t="shared" si="4"/>
        <v>1.0155389830508474</v>
      </c>
      <c r="T31" s="116">
        <f t="shared" si="5"/>
        <v>0.9824444293920513</v>
      </c>
      <c r="U31" s="116">
        <f t="shared" si="6"/>
        <v>0.9067312348668282</v>
      </c>
      <c r="V31" s="116">
        <f t="shared" si="7"/>
        <v>0.9233500276241084</v>
      </c>
      <c r="W31" s="113">
        <f t="shared" si="19"/>
        <v>400</v>
      </c>
      <c r="X31" s="114"/>
      <c r="Y31" s="32"/>
      <c r="Z31" s="123"/>
      <c r="AA31" s="123"/>
      <c r="AB31" s="124">
        <v>6858.75</v>
      </c>
      <c r="AC31" s="124">
        <f t="shared" si="8"/>
        <v>13717.5</v>
      </c>
      <c r="AD31" s="125">
        <v>0.31052323701968754</v>
      </c>
      <c r="AE31" s="124">
        <v>2129.801251908782</v>
      </c>
      <c r="AF31" s="124">
        <f t="shared" si="9"/>
        <v>4259.602503817564</v>
      </c>
      <c r="AG31" s="124">
        <v>7921.85625</v>
      </c>
      <c r="AH31" s="124">
        <f t="shared" si="10"/>
        <v>15843.7125</v>
      </c>
      <c r="AI31" s="125">
        <v>0.3012075399090969</v>
      </c>
      <c r="AJ31" s="124">
        <v>2386.1228325760035</v>
      </c>
      <c r="AK31" s="124">
        <f t="shared" si="11"/>
        <v>4772.245665152007</v>
      </c>
      <c r="AL31" s="19">
        <v>19235.3</v>
      </c>
      <c r="AM31" s="19">
        <v>5012.63</v>
      </c>
      <c r="AN31" s="115">
        <f t="shared" si="12"/>
        <v>1.4022453070894842</v>
      </c>
      <c r="AO31" s="115">
        <f t="shared" si="13"/>
        <v>1.1767835133695113</v>
      </c>
      <c r="AP31" s="115">
        <f t="shared" si="14"/>
        <v>1.2140652009432764</v>
      </c>
      <c r="AQ31" s="115">
        <f t="shared" si="15"/>
        <v>1.0503713244695956</v>
      </c>
      <c r="AR31" s="129">
        <v>500</v>
      </c>
      <c r="AS31" s="135">
        <f>(AM31-AF31)*0.2</f>
        <v>150.60549923648725</v>
      </c>
      <c r="AT31" s="133"/>
      <c r="AU31" s="133"/>
      <c r="AV31" s="132">
        <f t="shared" si="16"/>
        <v>1050.6054992364873</v>
      </c>
    </row>
    <row r="32" spans="1:48" ht="15" customHeight="1">
      <c r="A32" s="91">
        <v>29</v>
      </c>
      <c r="B32" s="91">
        <v>713</v>
      </c>
      <c r="C32" s="92" t="s">
        <v>80</v>
      </c>
      <c r="D32" s="92" t="s">
        <v>43</v>
      </c>
      <c r="E32" s="93">
        <v>2</v>
      </c>
      <c r="F32" s="93" t="s">
        <v>69</v>
      </c>
      <c r="G32" s="94">
        <v>5156.25</v>
      </c>
      <c r="H32" s="95">
        <f t="shared" si="0"/>
        <v>20625</v>
      </c>
      <c r="I32" s="103">
        <v>0.29716375133435136</v>
      </c>
      <c r="J32" s="95">
        <v>1532.250592817749</v>
      </c>
      <c r="K32" s="95">
        <f t="shared" si="1"/>
        <v>6129.002371270996</v>
      </c>
      <c r="L32" s="104">
        <v>5775.000000000001</v>
      </c>
      <c r="M32" s="104">
        <f t="shared" si="2"/>
        <v>23100.000000000004</v>
      </c>
      <c r="N32" s="105">
        <v>0.28230556376763377</v>
      </c>
      <c r="O32" s="104">
        <v>1630.3146307580853</v>
      </c>
      <c r="P32" s="104">
        <f t="shared" si="3"/>
        <v>6521.258523032341</v>
      </c>
      <c r="Q32" s="31">
        <v>20938.19</v>
      </c>
      <c r="R32" s="31">
        <v>6021.62</v>
      </c>
      <c r="S32" s="115">
        <f t="shared" si="4"/>
        <v>1.0151849696969697</v>
      </c>
      <c r="T32" s="116">
        <f t="shared" si="5"/>
        <v>0.9824796329375987</v>
      </c>
      <c r="U32" s="116">
        <f t="shared" si="6"/>
        <v>0.9064151515151513</v>
      </c>
      <c r="V32" s="116">
        <f t="shared" si="7"/>
        <v>0.9233831136631564</v>
      </c>
      <c r="W32" s="113">
        <f t="shared" si="19"/>
        <v>200</v>
      </c>
      <c r="X32" s="114"/>
      <c r="Y32" s="32"/>
      <c r="Z32" s="123"/>
      <c r="AA32" s="123"/>
      <c r="AB32" s="124">
        <v>4795.3125</v>
      </c>
      <c r="AC32" s="124">
        <f t="shared" si="8"/>
        <v>9590.625</v>
      </c>
      <c r="AD32" s="125">
        <v>0.3025126988583697</v>
      </c>
      <c r="AE32" s="124">
        <v>1450.642926244276</v>
      </c>
      <c r="AF32" s="124">
        <f t="shared" si="9"/>
        <v>2901.285852488552</v>
      </c>
      <c r="AG32" s="124">
        <v>5538.5859375</v>
      </c>
      <c r="AH32" s="124">
        <f t="shared" si="10"/>
        <v>11077.171875</v>
      </c>
      <c r="AI32" s="125">
        <v>0.29343731789261857</v>
      </c>
      <c r="AJ32" s="124">
        <v>1625.2278024177742</v>
      </c>
      <c r="AK32" s="124">
        <f t="shared" si="11"/>
        <v>3250.4556048355485</v>
      </c>
      <c r="AL32" s="19">
        <v>6457.75</v>
      </c>
      <c r="AM32" s="19">
        <v>1369.64</v>
      </c>
      <c r="AN32" s="116">
        <f t="shared" si="12"/>
        <v>0.6733398501140436</v>
      </c>
      <c r="AO32" s="116">
        <f t="shared" si="13"/>
        <v>0.4720803359742039</v>
      </c>
      <c r="AP32" s="116">
        <f t="shared" si="14"/>
        <v>0.5829782252069642</v>
      </c>
      <c r="AQ32" s="116">
        <f t="shared" si="15"/>
        <v>0.42136862228250455</v>
      </c>
      <c r="AR32" s="129"/>
      <c r="AS32" s="130"/>
      <c r="AT32" s="133"/>
      <c r="AU32" s="133"/>
      <c r="AV32" s="132">
        <f t="shared" si="16"/>
        <v>200</v>
      </c>
    </row>
    <row r="33" spans="1:48" ht="15" customHeight="1">
      <c r="A33" s="91">
        <v>30</v>
      </c>
      <c r="B33" s="91">
        <v>329</v>
      </c>
      <c r="C33" s="92" t="s">
        <v>81</v>
      </c>
      <c r="D33" s="92" t="s">
        <v>43</v>
      </c>
      <c r="E33" s="93">
        <v>2</v>
      </c>
      <c r="F33" s="93" t="s">
        <v>49</v>
      </c>
      <c r="G33" s="94">
        <v>8699.999999999998</v>
      </c>
      <c r="H33" s="95">
        <f t="shared" si="0"/>
        <v>34799.99999999999</v>
      </c>
      <c r="I33" s="103">
        <v>0.25</v>
      </c>
      <c r="J33" s="95">
        <v>2174.9999999999995</v>
      </c>
      <c r="K33" s="95">
        <f t="shared" si="1"/>
        <v>8699.999999999998</v>
      </c>
      <c r="L33" s="104">
        <v>9743.999999999998</v>
      </c>
      <c r="M33" s="104">
        <f t="shared" si="2"/>
        <v>38975.99999999999</v>
      </c>
      <c r="N33" s="105">
        <v>0.2375</v>
      </c>
      <c r="O33" s="104">
        <v>2314.1999999999994</v>
      </c>
      <c r="P33" s="104">
        <f t="shared" si="3"/>
        <v>9256.799999999997</v>
      </c>
      <c r="Q33" s="31">
        <v>35091.51</v>
      </c>
      <c r="R33" s="31">
        <v>7869.94</v>
      </c>
      <c r="S33" s="115">
        <f t="shared" si="4"/>
        <v>1.0083767241379313</v>
      </c>
      <c r="T33" s="116">
        <f t="shared" si="5"/>
        <v>0.9045908045977012</v>
      </c>
      <c r="U33" s="116">
        <f t="shared" si="6"/>
        <v>0.9003363608374386</v>
      </c>
      <c r="V33" s="116">
        <f t="shared" si="7"/>
        <v>0.8501793276294186</v>
      </c>
      <c r="W33" s="113">
        <f t="shared" si="19"/>
        <v>200</v>
      </c>
      <c r="X33" s="114"/>
      <c r="Y33" s="32"/>
      <c r="Z33" s="123"/>
      <c r="AA33" s="123"/>
      <c r="AB33" s="124">
        <v>8090.999999999999</v>
      </c>
      <c r="AC33" s="124">
        <f t="shared" si="8"/>
        <v>16181.999999999998</v>
      </c>
      <c r="AD33" s="125">
        <v>0.2545</v>
      </c>
      <c r="AE33" s="124">
        <v>2059.1594999999998</v>
      </c>
      <c r="AF33" s="124">
        <f t="shared" si="9"/>
        <v>4118.3189999999995</v>
      </c>
      <c r="AG33" s="124">
        <v>9345.105</v>
      </c>
      <c r="AH33" s="124">
        <f t="shared" si="10"/>
        <v>18690.21</v>
      </c>
      <c r="AI33" s="125">
        <v>0.246865</v>
      </c>
      <c r="AJ33" s="124">
        <v>2306.979345825</v>
      </c>
      <c r="AK33" s="124">
        <f t="shared" si="11"/>
        <v>4613.95869165</v>
      </c>
      <c r="AL33" s="19">
        <v>12265.83</v>
      </c>
      <c r="AM33" s="19">
        <v>3599.44</v>
      </c>
      <c r="AN33" s="116">
        <f t="shared" si="12"/>
        <v>0.7579922135706341</v>
      </c>
      <c r="AO33" s="116">
        <f t="shared" si="13"/>
        <v>0.8740070888146354</v>
      </c>
      <c r="AP33" s="116">
        <f t="shared" si="14"/>
        <v>0.6562703147797697</v>
      </c>
      <c r="AQ33" s="116">
        <f t="shared" si="15"/>
        <v>0.7801196847544386</v>
      </c>
      <c r="AR33" s="129"/>
      <c r="AS33" s="130"/>
      <c r="AT33" s="133"/>
      <c r="AU33" s="133"/>
      <c r="AV33" s="132">
        <f t="shared" si="16"/>
        <v>200</v>
      </c>
    </row>
    <row r="34" spans="1:48" ht="15" customHeight="1">
      <c r="A34" s="91">
        <v>31</v>
      </c>
      <c r="B34" s="91">
        <v>116919</v>
      </c>
      <c r="C34" s="92" t="s">
        <v>82</v>
      </c>
      <c r="D34" s="92" t="s">
        <v>40</v>
      </c>
      <c r="E34" s="93">
        <v>1</v>
      </c>
      <c r="F34" s="93" t="s">
        <v>69</v>
      </c>
      <c r="G34" s="94">
        <v>6015.625</v>
      </c>
      <c r="H34" s="95">
        <f t="shared" si="0"/>
        <v>24062.5</v>
      </c>
      <c r="I34" s="103">
        <v>0.31943747953518004</v>
      </c>
      <c r="J34" s="95">
        <v>1921.6160878288174</v>
      </c>
      <c r="K34" s="95">
        <f t="shared" si="1"/>
        <v>7686.46435131527</v>
      </c>
      <c r="L34" s="104">
        <v>6737.500000000001</v>
      </c>
      <c r="M34" s="104">
        <f t="shared" si="2"/>
        <v>26950.000000000004</v>
      </c>
      <c r="N34" s="105">
        <v>0.303465605558421</v>
      </c>
      <c r="O34" s="104">
        <v>2044.5995174498619</v>
      </c>
      <c r="P34" s="104">
        <f t="shared" si="3"/>
        <v>8178.3980697994475</v>
      </c>
      <c r="Q34" s="31">
        <v>24258.26</v>
      </c>
      <c r="R34" s="31">
        <v>6866.04</v>
      </c>
      <c r="S34" s="115">
        <f t="shared" si="4"/>
        <v>1.0081354805194804</v>
      </c>
      <c r="T34" s="116">
        <f t="shared" si="5"/>
        <v>0.8932637538122605</v>
      </c>
      <c r="U34" s="116">
        <f t="shared" si="6"/>
        <v>0.900120964749536</v>
      </c>
      <c r="V34" s="116">
        <f t="shared" si="7"/>
        <v>0.8395336032070118</v>
      </c>
      <c r="W34" s="113">
        <f t="shared" si="19"/>
        <v>100</v>
      </c>
      <c r="X34" s="114"/>
      <c r="Y34" s="32"/>
      <c r="Z34" s="123"/>
      <c r="AA34" s="123"/>
      <c r="AB34" s="124">
        <v>5594.53125</v>
      </c>
      <c r="AC34" s="124">
        <f t="shared" si="8"/>
        <v>11189.0625</v>
      </c>
      <c r="AD34" s="125">
        <v>0.32518735416681327</v>
      </c>
      <c r="AE34" s="124">
        <v>1819.2708149910545</v>
      </c>
      <c r="AF34" s="124">
        <f t="shared" si="9"/>
        <v>3638.541629982109</v>
      </c>
      <c r="AG34" s="124">
        <v>6461.68359375</v>
      </c>
      <c r="AH34" s="124">
        <f t="shared" si="10"/>
        <v>12923.3671875</v>
      </c>
      <c r="AI34" s="125">
        <v>0.31543173354180887</v>
      </c>
      <c r="AJ34" s="124">
        <v>2038.2200575752279</v>
      </c>
      <c r="AK34" s="124">
        <f t="shared" si="11"/>
        <v>4076.4401151504558</v>
      </c>
      <c r="AL34" s="19">
        <v>14118.8</v>
      </c>
      <c r="AM34" s="19">
        <v>3515.86</v>
      </c>
      <c r="AN34" s="115">
        <f t="shared" si="12"/>
        <v>1.261839407903924</v>
      </c>
      <c r="AO34" s="116">
        <f t="shared" si="13"/>
        <v>0.9662827466446462</v>
      </c>
      <c r="AP34" s="115">
        <f t="shared" si="14"/>
        <v>1.0925016518648691</v>
      </c>
      <c r="AQ34" s="116">
        <f t="shared" si="15"/>
        <v>0.8624829264467766</v>
      </c>
      <c r="AR34" s="129"/>
      <c r="AS34" s="130"/>
      <c r="AT34" s="133"/>
      <c r="AU34" s="133"/>
      <c r="AV34" s="132">
        <f t="shared" si="16"/>
        <v>100</v>
      </c>
    </row>
    <row r="35" spans="1:48" ht="15" customHeight="1">
      <c r="A35" s="91">
        <v>32</v>
      </c>
      <c r="B35" s="91">
        <v>738</v>
      </c>
      <c r="C35" s="92" t="s">
        <v>83</v>
      </c>
      <c r="D35" s="92" t="s">
        <v>43</v>
      </c>
      <c r="E35" s="93">
        <v>2</v>
      </c>
      <c r="F35" s="93" t="s">
        <v>69</v>
      </c>
      <c r="G35" s="94">
        <v>5937.5</v>
      </c>
      <c r="H35" s="95">
        <f t="shared" si="0"/>
        <v>23750</v>
      </c>
      <c r="I35" s="103">
        <v>0.29690385976004435</v>
      </c>
      <c r="J35" s="95">
        <v>1762.8666673252633</v>
      </c>
      <c r="K35" s="95">
        <f t="shared" si="1"/>
        <v>7051.466669301053</v>
      </c>
      <c r="L35" s="104">
        <v>6650.000000000001</v>
      </c>
      <c r="M35" s="104">
        <f t="shared" si="2"/>
        <v>26600.000000000004</v>
      </c>
      <c r="N35" s="105">
        <v>0.2820586667720421</v>
      </c>
      <c r="O35" s="104">
        <v>1875.6901340340803</v>
      </c>
      <c r="P35" s="104">
        <f t="shared" si="3"/>
        <v>7502.760536136321</v>
      </c>
      <c r="Q35" s="31">
        <v>23885.29</v>
      </c>
      <c r="R35" s="31">
        <v>6483.45</v>
      </c>
      <c r="S35" s="115">
        <f t="shared" si="4"/>
        <v>1.0056964210526316</v>
      </c>
      <c r="T35" s="116">
        <f t="shared" si="5"/>
        <v>0.9194470177709348</v>
      </c>
      <c r="U35" s="116">
        <f t="shared" si="6"/>
        <v>0.8979432330827066</v>
      </c>
      <c r="V35" s="116">
        <f t="shared" si="7"/>
        <v>0.8641419339952394</v>
      </c>
      <c r="W35" s="113">
        <f t="shared" si="19"/>
        <v>200</v>
      </c>
      <c r="X35" s="114"/>
      <c r="Y35" s="32"/>
      <c r="Z35" s="123"/>
      <c r="AA35" s="123"/>
      <c r="AB35" s="124">
        <v>5521.875</v>
      </c>
      <c r="AC35" s="124">
        <f t="shared" si="8"/>
        <v>11043.75</v>
      </c>
      <c r="AD35" s="125">
        <v>0.30224812923572514</v>
      </c>
      <c r="AE35" s="124">
        <v>1668.9763886235198</v>
      </c>
      <c r="AF35" s="124">
        <f t="shared" si="9"/>
        <v>3337.9527772470396</v>
      </c>
      <c r="AG35" s="124">
        <v>6377.765625</v>
      </c>
      <c r="AH35" s="124">
        <f t="shared" si="10"/>
        <v>12755.53125</v>
      </c>
      <c r="AI35" s="125">
        <v>0.2931806853586534</v>
      </c>
      <c r="AJ35" s="124">
        <v>1869.8376969943604</v>
      </c>
      <c r="AK35" s="124">
        <f t="shared" si="11"/>
        <v>3739.6753939887208</v>
      </c>
      <c r="AL35" s="19">
        <v>9225.68</v>
      </c>
      <c r="AM35" s="19">
        <v>2501.79</v>
      </c>
      <c r="AN35" s="116">
        <f t="shared" si="12"/>
        <v>0.8353756649688738</v>
      </c>
      <c r="AO35" s="116">
        <f t="shared" si="13"/>
        <v>0.7494983203636988</v>
      </c>
      <c r="AP35" s="116">
        <f t="shared" si="14"/>
        <v>0.723268973999025</v>
      </c>
      <c r="AQ35" s="116">
        <f t="shared" si="15"/>
        <v>0.668985870811531</v>
      </c>
      <c r="AR35" s="129"/>
      <c r="AS35" s="130"/>
      <c r="AT35" s="133"/>
      <c r="AU35" s="133"/>
      <c r="AV35" s="132">
        <f t="shared" si="16"/>
        <v>200</v>
      </c>
    </row>
    <row r="36" spans="1:48" ht="15" customHeight="1">
      <c r="A36" s="91">
        <v>33</v>
      </c>
      <c r="B36" s="91">
        <v>740</v>
      </c>
      <c r="C36" s="92" t="s">
        <v>84</v>
      </c>
      <c r="D36" s="92" t="s">
        <v>46</v>
      </c>
      <c r="E36" s="93">
        <v>2</v>
      </c>
      <c r="F36" s="93" t="s">
        <v>69</v>
      </c>
      <c r="G36" s="94">
        <v>5781.25</v>
      </c>
      <c r="H36" s="95">
        <f t="shared" si="0"/>
        <v>23125</v>
      </c>
      <c r="I36" s="103">
        <v>0.3405292744867982</v>
      </c>
      <c r="J36" s="95">
        <v>1968.684868126802</v>
      </c>
      <c r="K36" s="95">
        <f t="shared" si="1"/>
        <v>7874.739472507208</v>
      </c>
      <c r="L36" s="104">
        <v>6475.000000000001</v>
      </c>
      <c r="M36" s="104">
        <f t="shared" si="2"/>
        <v>25900.000000000004</v>
      </c>
      <c r="N36" s="105">
        <v>0.3235028107624583</v>
      </c>
      <c r="O36" s="104">
        <v>2094.6806996869177</v>
      </c>
      <c r="P36" s="104">
        <f t="shared" si="3"/>
        <v>8378.72279874767</v>
      </c>
      <c r="Q36" s="31">
        <v>23187.8</v>
      </c>
      <c r="R36" s="31">
        <v>6431.2</v>
      </c>
      <c r="S36" s="115">
        <f t="shared" si="4"/>
        <v>1.0027156756756757</v>
      </c>
      <c r="T36" s="116">
        <f t="shared" si="5"/>
        <v>0.816687335810031</v>
      </c>
      <c r="U36" s="116">
        <f t="shared" si="6"/>
        <v>0.8952818532818532</v>
      </c>
      <c r="V36" s="116">
        <f t="shared" si="7"/>
        <v>0.7675632855357432</v>
      </c>
      <c r="W36" s="113">
        <f t="shared" si="19"/>
        <v>200</v>
      </c>
      <c r="X36" s="114"/>
      <c r="Y36" s="32"/>
      <c r="Z36" s="123"/>
      <c r="AA36" s="123"/>
      <c r="AB36" s="124">
        <v>5376.5625</v>
      </c>
      <c r="AC36" s="124">
        <f t="shared" si="8"/>
        <v>10753.125</v>
      </c>
      <c r="AD36" s="125">
        <v>0.34665880142756056</v>
      </c>
      <c r="AE36" s="124">
        <v>1863.8327120503686</v>
      </c>
      <c r="AF36" s="124">
        <f t="shared" si="9"/>
        <v>3727.6654241007373</v>
      </c>
      <c r="AG36" s="124">
        <v>6209.9296875</v>
      </c>
      <c r="AH36" s="124">
        <f t="shared" si="10"/>
        <v>12419.859375</v>
      </c>
      <c r="AI36" s="125">
        <v>0.3362590373847337</v>
      </c>
      <c r="AJ36" s="124">
        <v>2088.1449789456306</v>
      </c>
      <c r="AK36" s="124">
        <f t="shared" si="11"/>
        <v>4176.289957891261</v>
      </c>
      <c r="AL36" s="19">
        <v>7100.17</v>
      </c>
      <c r="AM36" s="19">
        <v>2049.41</v>
      </c>
      <c r="AN36" s="116">
        <f t="shared" si="12"/>
        <v>0.6602889857599535</v>
      </c>
      <c r="AO36" s="116">
        <f t="shared" si="13"/>
        <v>0.5497837833700968</v>
      </c>
      <c r="AP36" s="116">
        <f t="shared" si="14"/>
        <v>0.5716787755497433</v>
      </c>
      <c r="AQ36" s="116">
        <f t="shared" si="15"/>
        <v>0.49072502643825305</v>
      </c>
      <c r="AR36" s="129"/>
      <c r="AS36" s="130"/>
      <c r="AT36" s="133"/>
      <c r="AU36" s="133"/>
      <c r="AV36" s="132">
        <f t="shared" si="16"/>
        <v>200</v>
      </c>
    </row>
    <row r="37" spans="1:48" ht="15" customHeight="1">
      <c r="A37" s="91">
        <v>34</v>
      </c>
      <c r="B37" s="91">
        <v>104430</v>
      </c>
      <c r="C37" s="92" t="s">
        <v>85</v>
      </c>
      <c r="D37" s="92" t="s">
        <v>46</v>
      </c>
      <c r="E37" s="93">
        <v>3</v>
      </c>
      <c r="F37" s="93" t="s">
        <v>69</v>
      </c>
      <c r="G37" s="94">
        <v>5312.5</v>
      </c>
      <c r="H37" s="95">
        <f t="shared" si="0"/>
        <v>21250</v>
      </c>
      <c r="I37" s="103">
        <v>0.31149677302804313</v>
      </c>
      <c r="J37" s="95">
        <v>1654.8266067114791</v>
      </c>
      <c r="K37" s="95">
        <f t="shared" si="1"/>
        <v>6619.306426845917</v>
      </c>
      <c r="L37" s="104">
        <v>5950.000000000001</v>
      </c>
      <c r="M37" s="104">
        <f t="shared" si="2"/>
        <v>23800.000000000004</v>
      </c>
      <c r="N37" s="105">
        <v>0.29592193437664094</v>
      </c>
      <c r="O37" s="104">
        <v>1760.735509541014</v>
      </c>
      <c r="P37" s="104">
        <f t="shared" si="3"/>
        <v>7042.942038164056</v>
      </c>
      <c r="Q37" s="31">
        <v>21297.63</v>
      </c>
      <c r="R37" s="31">
        <v>5625.71</v>
      </c>
      <c r="S37" s="115">
        <f t="shared" si="4"/>
        <v>1.0022414117647058</v>
      </c>
      <c r="T37" s="116">
        <f t="shared" si="5"/>
        <v>0.8498941788196739</v>
      </c>
      <c r="U37" s="116">
        <f t="shared" si="6"/>
        <v>0.8948584033613445</v>
      </c>
      <c r="V37" s="116">
        <f t="shared" si="7"/>
        <v>0.7987727244545807</v>
      </c>
      <c r="W37" s="113">
        <f t="shared" si="19"/>
        <v>300</v>
      </c>
      <c r="X37" s="114"/>
      <c r="Y37" s="32"/>
      <c r="Z37" s="123"/>
      <c r="AA37" s="123"/>
      <c r="AB37" s="124">
        <v>4940.625</v>
      </c>
      <c r="AC37" s="124">
        <f aca="true" t="shared" si="21" ref="AC37:AC68">AB37*2</f>
        <v>9881.25</v>
      </c>
      <c r="AD37" s="125">
        <v>0.3171037149425479</v>
      </c>
      <c r="AE37" s="124">
        <v>1566.6905416380257</v>
      </c>
      <c r="AF37" s="124">
        <f aca="true" t="shared" si="22" ref="AF37:AF68">AE37*2</f>
        <v>3133.3810832760514</v>
      </c>
      <c r="AG37" s="124">
        <v>5706.421875</v>
      </c>
      <c r="AH37" s="124">
        <f aca="true" t="shared" si="23" ref="AH37:AH68">AG37*2</f>
        <v>11412.84375</v>
      </c>
      <c r="AI37" s="125">
        <v>0.3075906034942715</v>
      </c>
      <c r="AJ37" s="124">
        <v>1755.2417483241622</v>
      </c>
      <c r="AK37" s="124">
        <f aca="true" t="shared" si="24" ref="AK37:AK68">AJ37*2</f>
        <v>3510.4834966483245</v>
      </c>
      <c r="AL37" s="19">
        <v>8873.69</v>
      </c>
      <c r="AM37" s="19">
        <v>2757.3</v>
      </c>
      <c r="AN37" s="116">
        <f aca="true" t="shared" si="25" ref="AN37:AN68">AL37/AC37</f>
        <v>0.8980331435800127</v>
      </c>
      <c r="AO37" s="116">
        <f aca="true" t="shared" si="26" ref="AO37:AO68">AM37/AF37</f>
        <v>0.8799759514464017</v>
      </c>
      <c r="AP37" s="116">
        <f aca="true" t="shared" si="27" ref="AP37:AP68">AL37/AH37</f>
        <v>0.7775178732294482</v>
      </c>
      <c r="AQ37" s="116">
        <f aca="true" t="shared" si="28" ref="AQ37:AQ68">AM37/AK37</f>
        <v>0.7854473614909641</v>
      </c>
      <c r="AR37" s="129"/>
      <c r="AS37" s="130"/>
      <c r="AT37" s="133"/>
      <c r="AU37" s="133"/>
      <c r="AV37" s="132">
        <f aca="true" t="shared" si="29" ref="AV37:AV68">W37+X37+AR37+AS37</f>
        <v>300</v>
      </c>
    </row>
    <row r="38" spans="1:48" ht="15" customHeight="1">
      <c r="A38" s="91">
        <v>35</v>
      </c>
      <c r="B38" s="91">
        <v>106485</v>
      </c>
      <c r="C38" s="92" t="s">
        <v>86</v>
      </c>
      <c r="D38" s="92" t="s">
        <v>40</v>
      </c>
      <c r="E38" s="93">
        <v>1</v>
      </c>
      <c r="F38" s="93" t="s">
        <v>69</v>
      </c>
      <c r="G38" s="94">
        <v>5156.25</v>
      </c>
      <c r="H38" s="95">
        <f t="shared" si="0"/>
        <v>20625</v>
      </c>
      <c r="I38" s="103">
        <v>0.19885327914116</v>
      </c>
      <c r="J38" s="95">
        <v>1025.3372205716062</v>
      </c>
      <c r="K38" s="95">
        <f t="shared" si="1"/>
        <v>4101.348882286425</v>
      </c>
      <c r="L38" s="104">
        <v>5775.000000000001</v>
      </c>
      <c r="M38" s="104">
        <f t="shared" si="2"/>
        <v>23100.000000000004</v>
      </c>
      <c r="N38" s="105">
        <v>0.188910615184102</v>
      </c>
      <c r="O38" s="104">
        <v>1090.958802688189</v>
      </c>
      <c r="P38" s="104">
        <f t="shared" si="3"/>
        <v>4363.835210752756</v>
      </c>
      <c r="Q38" s="31">
        <v>20507.43</v>
      </c>
      <c r="R38" s="31">
        <v>3787.24</v>
      </c>
      <c r="S38" s="116">
        <f t="shared" si="4"/>
        <v>0.9942996363636364</v>
      </c>
      <c r="T38" s="116">
        <f t="shared" si="5"/>
        <v>0.9234132741930223</v>
      </c>
      <c r="U38" s="116">
        <f t="shared" si="6"/>
        <v>0.8877675324675324</v>
      </c>
      <c r="V38" s="116">
        <f t="shared" si="7"/>
        <v>0.8678696186024645</v>
      </c>
      <c r="W38" s="113"/>
      <c r="X38" s="114"/>
      <c r="Y38" s="32">
        <f>(Q38-H38)*0.01</f>
        <v>-1.175699999999997</v>
      </c>
      <c r="Z38" s="123"/>
      <c r="AA38" s="123"/>
      <c r="AB38" s="124">
        <v>4795.3125</v>
      </c>
      <c r="AC38" s="124">
        <f t="shared" si="21"/>
        <v>9590.625</v>
      </c>
      <c r="AD38" s="125">
        <v>0.20243263816570087</v>
      </c>
      <c r="AE38" s="124">
        <v>970.7277602039625</v>
      </c>
      <c r="AF38" s="124">
        <f t="shared" si="22"/>
        <v>1941.455520407925</v>
      </c>
      <c r="AG38" s="124">
        <v>5538.5859375</v>
      </c>
      <c r="AH38" s="124">
        <f t="shared" si="23"/>
        <v>11077.171875</v>
      </c>
      <c r="AI38" s="125">
        <v>0.19635965902072983</v>
      </c>
      <c r="AJ38" s="124">
        <v>1087.5548461445092</v>
      </c>
      <c r="AK38" s="124">
        <f t="shared" si="24"/>
        <v>2175.1096922890183</v>
      </c>
      <c r="AL38" s="19">
        <v>7748.17</v>
      </c>
      <c r="AM38" s="19">
        <v>1703.08</v>
      </c>
      <c r="AN38" s="116">
        <f t="shared" si="25"/>
        <v>0.8078899967416097</v>
      </c>
      <c r="AO38" s="116">
        <f t="shared" si="26"/>
        <v>0.8772181397399003</v>
      </c>
      <c r="AP38" s="116">
        <f t="shared" si="27"/>
        <v>0.6994718586507442</v>
      </c>
      <c r="AQ38" s="116">
        <f t="shared" si="28"/>
        <v>0.7829857988484853</v>
      </c>
      <c r="AR38" s="129"/>
      <c r="AS38" s="130"/>
      <c r="AT38" s="133"/>
      <c r="AU38" s="133"/>
      <c r="AV38" s="132">
        <f t="shared" si="29"/>
        <v>0</v>
      </c>
    </row>
    <row r="39" spans="1:48" ht="15" customHeight="1">
      <c r="A39" s="91">
        <v>36</v>
      </c>
      <c r="B39" s="91">
        <v>115971</v>
      </c>
      <c r="C39" s="92" t="s">
        <v>87</v>
      </c>
      <c r="D39" s="92" t="s">
        <v>40</v>
      </c>
      <c r="E39" s="93">
        <v>2</v>
      </c>
      <c r="F39" s="93" t="s">
        <v>69</v>
      </c>
      <c r="G39" s="94">
        <v>5625</v>
      </c>
      <c r="H39" s="95">
        <f t="shared" si="0"/>
        <v>22500</v>
      </c>
      <c r="I39" s="103">
        <v>0.31393345295065356</v>
      </c>
      <c r="J39" s="95">
        <v>1765.8756728474264</v>
      </c>
      <c r="K39" s="95">
        <f t="shared" si="1"/>
        <v>7063.502691389705</v>
      </c>
      <c r="L39" s="104">
        <v>6300.000000000001</v>
      </c>
      <c r="M39" s="104">
        <f t="shared" si="2"/>
        <v>25200.000000000004</v>
      </c>
      <c r="N39" s="105">
        <v>0.29823678030312084</v>
      </c>
      <c r="O39" s="104">
        <v>1878.8917159096616</v>
      </c>
      <c r="P39" s="104">
        <f t="shared" si="3"/>
        <v>7515.566863638646</v>
      </c>
      <c r="Q39" s="31">
        <v>21940.93</v>
      </c>
      <c r="R39" s="31">
        <v>5541.59</v>
      </c>
      <c r="S39" s="116">
        <f t="shared" si="4"/>
        <v>0.9751524444444445</v>
      </c>
      <c r="T39" s="116">
        <f t="shared" si="5"/>
        <v>0.7845385274298979</v>
      </c>
      <c r="U39" s="116">
        <f t="shared" si="6"/>
        <v>0.8706718253968253</v>
      </c>
      <c r="V39" s="116">
        <f t="shared" si="7"/>
        <v>0.7373482400656935</v>
      </c>
      <c r="W39" s="113"/>
      <c r="X39" s="114"/>
      <c r="Y39" s="32">
        <f aca="true" t="shared" si="30" ref="Y39:Y70">(Q39-H39)*0.01</f>
        <v>-5.590699999999997</v>
      </c>
      <c r="Z39" s="123"/>
      <c r="AA39" s="123"/>
      <c r="AB39" s="124">
        <v>5231.25</v>
      </c>
      <c r="AC39" s="124">
        <f t="shared" si="21"/>
        <v>10462.5</v>
      </c>
      <c r="AD39" s="125">
        <v>0.3195842551037653</v>
      </c>
      <c r="AE39" s="124">
        <v>1671.8251345115723</v>
      </c>
      <c r="AF39" s="124">
        <f t="shared" si="22"/>
        <v>3343.6502690231446</v>
      </c>
      <c r="AG39" s="124">
        <v>6042.09375</v>
      </c>
      <c r="AH39" s="124">
        <f t="shared" si="23"/>
        <v>12084.1875</v>
      </c>
      <c r="AI39" s="125">
        <v>0.3099967274506523</v>
      </c>
      <c r="AJ39" s="124">
        <v>1873.0292894500399</v>
      </c>
      <c r="AK39" s="124">
        <f t="shared" si="24"/>
        <v>3746.0585789000797</v>
      </c>
      <c r="AL39" s="19">
        <v>9380.88</v>
      </c>
      <c r="AM39" s="19">
        <v>2579.21</v>
      </c>
      <c r="AN39" s="116">
        <f t="shared" si="25"/>
        <v>0.8966193548387096</v>
      </c>
      <c r="AO39" s="116">
        <f t="shared" si="26"/>
        <v>0.7713755304778099</v>
      </c>
      <c r="AP39" s="116">
        <f t="shared" si="27"/>
        <v>0.7762938137131685</v>
      </c>
      <c r="AQ39" s="116">
        <f t="shared" si="28"/>
        <v>0.6885129919023608</v>
      </c>
      <c r="AR39" s="129"/>
      <c r="AS39" s="130"/>
      <c r="AT39" s="133"/>
      <c r="AU39" s="133"/>
      <c r="AV39" s="132">
        <f t="shared" si="29"/>
        <v>0</v>
      </c>
    </row>
    <row r="40" spans="1:48" ht="15" customHeight="1">
      <c r="A40" s="91">
        <v>37</v>
      </c>
      <c r="B40" s="91">
        <v>105910</v>
      </c>
      <c r="C40" s="92" t="s">
        <v>88</v>
      </c>
      <c r="D40" s="92" t="s">
        <v>40</v>
      </c>
      <c r="E40" s="93">
        <v>2</v>
      </c>
      <c r="F40" s="93" t="s">
        <v>49</v>
      </c>
      <c r="G40" s="94">
        <v>7812.5</v>
      </c>
      <c r="H40" s="95">
        <f t="shared" si="0"/>
        <v>31250</v>
      </c>
      <c r="I40" s="103">
        <v>0.3081986703704196</v>
      </c>
      <c r="J40" s="95">
        <v>2407.802112268903</v>
      </c>
      <c r="K40" s="95">
        <f t="shared" si="1"/>
        <v>9631.208449075611</v>
      </c>
      <c r="L40" s="104">
        <v>8750</v>
      </c>
      <c r="M40" s="104">
        <f t="shared" si="2"/>
        <v>35000</v>
      </c>
      <c r="N40" s="105">
        <v>0.2927887368518986</v>
      </c>
      <c r="O40" s="104">
        <v>2561.9014474541127</v>
      </c>
      <c r="P40" s="104">
        <f t="shared" si="3"/>
        <v>10247.60578981645</v>
      </c>
      <c r="Q40" s="31">
        <v>29974.47</v>
      </c>
      <c r="R40" s="31">
        <v>8485.28</v>
      </c>
      <c r="S40" s="116">
        <f t="shared" si="4"/>
        <v>0.95918304</v>
      </c>
      <c r="T40" s="116">
        <f t="shared" si="5"/>
        <v>0.8810192453901675</v>
      </c>
      <c r="U40" s="116">
        <f t="shared" si="6"/>
        <v>0.8564134285714287</v>
      </c>
      <c r="V40" s="116">
        <f t="shared" si="7"/>
        <v>0.8280256065697063</v>
      </c>
      <c r="W40" s="113"/>
      <c r="X40" s="114"/>
      <c r="Y40" s="32">
        <f t="shared" si="30"/>
        <v>-12.75529999999999</v>
      </c>
      <c r="Z40" s="123"/>
      <c r="AA40" s="123"/>
      <c r="AB40" s="124">
        <v>7265.625</v>
      </c>
      <c r="AC40" s="124">
        <f t="shared" si="21"/>
        <v>14531.25</v>
      </c>
      <c r="AD40" s="125">
        <v>0.31374624643708715</v>
      </c>
      <c r="AE40" s="124">
        <v>2279.5625717694616</v>
      </c>
      <c r="AF40" s="124">
        <f t="shared" si="22"/>
        <v>4559.125143538923</v>
      </c>
      <c r="AG40" s="124">
        <v>8391.796875</v>
      </c>
      <c r="AH40" s="124">
        <f t="shared" si="23"/>
        <v>16783.59375</v>
      </c>
      <c r="AI40" s="125">
        <v>0.30433385904397453</v>
      </c>
      <c r="AJ40" s="124">
        <v>2553.907927281916</v>
      </c>
      <c r="AK40" s="124">
        <f t="shared" si="24"/>
        <v>5107.815854563832</v>
      </c>
      <c r="AL40" s="19">
        <v>12718.48</v>
      </c>
      <c r="AM40" s="19">
        <v>2987.36</v>
      </c>
      <c r="AN40" s="116">
        <f t="shared" si="25"/>
        <v>0.8752502365591398</v>
      </c>
      <c r="AO40" s="116">
        <f t="shared" si="26"/>
        <v>0.6552485193861395</v>
      </c>
      <c r="AP40" s="116">
        <f t="shared" si="27"/>
        <v>0.7577924126053158</v>
      </c>
      <c r="AQ40" s="116">
        <f t="shared" si="28"/>
        <v>0.5848605519579949</v>
      </c>
      <c r="AR40" s="129"/>
      <c r="AS40" s="130"/>
      <c r="AT40" s="133"/>
      <c r="AU40" s="133"/>
      <c r="AV40" s="132">
        <f t="shared" si="29"/>
        <v>0</v>
      </c>
    </row>
    <row r="41" spans="1:48" ht="15" customHeight="1">
      <c r="A41" s="91">
        <v>38</v>
      </c>
      <c r="B41" s="91">
        <v>106865</v>
      </c>
      <c r="C41" s="92" t="s">
        <v>89</v>
      </c>
      <c r="D41" s="92" t="s">
        <v>51</v>
      </c>
      <c r="E41" s="93">
        <v>2</v>
      </c>
      <c r="F41" s="93" t="s">
        <v>69</v>
      </c>
      <c r="G41" s="94">
        <v>6250</v>
      </c>
      <c r="H41" s="95">
        <f t="shared" si="0"/>
        <v>25000</v>
      </c>
      <c r="I41" s="103">
        <v>0.26671866133860955</v>
      </c>
      <c r="J41" s="95">
        <v>1666.9916333663098</v>
      </c>
      <c r="K41" s="95">
        <f t="shared" si="1"/>
        <v>6667.966533465239</v>
      </c>
      <c r="L41" s="104">
        <v>7000.000000000001</v>
      </c>
      <c r="M41" s="104">
        <f t="shared" si="2"/>
        <v>28000.000000000004</v>
      </c>
      <c r="N41" s="105">
        <v>0.25338272827167907</v>
      </c>
      <c r="O41" s="104">
        <v>1773.6790979017537</v>
      </c>
      <c r="P41" s="104">
        <f t="shared" si="3"/>
        <v>7094.716391607015</v>
      </c>
      <c r="Q41" s="31">
        <v>23876.55</v>
      </c>
      <c r="R41" s="31">
        <v>5179.65</v>
      </c>
      <c r="S41" s="116">
        <f t="shared" si="4"/>
        <v>0.955062</v>
      </c>
      <c r="T41" s="116">
        <f t="shared" si="5"/>
        <v>0.7767960402926941</v>
      </c>
      <c r="U41" s="116">
        <f t="shared" si="6"/>
        <v>0.8527339285714285</v>
      </c>
      <c r="V41" s="116">
        <f t="shared" si="7"/>
        <v>0.7300714664405019</v>
      </c>
      <c r="W41" s="113"/>
      <c r="X41" s="114"/>
      <c r="Y41" s="32">
        <f t="shared" si="30"/>
        <v>-11.234500000000008</v>
      </c>
      <c r="Z41" s="123"/>
      <c r="AA41" s="123"/>
      <c r="AB41" s="124">
        <v>5812.5</v>
      </c>
      <c r="AC41" s="124">
        <f t="shared" si="21"/>
        <v>11625</v>
      </c>
      <c r="AD41" s="125">
        <v>0.2715195972427045</v>
      </c>
      <c r="AE41" s="124">
        <v>1578.20765897322</v>
      </c>
      <c r="AF41" s="124">
        <f t="shared" si="22"/>
        <v>3156.41531794644</v>
      </c>
      <c r="AG41" s="124">
        <v>6713.4375</v>
      </c>
      <c r="AH41" s="124">
        <f t="shared" si="23"/>
        <v>13426.875</v>
      </c>
      <c r="AI41" s="125">
        <v>0.2633740093254234</v>
      </c>
      <c r="AJ41" s="124">
        <v>1768.144950730647</v>
      </c>
      <c r="AK41" s="124">
        <f t="shared" si="24"/>
        <v>3536.289901461294</v>
      </c>
      <c r="AL41" s="19">
        <v>29669.15</v>
      </c>
      <c r="AM41" s="19">
        <v>5542.65</v>
      </c>
      <c r="AN41" s="115">
        <f t="shared" si="25"/>
        <v>2.5521849462365593</v>
      </c>
      <c r="AO41" s="115">
        <f t="shared" si="26"/>
        <v>1.755995153263304</v>
      </c>
      <c r="AP41" s="115">
        <f t="shared" si="27"/>
        <v>2.209683936135549</v>
      </c>
      <c r="AQ41" s="115">
        <f t="shared" si="28"/>
        <v>1.567363014471642</v>
      </c>
      <c r="AR41" s="129"/>
      <c r="AS41" s="135"/>
      <c r="AT41" s="133"/>
      <c r="AU41" s="133"/>
      <c r="AV41" s="132">
        <f t="shared" si="29"/>
        <v>0</v>
      </c>
    </row>
    <row r="42" spans="1:48" ht="15" customHeight="1">
      <c r="A42" s="91">
        <v>39</v>
      </c>
      <c r="B42" s="91">
        <v>752</v>
      </c>
      <c r="C42" s="92" t="s">
        <v>90</v>
      </c>
      <c r="D42" s="92" t="s">
        <v>53</v>
      </c>
      <c r="E42" s="93">
        <v>2</v>
      </c>
      <c r="F42" s="93" t="s">
        <v>69</v>
      </c>
      <c r="G42" s="94">
        <v>5625</v>
      </c>
      <c r="H42" s="95">
        <f t="shared" si="0"/>
        <v>22500</v>
      </c>
      <c r="I42" s="103">
        <v>0.3122333378941374</v>
      </c>
      <c r="J42" s="95">
        <v>1756.3125256545227</v>
      </c>
      <c r="K42" s="95">
        <f t="shared" si="1"/>
        <v>7025.250102618091</v>
      </c>
      <c r="L42" s="104">
        <v>6300.000000000001</v>
      </c>
      <c r="M42" s="104">
        <f t="shared" si="2"/>
        <v>25200.000000000004</v>
      </c>
      <c r="N42" s="105">
        <v>0.2966216709994305</v>
      </c>
      <c r="O42" s="104">
        <v>1868.7165272964123</v>
      </c>
      <c r="P42" s="104">
        <f t="shared" si="3"/>
        <v>7474.866109185649</v>
      </c>
      <c r="Q42" s="31">
        <v>21439.07</v>
      </c>
      <c r="R42" s="31">
        <v>6320.28</v>
      </c>
      <c r="S42" s="116">
        <f t="shared" si="4"/>
        <v>0.9528475555555556</v>
      </c>
      <c r="T42" s="116">
        <f t="shared" si="5"/>
        <v>0.8996519565395443</v>
      </c>
      <c r="U42" s="116">
        <f t="shared" si="6"/>
        <v>0.8507567460317459</v>
      </c>
      <c r="V42" s="116">
        <f t="shared" si="7"/>
        <v>0.8455375531386694</v>
      </c>
      <c r="W42" s="113"/>
      <c r="X42" s="114"/>
      <c r="Y42" s="32">
        <f t="shared" si="30"/>
        <v>-10.609300000000003</v>
      </c>
      <c r="Z42" s="123"/>
      <c r="AA42" s="123"/>
      <c r="AB42" s="124">
        <v>5231.25</v>
      </c>
      <c r="AC42" s="124">
        <f t="shared" si="21"/>
        <v>10462.5</v>
      </c>
      <c r="AD42" s="125">
        <v>0.31785353797623184</v>
      </c>
      <c r="AE42" s="124">
        <v>1662.7713205381629</v>
      </c>
      <c r="AF42" s="124">
        <f t="shared" si="22"/>
        <v>3325.5426410763257</v>
      </c>
      <c r="AG42" s="124">
        <v>6042.09375</v>
      </c>
      <c r="AH42" s="124">
        <f t="shared" si="23"/>
        <v>12084.1875</v>
      </c>
      <c r="AI42" s="125">
        <v>0.3083179318369449</v>
      </c>
      <c r="AJ42" s="124">
        <v>1862.8858489649308</v>
      </c>
      <c r="AK42" s="124">
        <f t="shared" si="24"/>
        <v>3725.7716979298616</v>
      </c>
      <c r="AL42" s="19">
        <v>11988.15</v>
      </c>
      <c r="AM42" s="19">
        <v>2715.8</v>
      </c>
      <c r="AN42" s="115">
        <f t="shared" si="25"/>
        <v>1.1458207885304659</v>
      </c>
      <c r="AO42" s="116">
        <f t="shared" si="26"/>
        <v>0.8166486775586856</v>
      </c>
      <c r="AP42" s="116">
        <f t="shared" si="27"/>
        <v>0.9920526307623081</v>
      </c>
      <c r="AQ42" s="116">
        <f t="shared" si="28"/>
        <v>0.72892281658293</v>
      </c>
      <c r="AR42" s="129"/>
      <c r="AS42" s="130"/>
      <c r="AT42" s="133"/>
      <c r="AU42" s="133"/>
      <c r="AV42" s="132">
        <f t="shared" si="29"/>
        <v>0</v>
      </c>
    </row>
    <row r="43" spans="1:48" ht="15" customHeight="1">
      <c r="A43" s="91">
        <v>40</v>
      </c>
      <c r="B43" s="91">
        <v>546</v>
      </c>
      <c r="C43" s="92" t="s">
        <v>91</v>
      </c>
      <c r="D43" s="92" t="s">
        <v>46</v>
      </c>
      <c r="E43" s="93">
        <v>3</v>
      </c>
      <c r="F43" s="93" t="s">
        <v>47</v>
      </c>
      <c r="G43" s="94">
        <v>13136.249999999998</v>
      </c>
      <c r="H43" s="95">
        <f t="shared" si="0"/>
        <v>52544.99999999999</v>
      </c>
      <c r="I43" s="103">
        <v>0.3263843989826169</v>
      </c>
      <c r="J43" s="95">
        <v>4287.4670611354</v>
      </c>
      <c r="K43" s="95">
        <f t="shared" si="1"/>
        <v>17149.8682445416</v>
      </c>
      <c r="L43" s="104">
        <v>14712.599999999999</v>
      </c>
      <c r="M43" s="104">
        <f t="shared" si="2"/>
        <v>58850.399999999994</v>
      </c>
      <c r="N43" s="105">
        <v>0.310065179033486</v>
      </c>
      <c r="O43" s="104">
        <v>4561.864953048066</v>
      </c>
      <c r="P43" s="104">
        <f t="shared" si="3"/>
        <v>18247.459812192265</v>
      </c>
      <c r="Q43" s="31">
        <v>48377.58</v>
      </c>
      <c r="R43" s="31">
        <v>14289.49</v>
      </c>
      <c r="S43" s="116">
        <f t="shared" si="4"/>
        <v>0.9206885526691408</v>
      </c>
      <c r="T43" s="116">
        <f t="shared" si="5"/>
        <v>0.8332128151799655</v>
      </c>
      <c r="U43" s="116">
        <f t="shared" si="6"/>
        <v>0.8220433505974472</v>
      </c>
      <c r="V43" s="116">
        <f t="shared" si="7"/>
        <v>0.7830947511089901</v>
      </c>
      <c r="W43" s="113"/>
      <c r="X43" s="114"/>
      <c r="Y43" s="32">
        <f t="shared" si="30"/>
        <v>-41.674199999999914</v>
      </c>
      <c r="Z43" s="123"/>
      <c r="AA43" s="123"/>
      <c r="AB43" s="124">
        <v>12216.7125</v>
      </c>
      <c r="AC43" s="124">
        <f t="shared" si="21"/>
        <v>24433.425</v>
      </c>
      <c r="AD43" s="125">
        <v>0.332259318164304</v>
      </c>
      <c r="AE43" s="124">
        <v>4059.1165654593296</v>
      </c>
      <c r="AF43" s="124">
        <f t="shared" si="22"/>
        <v>8118.233130918659</v>
      </c>
      <c r="AG43" s="124">
        <v>14110.3029375</v>
      </c>
      <c r="AH43" s="124">
        <f t="shared" si="23"/>
        <v>28220.605875</v>
      </c>
      <c r="AI43" s="125">
        <v>0.3222915386193749</v>
      </c>
      <c r="AJ43" s="124">
        <v>4547.63124411236</v>
      </c>
      <c r="AK43" s="124">
        <f t="shared" si="24"/>
        <v>9095.26248822472</v>
      </c>
      <c r="AL43" s="19">
        <v>20383.58</v>
      </c>
      <c r="AM43" s="19">
        <v>5858.91</v>
      </c>
      <c r="AN43" s="116">
        <f t="shared" si="25"/>
        <v>0.8342498032920068</v>
      </c>
      <c r="AO43" s="116">
        <f t="shared" si="26"/>
        <v>0.7216976779942517</v>
      </c>
      <c r="AP43" s="116">
        <f t="shared" si="27"/>
        <v>0.7222942019844215</v>
      </c>
      <c r="AQ43" s="116">
        <f t="shared" si="28"/>
        <v>0.644171623148348</v>
      </c>
      <c r="AR43" s="129"/>
      <c r="AS43" s="130"/>
      <c r="AT43" s="133"/>
      <c r="AU43" s="133"/>
      <c r="AV43" s="132">
        <f t="shared" si="29"/>
        <v>0</v>
      </c>
    </row>
    <row r="44" spans="1:48" ht="15" customHeight="1">
      <c r="A44" s="91">
        <v>41</v>
      </c>
      <c r="B44" s="91">
        <v>357</v>
      </c>
      <c r="C44" s="92" t="s">
        <v>92</v>
      </c>
      <c r="D44" s="92" t="s">
        <v>53</v>
      </c>
      <c r="E44" s="93">
        <v>3</v>
      </c>
      <c r="F44" s="93" t="s">
        <v>59</v>
      </c>
      <c r="G44" s="94">
        <v>9322.499999999998</v>
      </c>
      <c r="H44" s="95">
        <f t="shared" si="0"/>
        <v>37289.99999999999</v>
      </c>
      <c r="I44" s="103">
        <v>0.26652295784456975</v>
      </c>
      <c r="J44" s="95">
        <v>2484.660274506001</v>
      </c>
      <c r="K44" s="95">
        <f t="shared" si="1"/>
        <v>9938.641098024003</v>
      </c>
      <c r="L44" s="104">
        <v>10441.199999999999</v>
      </c>
      <c r="M44" s="104">
        <f t="shared" si="2"/>
        <v>41764.799999999996</v>
      </c>
      <c r="N44" s="105">
        <v>0.25319680995234123</v>
      </c>
      <c r="O44" s="104">
        <v>2643.6785320743847</v>
      </c>
      <c r="P44" s="104">
        <f t="shared" si="3"/>
        <v>10574.714128297539</v>
      </c>
      <c r="Q44" s="31">
        <v>34250.36</v>
      </c>
      <c r="R44" s="31">
        <v>9703.28</v>
      </c>
      <c r="S44" s="116">
        <f t="shared" si="4"/>
        <v>0.9184864574953072</v>
      </c>
      <c r="T44" s="116">
        <f t="shared" si="5"/>
        <v>0.9763185836270114</v>
      </c>
      <c r="U44" s="116">
        <f t="shared" si="6"/>
        <v>0.8200771941922386</v>
      </c>
      <c r="V44" s="116">
        <f t="shared" si="7"/>
        <v>0.9175926537847853</v>
      </c>
      <c r="W44" s="113"/>
      <c r="X44" s="114"/>
      <c r="Y44" s="32">
        <f t="shared" si="30"/>
        <v>-30.39639999999992</v>
      </c>
      <c r="Z44" s="123"/>
      <c r="AA44" s="123"/>
      <c r="AB44" s="124">
        <v>8669.925</v>
      </c>
      <c r="AC44" s="124">
        <f t="shared" si="21"/>
        <v>17339.85</v>
      </c>
      <c r="AD44" s="125">
        <v>0.271320371085772</v>
      </c>
      <c r="AE44" s="124">
        <v>2352.3272682858114</v>
      </c>
      <c r="AF44" s="124">
        <f t="shared" si="22"/>
        <v>4704.654536571623</v>
      </c>
      <c r="AG44" s="124">
        <v>10013.763374999999</v>
      </c>
      <c r="AH44" s="124">
        <f t="shared" si="23"/>
        <v>20027.526749999997</v>
      </c>
      <c r="AI44" s="125">
        <v>0.26318075995319884</v>
      </c>
      <c r="AJ44" s="124">
        <v>2635.4298550240087</v>
      </c>
      <c r="AK44" s="124">
        <f t="shared" si="24"/>
        <v>5270.859710048017</v>
      </c>
      <c r="AL44" s="19">
        <v>23168.67</v>
      </c>
      <c r="AM44" s="19">
        <v>6062.88</v>
      </c>
      <c r="AN44" s="115">
        <f t="shared" si="25"/>
        <v>1.3361516968139864</v>
      </c>
      <c r="AO44" s="115">
        <f t="shared" si="26"/>
        <v>1.288698235517659</v>
      </c>
      <c r="AP44" s="115">
        <f t="shared" si="27"/>
        <v>1.1568412959428453</v>
      </c>
      <c r="AQ44" s="115">
        <f t="shared" si="28"/>
        <v>1.150263967079626</v>
      </c>
      <c r="AR44" s="129">
        <v>500</v>
      </c>
      <c r="AS44" s="135">
        <f>(AM44-AF44)*0.2</f>
        <v>271.6450926856755</v>
      </c>
      <c r="AT44" s="133"/>
      <c r="AU44" s="133"/>
      <c r="AV44" s="132">
        <f t="shared" si="29"/>
        <v>771.6450926856755</v>
      </c>
    </row>
    <row r="45" spans="1:48" ht="15" customHeight="1">
      <c r="A45" s="91">
        <v>42</v>
      </c>
      <c r="B45" s="91">
        <v>101453</v>
      </c>
      <c r="C45" s="92" t="s">
        <v>93</v>
      </c>
      <c r="D45" s="92" t="s">
        <v>43</v>
      </c>
      <c r="E45" s="93">
        <v>3</v>
      </c>
      <c r="F45" s="93" t="s">
        <v>44</v>
      </c>
      <c r="G45" s="94">
        <v>9262.499999999998</v>
      </c>
      <c r="H45" s="95">
        <f t="shared" si="0"/>
        <v>37049.99999999999</v>
      </c>
      <c r="I45" s="103">
        <v>0.26</v>
      </c>
      <c r="J45" s="95">
        <v>2408.2499999999995</v>
      </c>
      <c r="K45" s="95">
        <f t="shared" si="1"/>
        <v>9632.999999999998</v>
      </c>
      <c r="L45" s="104">
        <v>10373.999999999998</v>
      </c>
      <c r="M45" s="104">
        <f t="shared" si="2"/>
        <v>41495.99999999999</v>
      </c>
      <c r="N45" s="105">
        <v>0.247</v>
      </c>
      <c r="O45" s="104">
        <v>2562.3779999999997</v>
      </c>
      <c r="P45" s="104">
        <f t="shared" si="3"/>
        <v>10249.511999999999</v>
      </c>
      <c r="Q45" s="31">
        <v>34003.38</v>
      </c>
      <c r="R45" s="31">
        <v>10579.13</v>
      </c>
      <c r="S45" s="116">
        <f t="shared" si="4"/>
        <v>0.9177700404858301</v>
      </c>
      <c r="T45" s="116">
        <f t="shared" si="5"/>
        <v>1.0982175853835774</v>
      </c>
      <c r="U45" s="116">
        <f t="shared" si="6"/>
        <v>0.8194375361480626</v>
      </c>
      <c r="V45" s="116">
        <f t="shared" si="7"/>
        <v>1.0321593847590012</v>
      </c>
      <c r="W45" s="113"/>
      <c r="X45" s="114"/>
      <c r="Y45" s="32">
        <f t="shared" si="30"/>
        <v>-30.466199999999954</v>
      </c>
      <c r="Z45" s="123"/>
      <c r="AA45" s="123"/>
      <c r="AB45" s="124">
        <v>8614.124999999998</v>
      </c>
      <c r="AC45" s="124">
        <f t="shared" si="21"/>
        <v>17228.249999999996</v>
      </c>
      <c r="AD45" s="125">
        <v>0.26468</v>
      </c>
      <c r="AE45" s="124">
        <v>2279.9866049999996</v>
      </c>
      <c r="AF45" s="124">
        <f t="shared" si="22"/>
        <v>4559.973209999999</v>
      </c>
      <c r="AG45" s="124">
        <v>9949.314374999998</v>
      </c>
      <c r="AH45" s="124">
        <f t="shared" si="23"/>
        <v>19898.628749999996</v>
      </c>
      <c r="AI45" s="125">
        <v>0.2567396</v>
      </c>
      <c r="AJ45" s="124">
        <v>2554.3829929117496</v>
      </c>
      <c r="AK45" s="124">
        <f t="shared" si="24"/>
        <v>5108.765985823499</v>
      </c>
      <c r="AL45" s="19">
        <v>12737.67</v>
      </c>
      <c r="AM45" s="19">
        <v>3909.05</v>
      </c>
      <c r="AN45" s="116">
        <f t="shared" si="25"/>
        <v>0.7393478734055985</v>
      </c>
      <c r="AO45" s="116">
        <f t="shared" si="26"/>
        <v>0.8572528433779989</v>
      </c>
      <c r="AP45" s="116">
        <f t="shared" si="27"/>
        <v>0.6401280289225961</v>
      </c>
      <c r="AQ45" s="116">
        <f t="shared" si="28"/>
        <v>0.7651652103164179</v>
      </c>
      <c r="AR45" s="129"/>
      <c r="AS45" s="130"/>
      <c r="AT45" s="133"/>
      <c r="AU45" s="133"/>
      <c r="AV45" s="132">
        <f t="shared" si="29"/>
        <v>0</v>
      </c>
    </row>
    <row r="46" spans="1:48" ht="15" customHeight="1">
      <c r="A46" s="91">
        <v>43</v>
      </c>
      <c r="B46" s="91">
        <v>549</v>
      </c>
      <c r="C46" s="92" t="s">
        <v>94</v>
      </c>
      <c r="D46" s="92" t="s">
        <v>55</v>
      </c>
      <c r="E46" s="93">
        <v>2</v>
      </c>
      <c r="F46" s="93" t="s">
        <v>69</v>
      </c>
      <c r="G46" s="94">
        <v>5162.5</v>
      </c>
      <c r="H46" s="95">
        <f t="shared" si="0"/>
        <v>20650</v>
      </c>
      <c r="I46" s="103">
        <v>0.28520330207576056</v>
      </c>
      <c r="J46" s="95">
        <v>1472.362046966114</v>
      </c>
      <c r="K46" s="95">
        <f t="shared" si="1"/>
        <v>5889.448187864456</v>
      </c>
      <c r="L46" s="104">
        <v>5782.000000000001</v>
      </c>
      <c r="M46" s="104">
        <f t="shared" si="2"/>
        <v>23128.000000000004</v>
      </c>
      <c r="N46" s="105">
        <v>0.27094313697197253</v>
      </c>
      <c r="O46" s="104">
        <v>1566.5932179719455</v>
      </c>
      <c r="P46" s="104">
        <f t="shared" si="3"/>
        <v>6266.372871887782</v>
      </c>
      <c r="Q46" s="31">
        <v>18892</v>
      </c>
      <c r="R46" s="31">
        <v>5368.46</v>
      </c>
      <c r="S46" s="116">
        <f t="shared" si="4"/>
        <v>0.914866828087167</v>
      </c>
      <c r="T46" s="116">
        <f t="shared" si="5"/>
        <v>0.9115387093585471</v>
      </c>
      <c r="U46" s="116">
        <f t="shared" si="6"/>
        <v>0.8168453822206847</v>
      </c>
      <c r="V46" s="116">
        <f t="shared" si="7"/>
        <v>0.856709313306905</v>
      </c>
      <c r="W46" s="113"/>
      <c r="X46" s="114"/>
      <c r="Y46" s="32">
        <f t="shared" si="30"/>
        <v>-17.580000000000002</v>
      </c>
      <c r="Z46" s="123"/>
      <c r="AA46" s="123"/>
      <c r="AB46" s="124">
        <v>4801.125</v>
      </c>
      <c r="AC46" s="124">
        <f t="shared" si="21"/>
        <v>9602.25</v>
      </c>
      <c r="AD46" s="125">
        <v>0.29033696151312427</v>
      </c>
      <c r="AE46" s="124">
        <v>1393.9440443446988</v>
      </c>
      <c r="AF46" s="124">
        <f t="shared" si="22"/>
        <v>2787.8880886893976</v>
      </c>
      <c r="AG46" s="124">
        <v>5545.2993750000005</v>
      </c>
      <c r="AH46" s="124">
        <f t="shared" si="23"/>
        <v>11090.598750000001</v>
      </c>
      <c r="AI46" s="125">
        <v>0.2816268526677305</v>
      </c>
      <c r="AJ46" s="124">
        <v>1561.7052100815833</v>
      </c>
      <c r="AK46" s="124">
        <f t="shared" si="24"/>
        <v>3123.4104201631667</v>
      </c>
      <c r="AL46" s="19">
        <v>7336.34</v>
      </c>
      <c r="AM46" s="19">
        <v>2015.72</v>
      </c>
      <c r="AN46" s="116">
        <f t="shared" si="25"/>
        <v>0.7640230154390898</v>
      </c>
      <c r="AO46" s="116">
        <f t="shared" si="26"/>
        <v>0.7230275878640458</v>
      </c>
      <c r="AP46" s="116">
        <f t="shared" si="27"/>
        <v>0.6614917882589522</v>
      </c>
      <c r="AQ46" s="116">
        <f t="shared" si="28"/>
        <v>0.6453586717222705</v>
      </c>
      <c r="AR46" s="129"/>
      <c r="AS46" s="130"/>
      <c r="AT46" s="133"/>
      <c r="AU46" s="133"/>
      <c r="AV46" s="132">
        <f t="shared" si="29"/>
        <v>0</v>
      </c>
    </row>
    <row r="47" spans="1:48" ht="15" customHeight="1">
      <c r="A47" s="91">
        <v>44</v>
      </c>
      <c r="B47" s="91">
        <v>343</v>
      </c>
      <c r="C47" s="92" t="s">
        <v>95</v>
      </c>
      <c r="D47" s="92" t="s">
        <v>53</v>
      </c>
      <c r="E47" s="93">
        <v>4</v>
      </c>
      <c r="F47" s="93" t="s">
        <v>44</v>
      </c>
      <c r="G47" s="94">
        <v>23650</v>
      </c>
      <c r="H47" s="95">
        <f t="shared" si="0"/>
        <v>94600</v>
      </c>
      <c r="I47" s="103">
        <v>0.2819113370291638</v>
      </c>
      <c r="J47" s="95">
        <v>6667.203120739724</v>
      </c>
      <c r="K47" s="95">
        <f t="shared" si="1"/>
        <v>26668.812482958896</v>
      </c>
      <c r="L47" s="104">
        <v>26488.000000000004</v>
      </c>
      <c r="M47" s="104">
        <f t="shared" si="2"/>
        <v>105952.00000000001</v>
      </c>
      <c r="N47" s="105">
        <v>0.26781577017770564</v>
      </c>
      <c r="O47" s="104">
        <v>7093.9041204670675</v>
      </c>
      <c r="P47" s="104">
        <f t="shared" si="3"/>
        <v>28375.61648186827</v>
      </c>
      <c r="Q47" s="31">
        <v>85262.59</v>
      </c>
      <c r="R47" s="31">
        <v>21391.14</v>
      </c>
      <c r="S47" s="116">
        <f t="shared" si="4"/>
        <v>0.9012958773784355</v>
      </c>
      <c r="T47" s="116">
        <f t="shared" si="5"/>
        <v>0.8021032062701976</v>
      </c>
      <c r="U47" s="116">
        <f t="shared" si="6"/>
        <v>0.8047284619450316</v>
      </c>
      <c r="V47" s="116">
        <f t="shared" si="7"/>
        <v>0.7538563968704863</v>
      </c>
      <c r="W47" s="113"/>
      <c r="X47" s="114"/>
      <c r="Y47" s="32">
        <f t="shared" si="30"/>
        <v>-93.37410000000004</v>
      </c>
      <c r="Z47" s="123"/>
      <c r="AA47" s="123"/>
      <c r="AB47" s="124">
        <v>21994.5</v>
      </c>
      <c r="AC47" s="124">
        <f t="shared" si="21"/>
        <v>43989</v>
      </c>
      <c r="AD47" s="125">
        <v>0.28698574109568875</v>
      </c>
      <c r="AE47" s="124">
        <v>6312.107882529126</v>
      </c>
      <c r="AF47" s="124">
        <f t="shared" si="22"/>
        <v>12624.215765058252</v>
      </c>
      <c r="AG47" s="124">
        <v>25403.6475</v>
      </c>
      <c r="AH47" s="124">
        <f t="shared" si="23"/>
        <v>50807.295</v>
      </c>
      <c r="AI47" s="125">
        <v>0.2783761688628181</v>
      </c>
      <c r="AJ47" s="124">
        <v>7071.770066191506</v>
      </c>
      <c r="AK47" s="124">
        <f t="shared" si="24"/>
        <v>14143.540132383012</v>
      </c>
      <c r="AL47" s="19">
        <v>45217.97</v>
      </c>
      <c r="AM47" s="19">
        <v>14855.12</v>
      </c>
      <c r="AN47" s="115">
        <f t="shared" si="25"/>
        <v>1.0279381208938598</v>
      </c>
      <c r="AO47" s="115">
        <f t="shared" si="26"/>
        <v>1.1767162631295105</v>
      </c>
      <c r="AP47" s="116">
        <f t="shared" si="27"/>
        <v>0.889989715059619</v>
      </c>
      <c r="AQ47" s="116">
        <f t="shared" si="28"/>
        <v>1.050311298370608</v>
      </c>
      <c r="AR47" s="129">
        <v>300</v>
      </c>
      <c r="AS47" s="135"/>
      <c r="AT47" s="133"/>
      <c r="AU47" s="133"/>
      <c r="AV47" s="132">
        <f t="shared" si="29"/>
        <v>300</v>
      </c>
    </row>
    <row r="48" spans="1:48" ht="15" customHeight="1">
      <c r="A48" s="91">
        <v>45</v>
      </c>
      <c r="B48" s="91">
        <v>373</v>
      </c>
      <c r="C48" s="92" t="s">
        <v>96</v>
      </c>
      <c r="D48" s="92" t="s">
        <v>40</v>
      </c>
      <c r="E48" s="93">
        <v>4</v>
      </c>
      <c r="F48" s="93" t="s">
        <v>47</v>
      </c>
      <c r="G48" s="94">
        <v>12712.499999999998</v>
      </c>
      <c r="H48" s="95">
        <f t="shared" si="0"/>
        <v>50849.99999999999</v>
      </c>
      <c r="I48" s="103">
        <v>0.3099633249858765</v>
      </c>
      <c r="J48" s="95">
        <v>3940.408768882954</v>
      </c>
      <c r="K48" s="95">
        <f t="shared" si="1"/>
        <v>15761.635075531816</v>
      </c>
      <c r="L48" s="104">
        <v>14238</v>
      </c>
      <c r="M48" s="104">
        <f t="shared" si="2"/>
        <v>56952</v>
      </c>
      <c r="N48" s="105">
        <v>0.29446515873658263</v>
      </c>
      <c r="O48" s="104">
        <v>4192.5949300914635</v>
      </c>
      <c r="P48" s="104">
        <f t="shared" si="3"/>
        <v>16770.379720365854</v>
      </c>
      <c r="Q48" s="31">
        <v>45502.22</v>
      </c>
      <c r="R48" s="31">
        <v>12340.54</v>
      </c>
      <c r="S48" s="116">
        <f t="shared" si="4"/>
        <v>0.8948322517207474</v>
      </c>
      <c r="T48" s="116">
        <f t="shared" si="5"/>
        <v>0.7829479581821632</v>
      </c>
      <c r="U48" s="116">
        <f t="shared" si="6"/>
        <v>0.7989573676078101</v>
      </c>
      <c r="V48" s="116">
        <f t="shared" si="7"/>
        <v>0.7358533441561683</v>
      </c>
      <c r="W48" s="113"/>
      <c r="X48" s="114"/>
      <c r="Y48" s="32">
        <f t="shared" si="30"/>
        <v>-53.47779999999992</v>
      </c>
      <c r="Z48" s="123"/>
      <c r="AA48" s="123"/>
      <c r="AB48" s="124">
        <v>11822.624999999998</v>
      </c>
      <c r="AC48" s="124">
        <f t="shared" si="21"/>
        <v>23645.249999999996</v>
      </c>
      <c r="AD48" s="125">
        <v>0.31554266483562227</v>
      </c>
      <c r="AE48" s="124">
        <v>3730.542597852248</v>
      </c>
      <c r="AF48" s="124">
        <f t="shared" si="22"/>
        <v>7461.085195704496</v>
      </c>
      <c r="AG48" s="124">
        <v>13655.131874999997</v>
      </c>
      <c r="AH48" s="124">
        <f t="shared" si="23"/>
        <v>27310.263749999995</v>
      </c>
      <c r="AI48" s="125">
        <v>0.3060763848905536</v>
      </c>
      <c r="AJ48" s="124">
        <v>4179.513399503766</v>
      </c>
      <c r="AK48" s="124">
        <f t="shared" si="24"/>
        <v>8359.026799007532</v>
      </c>
      <c r="AL48" s="19">
        <v>27881.36</v>
      </c>
      <c r="AM48" s="19">
        <v>7529.41</v>
      </c>
      <c r="AN48" s="115">
        <f t="shared" si="25"/>
        <v>1.179152683942864</v>
      </c>
      <c r="AO48" s="115">
        <f t="shared" si="26"/>
        <v>1.0091574888241244</v>
      </c>
      <c r="AP48" s="115">
        <f t="shared" si="27"/>
        <v>1.0209114146691463</v>
      </c>
      <c r="AQ48" s="116">
        <f t="shared" si="28"/>
        <v>0.9007519871684067</v>
      </c>
      <c r="AR48" s="129">
        <v>300</v>
      </c>
      <c r="AS48" s="135"/>
      <c r="AT48" s="133"/>
      <c r="AU48" s="133"/>
      <c r="AV48" s="132">
        <f t="shared" si="29"/>
        <v>300</v>
      </c>
    </row>
    <row r="49" spans="1:48" ht="15" customHeight="1">
      <c r="A49" s="91">
        <v>46</v>
      </c>
      <c r="B49" s="91">
        <v>107658</v>
      </c>
      <c r="C49" s="92" t="s">
        <v>97</v>
      </c>
      <c r="D49" s="92" t="s">
        <v>43</v>
      </c>
      <c r="E49" s="93">
        <v>2</v>
      </c>
      <c r="F49" s="93" t="s">
        <v>47</v>
      </c>
      <c r="G49" s="94">
        <v>10625</v>
      </c>
      <c r="H49" s="95">
        <f t="shared" si="0"/>
        <v>42500</v>
      </c>
      <c r="I49" s="103">
        <v>0.24607140005116296</v>
      </c>
      <c r="J49" s="95">
        <v>2614.5086255436063</v>
      </c>
      <c r="K49" s="95">
        <f t="shared" si="1"/>
        <v>10458.034502174425</v>
      </c>
      <c r="L49" s="104">
        <v>11900.000000000002</v>
      </c>
      <c r="M49" s="104">
        <f t="shared" si="2"/>
        <v>47600.00000000001</v>
      </c>
      <c r="N49" s="105">
        <v>0.2337678300486048</v>
      </c>
      <c r="O49" s="104">
        <v>2781.8371775783976</v>
      </c>
      <c r="P49" s="104">
        <f t="shared" si="3"/>
        <v>11127.34871031359</v>
      </c>
      <c r="Q49" s="31">
        <v>37879.99</v>
      </c>
      <c r="R49" s="31">
        <v>9723.38</v>
      </c>
      <c r="S49" s="116">
        <f t="shared" si="4"/>
        <v>0.8912938823529412</v>
      </c>
      <c r="T49" s="116">
        <f t="shared" si="5"/>
        <v>0.9297521439595865</v>
      </c>
      <c r="U49" s="116">
        <f t="shared" si="6"/>
        <v>0.7957981092436973</v>
      </c>
      <c r="V49" s="116">
        <f t="shared" si="7"/>
        <v>0.8738272029695361</v>
      </c>
      <c r="W49" s="113"/>
      <c r="X49" s="114"/>
      <c r="Y49" s="32">
        <f t="shared" si="30"/>
        <v>-46.20010000000002</v>
      </c>
      <c r="Z49" s="123"/>
      <c r="AA49" s="123"/>
      <c r="AB49" s="124">
        <v>9881.25</v>
      </c>
      <c r="AC49" s="124">
        <f t="shared" si="21"/>
        <v>19762.5</v>
      </c>
      <c r="AD49" s="125">
        <v>0.2505006852520839</v>
      </c>
      <c r="AE49" s="124">
        <v>2475.259896147154</v>
      </c>
      <c r="AF49" s="124">
        <f t="shared" si="22"/>
        <v>4950.519792294308</v>
      </c>
      <c r="AG49" s="124">
        <v>11412.84375</v>
      </c>
      <c r="AH49" s="124">
        <f t="shared" si="23"/>
        <v>22825.6875</v>
      </c>
      <c r="AI49" s="125">
        <v>0.24298566469452137</v>
      </c>
      <c r="AJ49" s="124">
        <v>2773.157424648464</v>
      </c>
      <c r="AK49" s="124">
        <f t="shared" si="24"/>
        <v>5546.314849296928</v>
      </c>
      <c r="AL49" s="19">
        <v>13093.77</v>
      </c>
      <c r="AM49" s="19">
        <v>3597.33</v>
      </c>
      <c r="AN49" s="116">
        <f t="shared" si="25"/>
        <v>0.6625563567362429</v>
      </c>
      <c r="AO49" s="116">
        <f t="shared" si="26"/>
        <v>0.7266570281365999</v>
      </c>
      <c r="AP49" s="116">
        <f t="shared" si="27"/>
        <v>0.5736418673041064</v>
      </c>
      <c r="AQ49" s="116">
        <f t="shared" si="28"/>
        <v>0.6485982310319097</v>
      </c>
      <c r="AR49" s="129"/>
      <c r="AS49" s="130"/>
      <c r="AT49" s="133"/>
      <c r="AU49" s="133"/>
      <c r="AV49" s="132">
        <f t="shared" si="29"/>
        <v>0</v>
      </c>
    </row>
    <row r="50" spans="1:48" ht="15" customHeight="1">
      <c r="A50" s="91">
        <v>47</v>
      </c>
      <c r="B50" s="91">
        <v>339</v>
      </c>
      <c r="C50" s="92" t="s">
        <v>98</v>
      </c>
      <c r="D50" s="92" t="s">
        <v>53</v>
      </c>
      <c r="E50" s="93">
        <v>2</v>
      </c>
      <c r="F50" s="93" t="s">
        <v>69</v>
      </c>
      <c r="G50" s="94">
        <v>5605</v>
      </c>
      <c r="H50" s="95">
        <f t="shared" si="0"/>
        <v>22420</v>
      </c>
      <c r="I50" s="103">
        <v>0.2695130669836862</v>
      </c>
      <c r="J50" s="95">
        <v>1510.6207404435613</v>
      </c>
      <c r="K50" s="95">
        <f t="shared" si="1"/>
        <v>6042.482961774245</v>
      </c>
      <c r="L50" s="104">
        <v>6277.6</v>
      </c>
      <c r="M50" s="104">
        <f t="shared" si="2"/>
        <v>25110.4</v>
      </c>
      <c r="N50" s="105">
        <v>0.2560374136345019</v>
      </c>
      <c r="O50" s="104">
        <v>1607.3004678319492</v>
      </c>
      <c r="P50" s="104">
        <f t="shared" si="3"/>
        <v>6429.201871327797</v>
      </c>
      <c r="Q50" s="31">
        <v>19817.59</v>
      </c>
      <c r="R50" s="31">
        <v>4923.83</v>
      </c>
      <c r="S50" s="116">
        <f t="shared" si="4"/>
        <v>0.8839246208742194</v>
      </c>
      <c r="T50" s="116">
        <f t="shared" si="5"/>
        <v>0.8148686609708243</v>
      </c>
      <c r="U50" s="116">
        <f t="shared" si="6"/>
        <v>0.7892184114948387</v>
      </c>
      <c r="V50" s="116">
        <f t="shared" si="7"/>
        <v>0.7658540046718274</v>
      </c>
      <c r="W50" s="113"/>
      <c r="X50" s="114"/>
      <c r="Y50" s="32">
        <f t="shared" si="30"/>
        <v>-26.0241</v>
      </c>
      <c r="Z50" s="123"/>
      <c r="AA50" s="123"/>
      <c r="AB50" s="124">
        <v>5212.650000000001</v>
      </c>
      <c r="AC50" s="124">
        <f t="shared" si="21"/>
        <v>10425.300000000001</v>
      </c>
      <c r="AD50" s="125">
        <v>0.27436430218939256</v>
      </c>
      <c r="AE50" s="124">
        <v>1430.1650798075373</v>
      </c>
      <c r="AF50" s="124">
        <f t="shared" si="22"/>
        <v>2860.3301596150745</v>
      </c>
      <c r="AG50" s="124">
        <v>6020.610750000001</v>
      </c>
      <c r="AH50" s="124">
        <f t="shared" si="23"/>
        <v>12041.221500000001</v>
      </c>
      <c r="AI50" s="125">
        <v>0.26613337312371077</v>
      </c>
      <c r="AJ50" s="124">
        <v>1602.2854471623743</v>
      </c>
      <c r="AK50" s="124">
        <f t="shared" si="24"/>
        <v>3204.5708943247487</v>
      </c>
      <c r="AL50" s="19">
        <v>8732.83</v>
      </c>
      <c r="AM50" s="19">
        <v>2561.7</v>
      </c>
      <c r="AN50" s="116">
        <f t="shared" si="25"/>
        <v>0.8376574295224117</v>
      </c>
      <c r="AO50" s="116">
        <f t="shared" si="26"/>
        <v>0.8955959127266404</v>
      </c>
      <c r="AP50" s="116">
        <f t="shared" si="27"/>
        <v>0.7252445277250318</v>
      </c>
      <c r="AQ50" s="116">
        <f t="shared" si="28"/>
        <v>0.7993893986045794</v>
      </c>
      <c r="AR50" s="129"/>
      <c r="AS50" s="130"/>
      <c r="AT50" s="133"/>
      <c r="AU50" s="133"/>
      <c r="AV50" s="132">
        <f t="shared" si="29"/>
        <v>0</v>
      </c>
    </row>
    <row r="51" spans="1:48" ht="15" customHeight="1">
      <c r="A51" s="91">
        <v>48</v>
      </c>
      <c r="B51" s="99">
        <v>591</v>
      </c>
      <c r="C51" s="100" t="s">
        <v>99</v>
      </c>
      <c r="D51" s="100" t="s">
        <v>55</v>
      </c>
      <c r="E51" s="93">
        <v>2</v>
      </c>
      <c r="F51" s="93" t="s">
        <v>100</v>
      </c>
      <c r="G51" s="94">
        <v>3000</v>
      </c>
      <c r="H51" s="95">
        <f t="shared" si="0"/>
        <v>12000</v>
      </c>
      <c r="I51" s="103">
        <v>0.2931950303452989</v>
      </c>
      <c r="J51" s="95">
        <v>879.5850910358968</v>
      </c>
      <c r="K51" s="95">
        <f t="shared" si="1"/>
        <v>3518.340364143587</v>
      </c>
      <c r="L51" s="104">
        <v>3360.0000000000005</v>
      </c>
      <c r="M51" s="104">
        <f t="shared" si="2"/>
        <v>13440.000000000002</v>
      </c>
      <c r="N51" s="105">
        <v>0.27853527882803397</v>
      </c>
      <c r="O51" s="104">
        <v>935.8785368621943</v>
      </c>
      <c r="P51" s="104">
        <f t="shared" si="3"/>
        <v>3743.5141474487773</v>
      </c>
      <c r="Q51" s="31">
        <v>10533.36</v>
      </c>
      <c r="R51" s="31">
        <v>3775.69</v>
      </c>
      <c r="S51" s="116">
        <f t="shared" si="4"/>
        <v>0.87778</v>
      </c>
      <c r="T51" s="116">
        <f t="shared" si="5"/>
        <v>1.0731451790392814</v>
      </c>
      <c r="U51" s="116">
        <f t="shared" si="6"/>
        <v>0.7837321428571428</v>
      </c>
      <c r="V51" s="116">
        <f t="shared" si="7"/>
        <v>1.008595093082031</v>
      </c>
      <c r="W51" s="113"/>
      <c r="X51" s="114"/>
      <c r="Y51" s="32">
        <f t="shared" si="30"/>
        <v>-14.666399999999994</v>
      </c>
      <c r="Z51" s="123"/>
      <c r="AA51" s="123"/>
      <c r="AB51" s="124">
        <v>2790</v>
      </c>
      <c r="AC51" s="124">
        <f t="shared" si="21"/>
        <v>5580</v>
      </c>
      <c r="AD51" s="125">
        <v>0.2984725408915143</v>
      </c>
      <c r="AE51" s="124">
        <v>832.7383890873249</v>
      </c>
      <c r="AF51" s="124">
        <f t="shared" si="22"/>
        <v>1665.4767781746498</v>
      </c>
      <c r="AG51" s="124">
        <v>3222.45</v>
      </c>
      <c r="AH51" s="124">
        <f t="shared" si="23"/>
        <v>6444.9</v>
      </c>
      <c r="AI51" s="125">
        <v>0.2895183646647689</v>
      </c>
      <c r="AJ51" s="124">
        <v>932.9584542139845</v>
      </c>
      <c r="AK51" s="124">
        <f t="shared" si="24"/>
        <v>1865.916908427969</v>
      </c>
      <c r="AL51" s="19">
        <v>2070.71</v>
      </c>
      <c r="AM51" s="19">
        <v>758.09</v>
      </c>
      <c r="AN51" s="116">
        <f t="shared" si="25"/>
        <v>0.37109498207885305</v>
      </c>
      <c r="AO51" s="116">
        <f t="shared" si="26"/>
        <v>0.4551789673290198</v>
      </c>
      <c r="AP51" s="116">
        <f t="shared" si="27"/>
        <v>0.32129435677822776</v>
      </c>
      <c r="AQ51" s="116">
        <f t="shared" si="28"/>
        <v>0.4062828288740302</v>
      </c>
      <c r="AR51" s="129"/>
      <c r="AS51" s="130"/>
      <c r="AT51" s="133"/>
      <c r="AU51" s="133"/>
      <c r="AV51" s="132">
        <f t="shared" si="29"/>
        <v>0</v>
      </c>
    </row>
    <row r="52" spans="1:48" ht="15" customHeight="1">
      <c r="A52" s="91">
        <v>49</v>
      </c>
      <c r="B52" s="91">
        <v>737</v>
      </c>
      <c r="C52" s="92" t="s">
        <v>101</v>
      </c>
      <c r="D52" s="92" t="s">
        <v>46</v>
      </c>
      <c r="E52" s="93">
        <v>2</v>
      </c>
      <c r="F52" s="93" t="s">
        <v>59</v>
      </c>
      <c r="G52" s="94">
        <v>9974.999999999998</v>
      </c>
      <c r="H52" s="95">
        <f t="shared" si="0"/>
        <v>39899.99999999999</v>
      </c>
      <c r="I52" s="103">
        <v>0.2614674338916765</v>
      </c>
      <c r="J52" s="95">
        <v>2608.1376530694724</v>
      </c>
      <c r="K52" s="95">
        <f t="shared" si="1"/>
        <v>10432.55061227789</v>
      </c>
      <c r="L52" s="104">
        <v>11171.999999999998</v>
      </c>
      <c r="M52" s="104">
        <f t="shared" si="2"/>
        <v>44687.99999999999</v>
      </c>
      <c r="N52" s="105">
        <v>0.24839406219709265</v>
      </c>
      <c r="O52" s="104">
        <v>2775.0584628659185</v>
      </c>
      <c r="P52" s="104">
        <f t="shared" si="3"/>
        <v>11100.233851463674</v>
      </c>
      <c r="Q52" s="31">
        <v>34800.44</v>
      </c>
      <c r="R52" s="31">
        <v>8586.77</v>
      </c>
      <c r="S52" s="116">
        <f t="shared" si="4"/>
        <v>0.8721914786967421</v>
      </c>
      <c r="T52" s="116">
        <f t="shared" si="5"/>
        <v>0.8230748470939003</v>
      </c>
      <c r="U52" s="116">
        <f t="shared" si="6"/>
        <v>0.7787423916935197</v>
      </c>
      <c r="V52" s="116">
        <f t="shared" si="7"/>
        <v>0.773566585614568</v>
      </c>
      <c r="W52" s="113"/>
      <c r="X52" s="114"/>
      <c r="Y52" s="32">
        <f t="shared" si="30"/>
        <v>-50.995599999999904</v>
      </c>
      <c r="Z52" s="123"/>
      <c r="AA52" s="123"/>
      <c r="AB52" s="124">
        <v>9276.749999999998</v>
      </c>
      <c r="AC52" s="124">
        <f t="shared" si="21"/>
        <v>18553.499999999996</v>
      </c>
      <c r="AD52" s="125">
        <v>0.26617384770172664</v>
      </c>
      <c r="AE52" s="124">
        <v>2469.2282416669923</v>
      </c>
      <c r="AF52" s="124">
        <f t="shared" si="22"/>
        <v>4938.456483333985</v>
      </c>
      <c r="AG52" s="124">
        <v>10714.646249999998</v>
      </c>
      <c r="AH52" s="124">
        <f t="shared" si="23"/>
        <v>21429.292499999996</v>
      </c>
      <c r="AI52" s="125">
        <v>0.25818863227067484</v>
      </c>
      <c r="AJ52" s="124">
        <v>2766.399860551615</v>
      </c>
      <c r="AK52" s="124">
        <f t="shared" si="24"/>
        <v>5532.79972110323</v>
      </c>
      <c r="AL52" s="19">
        <v>24582.31</v>
      </c>
      <c r="AM52" s="19">
        <v>5816.18</v>
      </c>
      <c r="AN52" s="115">
        <f t="shared" si="25"/>
        <v>1.324941924704234</v>
      </c>
      <c r="AO52" s="115">
        <f t="shared" si="26"/>
        <v>1.1777323582030348</v>
      </c>
      <c r="AP52" s="115">
        <f t="shared" si="27"/>
        <v>1.1471358655447914</v>
      </c>
      <c r="AQ52" s="115">
        <f t="shared" si="28"/>
        <v>1.0512182426947247</v>
      </c>
      <c r="AR52" s="129">
        <v>500</v>
      </c>
      <c r="AS52" s="135">
        <f>(AM52-AF52)*0.2</f>
        <v>175.54470333320316</v>
      </c>
      <c r="AT52" s="133"/>
      <c r="AU52" s="133"/>
      <c r="AV52" s="132">
        <f t="shared" si="29"/>
        <v>675.5447033332032</v>
      </c>
    </row>
    <row r="53" spans="1:48" ht="15" customHeight="1">
      <c r="A53" s="91">
        <v>50</v>
      </c>
      <c r="B53" s="91">
        <v>102565</v>
      </c>
      <c r="C53" s="92" t="s">
        <v>102</v>
      </c>
      <c r="D53" s="92" t="s">
        <v>53</v>
      </c>
      <c r="E53" s="93">
        <v>2</v>
      </c>
      <c r="F53" s="93" t="s">
        <v>49</v>
      </c>
      <c r="G53" s="94">
        <v>8699.999999999998</v>
      </c>
      <c r="H53" s="95">
        <f t="shared" si="0"/>
        <v>34799.99999999999</v>
      </c>
      <c r="I53" s="103">
        <v>0.31</v>
      </c>
      <c r="J53" s="95">
        <v>2696.9999999999995</v>
      </c>
      <c r="K53" s="95">
        <f t="shared" si="1"/>
        <v>10787.999999999998</v>
      </c>
      <c r="L53" s="104">
        <v>9743.999999999998</v>
      </c>
      <c r="M53" s="104">
        <f t="shared" si="2"/>
        <v>38975.99999999999</v>
      </c>
      <c r="N53" s="105">
        <v>0.2945</v>
      </c>
      <c r="O53" s="104">
        <v>2869.6079999999993</v>
      </c>
      <c r="P53" s="104">
        <f t="shared" si="3"/>
        <v>11478.431999999997</v>
      </c>
      <c r="Q53" s="31">
        <v>29715.71</v>
      </c>
      <c r="R53" s="31">
        <v>9083.9</v>
      </c>
      <c r="S53" s="116">
        <f t="shared" si="4"/>
        <v>0.8538997126436784</v>
      </c>
      <c r="T53" s="116">
        <f t="shared" si="5"/>
        <v>0.8420374490174268</v>
      </c>
      <c r="U53" s="116">
        <f t="shared" si="6"/>
        <v>0.7624104577175699</v>
      </c>
      <c r="V53" s="116">
        <f t="shared" si="7"/>
        <v>0.7913885799035968</v>
      </c>
      <c r="W53" s="113"/>
      <c r="X53" s="114"/>
      <c r="Y53" s="32">
        <f t="shared" si="30"/>
        <v>-50.842899999999936</v>
      </c>
      <c r="Z53" s="123"/>
      <c r="AA53" s="123"/>
      <c r="AB53" s="124">
        <v>8090.999999999999</v>
      </c>
      <c r="AC53" s="124">
        <f t="shared" si="21"/>
        <v>16181.999999999998</v>
      </c>
      <c r="AD53" s="125">
        <v>0.31558</v>
      </c>
      <c r="AE53" s="124">
        <v>2553.35778</v>
      </c>
      <c r="AF53" s="124">
        <f t="shared" si="22"/>
        <v>5106.71556</v>
      </c>
      <c r="AG53" s="124">
        <v>9345.105</v>
      </c>
      <c r="AH53" s="124">
        <f t="shared" si="23"/>
        <v>18690.21</v>
      </c>
      <c r="AI53" s="125">
        <v>0.3061126</v>
      </c>
      <c r="AJ53" s="124">
        <v>2860.654388823</v>
      </c>
      <c r="AK53" s="124">
        <f t="shared" si="24"/>
        <v>5721.308777646</v>
      </c>
      <c r="AL53" s="19">
        <v>13859.54</v>
      </c>
      <c r="AM53" s="19">
        <v>4373.97</v>
      </c>
      <c r="AN53" s="116">
        <f t="shared" si="25"/>
        <v>0.8564788036089483</v>
      </c>
      <c r="AO53" s="116">
        <f t="shared" si="26"/>
        <v>0.8565133398579184</v>
      </c>
      <c r="AP53" s="116">
        <f t="shared" si="27"/>
        <v>0.7415400897047172</v>
      </c>
      <c r="AQ53" s="116">
        <f t="shared" si="28"/>
        <v>0.7645051455865742</v>
      </c>
      <c r="AR53" s="129"/>
      <c r="AS53" s="130"/>
      <c r="AT53" s="133"/>
      <c r="AU53" s="133"/>
      <c r="AV53" s="132">
        <f t="shared" si="29"/>
        <v>0</v>
      </c>
    </row>
    <row r="54" spans="1:48" ht="15" customHeight="1">
      <c r="A54" s="91">
        <v>51</v>
      </c>
      <c r="B54" s="91">
        <v>341</v>
      </c>
      <c r="C54" s="92" t="s">
        <v>103</v>
      </c>
      <c r="D54" s="92" t="s">
        <v>55</v>
      </c>
      <c r="E54" s="93">
        <v>7</v>
      </c>
      <c r="F54" s="93" t="s">
        <v>44</v>
      </c>
      <c r="G54" s="94">
        <v>18687.499999999996</v>
      </c>
      <c r="H54" s="95">
        <f t="shared" si="0"/>
        <v>74749.99999999999</v>
      </c>
      <c r="I54" s="103">
        <v>0.3005992538493598</v>
      </c>
      <c r="J54" s="95">
        <v>5617.448556309911</v>
      </c>
      <c r="K54" s="95">
        <f t="shared" si="1"/>
        <v>22469.794225239642</v>
      </c>
      <c r="L54" s="104">
        <v>20929.999999999996</v>
      </c>
      <c r="M54" s="104">
        <f t="shared" si="2"/>
        <v>83719.99999999999</v>
      </c>
      <c r="N54" s="105">
        <v>0.28556929115689184</v>
      </c>
      <c r="O54" s="104">
        <v>5976.965263913745</v>
      </c>
      <c r="P54" s="104">
        <f t="shared" si="3"/>
        <v>23907.86105565498</v>
      </c>
      <c r="Q54" s="31">
        <v>63772.47</v>
      </c>
      <c r="R54" s="31">
        <v>17254.56</v>
      </c>
      <c r="S54" s="116">
        <f t="shared" si="4"/>
        <v>0.8531434113712376</v>
      </c>
      <c r="T54" s="116">
        <f t="shared" si="5"/>
        <v>0.7679002231635248</v>
      </c>
      <c r="U54" s="116">
        <f t="shared" si="6"/>
        <v>0.7617351887243193</v>
      </c>
      <c r="V54" s="116">
        <f t="shared" si="7"/>
        <v>0.7217107360559444</v>
      </c>
      <c r="W54" s="113"/>
      <c r="X54" s="114"/>
      <c r="Y54" s="32">
        <f t="shared" si="30"/>
        <v>-109.77529999999985</v>
      </c>
      <c r="Z54" s="123"/>
      <c r="AA54" s="123"/>
      <c r="AB54" s="124">
        <v>17379.374999999996</v>
      </c>
      <c r="AC54" s="124">
        <f t="shared" si="21"/>
        <v>34758.74999999999</v>
      </c>
      <c r="AD54" s="125">
        <v>0.3060100404186483</v>
      </c>
      <c r="AE54" s="124">
        <v>5318.263246200845</v>
      </c>
      <c r="AF54" s="124">
        <f t="shared" si="22"/>
        <v>10636.52649240169</v>
      </c>
      <c r="AG54" s="124">
        <v>20073.178124999995</v>
      </c>
      <c r="AH54" s="124">
        <f t="shared" si="23"/>
        <v>40146.35624999999</v>
      </c>
      <c r="AI54" s="125">
        <v>0.29682973920608885</v>
      </c>
      <c r="AJ54" s="124">
        <v>5958.316227881116</v>
      </c>
      <c r="AK54" s="124">
        <f t="shared" si="24"/>
        <v>11916.632455762232</v>
      </c>
      <c r="AL54" s="19">
        <v>29304.75</v>
      </c>
      <c r="AM54" s="19">
        <v>9398.67</v>
      </c>
      <c r="AN54" s="116">
        <f t="shared" si="25"/>
        <v>0.8430898694573311</v>
      </c>
      <c r="AO54" s="116">
        <f t="shared" si="26"/>
        <v>0.8836221116653106</v>
      </c>
      <c r="AP54" s="116">
        <f t="shared" si="27"/>
        <v>0.7299479389240962</v>
      </c>
      <c r="AQ54" s="116">
        <f t="shared" si="28"/>
        <v>0.7887018446604281</v>
      </c>
      <c r="AR54" s="129"/>
      <c r="AS54" s="130"/>
      <c r="AT54" s="133"/>
      <c r="AU54" s="133"/>
      <c r="AV54" s="132">
        <f t="shared" si="29"/>
        <v>0</v>
      </c>
    </row>
    <row r="55" spans="1:48" ht="15" customHeight="1">
      <c r="A55" s="91">
        <v>52</v>
      </c>
      <c r="B55" s="91">
        <v>744</v>
      </c>
      <c r="C55" s="92" t="s">
        <v>104</v>
      </c>
      <c r="D55" s="92" t="s">
        <v>40</v>
      </c>
      <c r="E55" s="93">
        <v>4</v>
      </c>
      <c r="F55" s="93" t="s">
        <v>59</v>
      </c>
      <c r="G55" s="94">
        <v>8757.499999999998</v>
      </c>
      <c r="H55" s="95">
        <f t="shared" si="0"/>
        <v>35029.99999999999</v>
      </c>
      <c r="I55" s="103">
        <v>0.25300266364888313</v>
      </c>
      <c r="J55" s="95">
        <v>2215.6708269050937</v>
      </c>
      <c r="K55" s="95">
        <f t="shared" si="1"/>
        <v>8862.683307620375</v>
      </c>
      <c r="L55" s="104">
        <v>9808.4</v>
      </c>
      <c r="M55" s="104">
        <f t="shared" si="2"/>
        <v>39233.6</v>
      </c>
      <c r="N55" s="105">
        <v>0.24035253046643895</v>
      </c>
      <c r="O55" s="104">
        <v>2357.47375982702</v>
      </c>
      <c r="P55" s="104">
        <f t="shared" si="3"/>
        <v>9429.89503930808</v>
      </c>
      <c r="Q55" s="31">
        <v>29843.17</v>
      </c>
      <c r="R55" s="31">
        <v>6731.38</v>
      </c>
      <c r="S55" s="116">
        <f t="shared" si="4"/>
        <v>0.8519317727662006</v>
      </c>
      <c r="T55" s="116">
        <f t="shared" si="5"/>
        <v>0.7595194103587316</v>
      </c>
      <c r="U55" s="116">
        <f t="shared" si="6"/>
        <v>0.7606533685412503</v>
      </c>
      <c r="V55" s="116">
        <f t="shared" si="7"/>
        <v>0.7138340322920409</v>
      </c>
      <c r="W55" s="113"/>
      <c r="X55" s="114"/>
      <c r="Y55" s="32">
        <f t="shared" si="30"/>
        <v>-51.86829999999995</v>
      </c>
      <c r="Z55" s="123"/>
      <c r="AA55" s="123"/>
      <c r="AB55" s="124">
        <v>8144.4749999999985</v>
      </c>
      <c r="AC55" s="124">
        <f t="shared" si="21"/>
        <v>16288.949999999997</v>
      </c>
      <c r="AD55" s="125">
        <v>0.257556711594563</v>
      </c>
      <c r="AE55" s="124">
        <v>2097.664198664128</v>
      </c>
      <c r="AF55" s="124">
        <f t="shared" si="22"/>
        <v>4195.328397328256</v>
      </c>
      <c r="AG55" s="124">
        <v>9406.868625</v>
      </c>
      <c r="AH55" s="124">
        <f t="shared" si="23"/>
        <v>18813.73725</v>
      </c>
      <c r="AI55" s="125">
        <v>0.2498300102467261</v>
      </c>
      <c r="AJ55" s="124">
        <v>2350.118084973356</v>
      </c>
      <c r="AK55" s="124">
        <f t="shared" si="24"/>
        <v>4700.236169946712</v>
      </c>
      <c r="AL55" s="19">
        <v>13920.78</v>
      </c>
      <c r="AM55" s="19">
        <v>4277.98</v>
      </c>
      <c r="AN55" s="116">
        <f t="shared" si="25"/>
        <v>0.8546149383477758</v>
      </c>
      <c r="AO55" s="116">
        <f t="shared" si="26"/>
        <v>1.0197008660214488</v>
      </c>
      <c r="AP55" s="116">
        <f t="shared" si="27"/>
        <v>0.7399263535478579</v>
      </c>
      <c r="AQ55" s="116">
        <f t="shared" si="28"/>
        <v>0.9101627759373845</v>
      </c>
      <c r="AR55" s="129"/>
      <c r="AS55" s="130"/>
      <c r="AT55" s="133"/>
      <c r="AU55" s="133"/>
      <c r="AV55" s="132">
        <f t="shared" si="29"/>
        <v>0</v>
      </c>
    </row>
    <row r="56" spans="1:48" ht="15" customHeight="1">
      <c r="A56" s="91">
        <v>53</v>
      </c>
      <c r="B56" s="91">
        <v>113833</v>
      </c>
      <c r="C56" s="92" t="s">
        <v>105</v>
      </c>
      <c r="D56" s="92" t="s">
        <v>53</v>
      </c>
      <c r="E56" s="93">
        <v>2</v>
      </c>
      <c r="F56" s="93" t="s">
        <v>100</v>
      </c>
      <c r="G56" s="94">
        <v>4687.5</v>
      </c>
      <c r="H56" s="95">
        <f t="shared" si="0"/>
        <v>18750</v>
      </c>
      <c r="I56" s="103">
        <v>0.3502870631261256</v>
      </c>
      <c r="J56" s="95">
        <v>1641.9706084037139</v>
      </c>
      <c r="K56" s="95">
        <f t="shared" si="1"/>
        <v>6567.8824336148555</v>
      </c>
      <c r="L56" s="104">
        <v>5250.000000000001</v>
      </c>
      <c r="M56" s="104">
        <f t="shared" si="2"/>
        <v>21000.000000000004</v>
      </c>
      <c r="N56" s="105">
        <v>0.33277270996981934</v>
      </c>
      <c r="O56" s="104">
        <v>1747.0567273415518</v>
      </c>
      <c r="P56" s="104">
        <f t="shared" si="3"/>
        <v>6988.226909366207</v>
      </c>
      <c r="Q56" s="31">
        <v>15904.24</v>
      </c>
      <c r="R56" s="31">
        <v>3817.64</v>
      </c>
      <c r="S56" s="116">
        <f t="shared" si="4"/>
        <v>0.8482261333333333</v>
      </c>
      <c r="T56" s="116">
        <f t="shared" si="5"/>
        <v>0.5812588819283772</v>
      </c>
      <c r="U56" s="116">
        <f t="shared" si="6"/>
        <v>0.7573447619047617</v>
      </c>
      <c r="V56" s="116">
        <f t="shared" si="7"/>
        <v>0.5462959416620086</v>
      </c>
      <c r="W56" s="113"/>
      <c r="X56" s="114"/>
      <c r="Y56" s="32">
        <f t="shared" si="30"/>
        <v>-28.457600000000003</v>
      </c>
      <c r="Z56" s="123"/>
      <c r="AA56" s="123"/>
      <c r="AB56" s="124">
        <v>4359.375</v>
      </c>
      <c r="AC56" s="124">
        <f t="shared" si="21"/>
        <v>8718.75</v>
      </c>
      <c r="AD56" s="125">
        <v>0.3565922302623959</v>
      </c>
      <c r="AE56" s="124">
        <v>1554.519253800132</v>
      </c>
      <c r="AF56" s="124">
        <f t="shared" si="22"/>
        <v>3109.038507600264</v>
      </c>
      <c r="AG56" s="124">
        <v>5035.078125</v>
      </c>
      <c r="AH56" s="124">
        <f t="shared" si="23"/>
        <v>10070.15625</v>
      </c>
      <c r="AI56" s="125">
        <v>0.345894463354524</v>
      </c>
      <c r="AJ56" s="124">
        <v>1741.605645994978</v>
      </c>
      <c r="AK56" s="124">
        <f t="shared" si="24"/>
        <v>3483.211291989956</v>
      </c>
      <c r="AL56" s="19">
        <v>3569.86</v>
      </c>
      <c r="AM56" s="19">
        <v>1055.3</v>
      </c>
      <c r="AN56" s="116">
        <f t="shared" si="25"/>
        <v>0.40944630824372763</v>
      </c>
      <c r="AO56" s="116">
        <f t="shared" si="26"/>
        <v>0.33942969745155765</v>
      </c>
      <c r="AP56" s="116">
        <f t="shared" si="27"/>
        <v>0.35449896817638754</v>
      </c>
      <c r="AQ56" s="116">
        <f t="shared" si="28"/>
        <v>0.3029675525073037</v>
      </c>
      <c r="AR56" s="129"/>
      <c r="AS56" s="130"/>
      <c r="AT56" s="133"/>
      <c r="AU56" s="133"/>
      <c r="AV56" s="132">
        <f t="shared" si="29"/>
        <v>0</v>
      </c>
    </row>
    <row r="57" spans="1:48" ht="15" customHeight="1">
      <c r="A57" s="91">
        <v>54</v>
      </c>
      <c r="B57" s="91">
        <v>54</v>
      </c>
      <c r="C57" s="92" t="s">
        <v>106</v>
      </c>
      <c r="D57" s="92" t="s">
        <v>43</v>
      </c>
      <c r="E57" s="93">
        <v>6</v>
      </c>
      <c r="F57" s="93" t="s">
        <v>59</v>
      </c>
      <c r="G57" s="94">
        <v>10260</v>
      </c>
      <c r="H57" s="95">
        <f t="shared" si="0"/>
        <v>41040</v>
      </c>
      <c r="I57" s="103">
        <v>0.30942123619810125</v>
      </c>
      <c r="J57" s="95">
        <v>3174.6618833925186</v>
      </c>
      <c r="K57" s="95">
        <f t="shared" si="1"/>
        <v>12698.647533570074</v>
      </c>
      <c r="L57" s="104">
        <v>11491.2</v>
      </c>
      <c r="M57" s="104">
        <f t="shared" si="2"/>
        <v>45964.8</v>
      </c>
      <c r="N57" s="105">
        <v>0.29395017438819615</v>
      </c>
      <c r="O57" s="104">
        <v>3377.8402439296397</v>
      </c>
      <c r="P57" s="104">
        <f t="shared" si="3"/>
        <v>13511.360975718559</v>
      </c>
      <c r="Q57" s="31">
        <v>34569.19</v>
      </c>
      <c r="R57" s="31">
        <v>10224.34</v>
      </c>
      <c r="S57" s="116">
        <f t="shared" si="4"/>
        <v>0.8423291910331384</v>
      </c>
      <c r="T57" s="116">
        <f t="shared" si="5"/>
        <v>0.80515188510989</v>
      </c>
      <c r="U57" s="116">
        <f t="shared" si="6"/>
        <v>0.7520796348510165</v>
      </c>
      <c r="V57" s="116">
        <f t="shared" si="7"/>
        <v>0.7567216965318515</v>
      </c>
      <c r="W57" s="113"/>
      <c r="X57" s="114"/>
      <c r="Y57" s="32">
        <f t="shared" si="30"/>
        <v>-64.70809999999997</v>
      </c>
      <c r="Z57" s="123"/>
      <c r="AA57" s="123"/>
      <c r="AB57" s="124">
        <v>9541.800000000001</v>
      </c>
      <c r="AC57" s="124">
        <f t="shared" si="21"/>
        <v>19083.600000000002</v>
      </c>
      <c r="AD57" s="125">
        <v>0.3149908184496671</v>
      </c>
      <c r="AE57" s="124">
        <v>3005.5793914830338</v>
      </c>
      <c r="AF57" s="124">
        <f t="shared" si="22"/>
        <v>6011.1587829660675</v>
      </c>
      <c r="AG57" s="124">
        <v>11020.779000000002</v>
      </c>
      <c r="AH57" s="124">
        <f t="shared" si="23"/>
        <v>22041.558000000005</v>
      </c>
      <c r="AI57" s="125">
        <v>0.30554109389617706</v>
      </c>
      <c r="AJ57" s="124">
        <v>3367.300871248017</v>
      </c>
      <c r="AK57" s="124">
        <f t="shared" si="24"/>
        <v>6734.601742496034</v>
      </c>
      <c r="AL57" s="19">
        <v>20468.55</v>
      </c>
      <c r="AM57" s="19">
        <v>5289.53</v>
      </c>
      <c r="AN57" s="115">
        <f t="shared" si="25"/>
        <v>1.0725727850091176</v>
      </c>
      <c r="AO57" s="116">
        <f t="shared" si="26"/>
        <v>0.8799518014711305</v>
      </c>
      <c r="AP57" s="116">
        <f t="shared" si="27"/>
        <v>0.9286344458953398</v>
      </c>
      <c r="AQ57" s="116">
        <f t="shared" si="28"/>
        <v>0.7854258057492128</v>
      </c>
      <c r="AR57" s="129"/>
      <c r="AS57" s="130"/>
      <c r="AT57" s="133"/>
      <c r="AU57" s="133"/>
      <c r="AV57" s="132">
        <f t="shared" si="29"/>
        <v>0</v>
      </c>
    </row>
    <row r="58" spans="1:48" ht="15" customHeight="1">
      <c r="A58" s="91">
        <v>55</v>
      </c>
      <c r="B58" s="91">
        <v>112415</v>
      </c>
      <c r="C58" s="92" t="s">
        <v>107</v>
      </c>
      <c r="D58" s="92" t="s">
        <v>53</v>
      </c>
      <c r="E58" s="93">
        <v>2</v>
      </c>
      <c r="F58" s="93" t="s">
        <v>69</v>
      </c>
      <c r="G58" s="94">
        <v>5468.75</v>
      </c>
      <c r="H58" s="95">
        <f t="shared" si="0"/>
        <v>21875</v>
      </c>
      <c r="I58" s="103">
        <v>0.23296050099207388</v>
      </c>
      <c r="J58" s="95">
        <v>1274.002739800404</v>
      </c>
      <c r="K58" s="95">
        <f t="shared" si="1"/>
        <v>5096.010959201616</v>
      </c>
      <c r="L58" s="104">
        <v>6125.000000000001</v>
      </c>
      <c r="M58" s="104">
        <f t="shared" si="2"/>
        <v>24500.000000000004</v>
      </c>
      <c r="N58" s="105">
        <v>0.22131247594247017</v>
      </c>
      <c r="O58" s="104">
        <v>1355.53891514763</v>
      </c>
      <c r="P58" s="104">
        <f t="shared" si="3"/>
        <v>5422.15566059052</v>
      </c>
      <c r="Q58" s="31">
        <v>18217.3</v>
      </c>
      <c r="R58" s="31">
        <v>4263.27</v>
      </c>
      <c r="S58" s="116">
        <f t="shared" si="4"/>
        <v>0.832790857142857</v>
      </c>
      <c r="T58" s="116">
        <f t="shared" si="5"/>
        <v>0.8365896451423488</v>
      </c>
      <c r="U58" s="116">
        <f t="shared" si="6"/>
        <v>0.7435632653061223</v>
      </c>
      <c r="V58" s="116">
        <f t="shared" si="7"/>
        <v>0.7862684634796511</v>
      </c>
      <c r="W58" s="113"/>
      <c r="X58" s="114"/>
      <c r="Y58" s="32">
        <f t="shared" si="30"/>
        <v>-36.577000000000005</v>
      </c>
      <c r="Z58" s="123"/>
      <c r="AA58" s="123"/>
      <c r="AB58" s="124">
        <v>5085.9375</v>
      </c>
      <c r="AC58" s="124">
        <f t="shared" si="21"/>
        <v>10171.875</v>
      </c>
      <c r="AD58" s="125">
        <v>0.23715379000993123</v>
      </c>
      <c r="AE58" s="124">
        <v>1206.1493538786347</v>
      </c>
      <c r="AF58" s="124">
        <f t="shared" si="22"/>
        <v>2412.2987077572693</v>
      </c>
      <c r="AG58" s="124">
        <v>5874.2578125</v>
      </c>
      <c r="AH58" s="124">
        <f t="shared" si="23"/>
        <v>11748.515625</v>
      </c>
      <c r="AI58" s="125">
        <v>0.23003917630963328</v>
      </c>
      <c r="AJ58" s="124">
        <v>1351.3094286179282</v>
      </c>
      <c r="AK58" s="124">
        <f t="shared" si="24"/>
        <v>2702.6188572358565</v>
      </c>
      <c r="AL58" s="19">
        <v>6904.92</v>
      </c>
      <c r="AM58" s="19">
        <v>1474.28</v>
      </c>
      <c r="AN58" s="116">
        <f t="shared" si="25"/>
        <v>0.6788247004608295</v>
      </c>
      <c r="AO58" s="116">
        <f t="shared" si="26"/>
        <v>0.6111515109049859</v>
      </c>
      <c r="AP58" s="116">
        <f t="shared" si="27"/>
        <v>0.5877270133859995</v>
      </c>
      <c r="AQ58" s="116">
        <f t="shared" si="28"/>
        <v>0.5455005229660248</v>
      </c>
      <c r="AR58" s="129"/>
      <c r="AS58" s="130"/>
      <c r="AT58" s="133"/>
      <c r="AU58" s="133"/>
      <c r="AV58" s="132">
        <f t="shared" si="29"/>
        <v>0</v>
      </c>
    </row>
    <row r="59" spans="1:48" ht="15" customHeight="1">
      <c r="A59" s="96">
        <v>56</v>
      </c>
      <c r="B59" s="96">
        <v>105396</v>
      </c>
      <c r="C59" s="97" t="s">
        <v>108</v>
      </c>
      <c r="D59" s="97" t="s">
        <v>40</v>
      </c>
      <c r="E59" s="98">
        <v>2</v>
      </c>
      <c r="F59" s="98" t="s">
        <v>69</v>
      </c>
      <c r="G59" s="94">
        <v>5156.25</v>
      </c>
      <c r="H59" s="95">
        <f t="shared" si="0"/>
        <v>20625</v>
      </c>
      <c r="I59" s="103">
        <v>0.32</v>
      </c>
      <c r="J59" s="95">
        <v>1650</v>
      </c>
      <c r="K59" s="95">
        <f t="shared" si="1"/>
        <v>6600</v>
      </c>
      <c r="L59" s="104">
        <v>5775.000000000001</v>
      </c>
      <c r="M59" s="104">
        <f t="shared" si="2"/>
        <v>23100.000000000004</v>
      </c>
      <c r="N59" s="105">
        <v>0.304</v>
      </c>
      <c r="O59" s="104">
        <v>1755.6</v>
      </c>
      <c r="P59" s="104">
        <f t="shared" si="3"/>
        <v>7022.4</v>
      </c>
      <c r="Q59" s="32">
        <v>19426.64</v>
      </c>
      <c r="R59" s="32">
        <v>5968.25</v>
      </c>
      <c r="S59" s="116">
        <f t="shared" si="4"/>
        <v>0.9418976969696969</v>
      </c>
      <c r="T59" s="116">
        <f t="shared" si="5"/>
        <v>0.904280303030303</v>
      </c>
      <c r="U59" s="116">
        <f t="shared" si="6"/>
        <v>0.8409800865800864</v>
      </c>
      <c r="V59" s="116">
        <f t="shared" si="7"/>
        <v>0.8498875028480292</v>
      </c>
      <c r="W59" s="113"/>
      <c r="X59" s="114"/>
      <c r="Y59" s="32">
        <f t="shared" si="30"/>
        <v>-11.983600000000006</v>
      </c>
      <c r="Z59" s="123"/>
      <c r="AA59" s="123"/>
      <c r="AB59" s="124">
        <v>4795.3125</v>
      </c>
      <c r="AC59" s="124">
        <f t="shared" si="21"/>
        <v>9590.625</v>
      </c>
      <c r="AD59" s="125">
        <v>0.32576</v>
      </c>
      <c r="AE59" s="124">
        <v>1562.1209999999999</v>
      </c>
      <c r="AF59" s="124">
        <f t="shared" si="22"/>
        <v>3124.2419999999997</v>
      </c>
      <c r="AG59" s="124">
        <v>5538.5859375</v>
      </c>
      <c r="AH59" s="124">
        <f t="shared" si="23"/>
        <v>11077.171875</v>
      </c>
      <c r="AI59" s="125">
        <v>0.31598719999999997</v>
      </c>
      <c r="AJ59" s="124">
        <v>1750.1222623499998</v>
      </c>
      <c r="AK59" s="124">
        <f t="shared" si="24"/>
        <v>3500.2445246999996</v>
      </c>
      <c r="AL59" s="126">
        <v>6357.67</v>
      </c>
      <c r="AM59" s="126">
        <v>2025.03</v>
      </c>
      <c r="AN59" s="116">
        <f t="shared" si="25"/>
        <v>0.6629046594982079</v>
      </c>
      <c r="AO59" s="116">
        <f t="shared" si="26"/>
        <v>0.6481668193437</v>
      </c>
      <c r="AP59" s="116">
        <f t="shared" si="27"/>
        <v>0.5739434281369765</v>
      </c>
      <c r="AQ59" s="116">
        <f t="shared" si="28"/>
        <v>0.5785395807950194</v>
      </c>
      <c r="AR59" s="129"/>
      <c r="AS59" s="130"/>
      <c r="AT59" s="133"/>
      <c r="AU59" s="133"/>
      <c r="AV59" s="132">
        <f t="shared" si="29"/>
        <v>0</v>
      </c>
    </row>
    <row r="60" spans="1:48" ht="15" customHeight="1">
      <c r="A60" s="91">
        <v>57</v>
      </c>
      <c r="B60" s="91">
        <v>102934</v>
      </c>
      <c r="C60" s="92" t="s">
        <v>109</v>
      </c>
      <c r="D60" s="92" t="s">
        <v>53</v>
      </c>
      <c r="E60" s="93">
        <v>2</v>
      </c>
      <c r="F60" s="93" t="s">
        <v>59</v>
      </c>
      <c r="G60" s="94">
        <v>10169.999999999998</v>
      </c>
      <c r="H60" s="95">
        <f t="shared" si="0"/>
        <v>40679.99999999999</v>
      </c>
      <c r="I60" s="103">
        <v>0.2739327242923808</v>
      </c>
      <c r="J60" s="95">
        <v>2785.8958060535124</v>
      </c>
      <c r="K60" s="95">
        <f t="shared" si="1"/>
        <v>11143.58322421405</v>
      </c>
      <c r="L60" s="104">
        <v>11390.4</v>
      </c>
      <c r="M60" s="104">
        <f t="shared" si="2"/>
        <v>45561.6</v>
      </c>
      <c r="N60" s="105">
        <v>0.2602360880777618</v>
      </c>
      <c r="O60" s="104">
        <v>2964.1931376409375</v>
      </c>
      <c r="P60" s="104">
        <f t="shared" si="3"/>
        <v>11856.77255056375</v>
      </c>
      <c r="Q60" s="31">
        <v>33864.22</v>
      </c>
      <c r="R60" s="31">
        <v>9428.17</v>
      </c>
      <c r="S60" s="116">
        <f t="shared" si="4"/>
        <v>0.8324537856440513</v>
      </c>
      <c r="T60" s="116">
        <f t="shared" si="5"/>
        <v>0.8460626900971491</v>
      </c>
      <c r="U60" s="116">
        <f t="shared" si="6"/>
        <v>0.74326230861076</v>
      </c>
      <c r="V60" s="116">
        <f t="shared" si="7"/>
        <v>0.795171701219125</v>
      </c>
      <c r="W60" s="113"/>
      <c r="X60" s="114"/>
      <c r="Y60" s="32">
        <f t="shared" si="30"/>
        <v>-68.15779999999992</v>
      </c>
      <c r="Z60" s="123"/>
      <c r="AA60" s="123"/>
      <c r="AB60" s="124">
        <v>9458.099999999999</v>
      </c>
      <c r="AC60" s="124">
        <f t="shared" si="21"/>
        <v>18916.199999999997</v>
      </c>
      <c r="AD60" s="125">
        <v>0.27886351332964365</v>
      </c>
      <c r="AE60" s="124">
        <v>2637.5189954231023</v>
      </c>
      <c r="AF60" s="124">
        <f t="shared" si="22"/>
        <v>5275.037990846205</v>
      </c>
      <c r="AG60" s="124">
        <v>10924.105499999998</v>
      </c>
      <c r="AH60" s="124">
        <f t="shared" si="23"/>
        <v>21848.210999999996</v>
      </c>
      <c r="AI60" s="125">
        <v>0.27049760792975436</v>
      </c>
      <c r="AJ60" s="124">
        <v>2954.9444065222724</v>
      </c>
      <c r="AK60" s="124">
        <f t="shared" si="24"/>
        <v>5909.888813044545</v>
      </c>
      <c r="AL60" s="19">
        <v>15114.05</v>
      </c>
      <c r="AM60" s="19">
        <v>4376.45</v>
      </c>
      <c r="AN60" s="116">
        <f t="shared" si="25"/>
        <v>0.7990003277613897</v>
      </c>
      <c r="AO60" s="116">
        <f t="shared" si="26"/>
        <v>0.8296527925665127</v>
      </c>
      <c r="AP60" s="116">
        <f t="shared" si="27"/>
        <v>0.6917751755509869</v>
      </c>
      <c r="AQ60" s="116">
        <f t="shared" si="28"/>
        <v>0.7405300063074153</v>
      </c>
      <c r="AR60" s="129"/>
      <c r="AS60" s="130"/>
      <c r="AT60" s="133"/>
      <c r="AU60" s="133"/>
      <c r="AV60" s="132">
        <f t="shared" si="29"/>
        <v>0</v>
      </c>
    </row>
    <row r="61" spans="1:48" ht="15" customHeight="1">
      <c r="A61" s="91">
        <v>58</v>
      </c>
      <c r="B61" s="91">
        <v>706</v>
      </c>
      <c r="C61" s="92" t="s">
        <v>110</v>
      </c>
      <c r="D61" s="92" t="s">
        <v>43</v>
      </c>
      <c r="E61" s="93">
        <v>2</v>
      </c>
      <c r="F61" s="93" t="s">
        <v>69</v>
      </c>
      <c r="G61" s="94">
        <v>5625</v>
      </c>
      <c r="H61" s="95">
        <f t="shared" si="0"/>
        <v>22500</v>
      </c>
      <c r="I61" s="103">
        <v>0.3380537834816529</v>
      </c>
      <c r="J61" s="95">
        <v>1901.5525320842974</v>
      </c>
      <c r="K61" s="95">
        <f t="shared" si="1"/>
        <v>7606.210128337189</v>
      </c>
      <c r="L61" s="104">
        <v>6300.000000000001</v>
      </c>
      <c r="M61" s="104">
        <f t="shared" si="2"/>
        <v>25200.000000000004</v>
      </c>
      <c r="N61" s="105">
        <v>0.3211510943075702</v>
      </c>
      <c r="O61" s="104">
        <v>2023.2518941376927</v>
      </c>
      <c r="P61" s="104">
        <f t="shared" si="3"/>
        <v>8093.007576550771</v>
      </c>
      <c r="Q61" s="31">
        <v>18603.52</v>
      </c>
      <c r="R61" s="31">
        <v>5617.66</v>
      </c>
      <c r="S61" s="116">
        <f t="shared" si="4"/>
        <v>0.8268231111111112</v>
      </c>
      <c r="T61" s="116">
        <f t="shared" si="5"/>
        <v>0.7385622938644858</v>
      </c>
      <c r="U61" s="116">
        <f t="shared" si="6"/>
        <v>0.7382349206349206</v>
      </c>
      <c r="V61" s="116">
        <f t="shared" si="7"/>
        <v>0.6941374942335392</v>
      </c>
      <c r="W61" s="113"/>
      <c r="X61" s="114"/>
      <c r="Y61" s="32">
        <f t="shared" si="30"/>
        <v>-38.9648</v>
      </c>
      <c r="Z61" s="123"/>
      <c r="AA61" s="123"/>
      <c r="AB61" s="124">
        <v>5231.25</v>
      </c>
      <c r="AC61" s="124">
        <f t="shared" si="21"/>
        <v>10462.5</v>
      </c>
      <c r="AD61" s="125">
        <v>0.3441387515843226</v>
      </c>
      <c r="AE61" s="124">
        <v>1800.2758442254876</v>
      </c>
      <c r="AF61" s="124">
        <f t="shared" si="22"/>
        <v>3600.5516884509752</v>
      </c>
      <c r="AG61" s="124">
        <v>6042.09375</v>
      </c>
      <c r="AH61" s="124">
        <f t="shared" si="23"/>
        <v>12084.1875</v>
      </c>
      <c r="AI61" s="125">
        <v>0.3338145890367929</v>
      </c>
      <c r="AJ61" s="124">
        <v>2016.9390420780248</v>
      </c>
      <c r="AK61" s="124">
        <f t="shared" si="24"/>
        <v>4033.8780841560497</v>
      </c>
      <c r="AL61" s="19">
        <v>10642.02</v>
      </c>
      <c r="AM61" s="19">
        <v>2836.43</v>
      </c>
      <c r="AN61" s="115">
        <f t="shared" si="25"/>
        <v>1.0171584229390682</v>
      </c>
      <c r="AO61" s="116">
        <f t="shared" si="26"/>
        <v>0.7877764980011397</v>
      </c>
      <c r="AP61" s="116">
        <f t="shared" si="27"/>
        <v>0.8806566432372884</v>
      </c>
      <c r="AQ61" s="116">
        <f t="shared" si="28"/>
        <v>0.7031521381721246</v>
      </c>
      <c r="AR61" s="129"/>
      <c r="AS61" s="130"/>
      <c r="AT61" s="133"/>
      <c r="AU61" s="133"/>
      <c r="AV61" s="132">
        <f t="shared" si="29"/>
        <v>0</v>
      </c>
    </row>
    <row r="62" spans="1:48" ht="15" customHeight="1">
      <c r="A62" s="96">
        <v>59</v>
      </c>
      <c r="B62" s="96">
        <v>114844</v>
      </c>
      <c r="C62" s="97" t="s">
        <v>111</v>
      </c>
      <c r="D62" s="97" t="s">
        <v>40</v>
      </c>
      <c r="E62" s="98">
        <v>3</v>
      </c>
      <c r="F62" s="98" t="s">
        <v>59</v>
      </c>
      <c r="G62" s="94">
        <v>10950</v>
      </c>
      <c r="H62" s="95">
        <f t="shared" si="0"/>
        <v>43800</v>
      </c>
      <c r="I62" s="103">
        <v>0.15</v>
      </c>
      <c r="J62" s="95">
        <v>1642.5</v>
      </c>
      <c r="K62" s="95">
        <f t="shared" si="1"/>
        <v>6570</v>
      </c>
      <c r="L62" s="104">
        <v>12264.000000000002</v>
      </c>
      <c r="M62" s="104">
        <f t="shared" si="2"/>
        <v>49056.00000000001</v>
      </c>
      <c r="N62" s="105">
        <v>0.1425</v>
      </c>
      <c r="O62" s="104">
        <v>1747.62</v>
      </c>
      <c r="P62" s="104">
        <f t="shared" si="3"/>
        <v>6990.48</v>
      </c>
      <c r="Q62" s="32">
        <v>49589.56</v>
      </c>
      <c r="R62" s="32">
        <v>8476.61</v>
      </c>
      <c r="S62" s="115">
        <f t="shared" si="4"/>
        <v>1.1321817351598173</v>
      </c>
      <c r="T62" s="115">
        <f t="shared" si="5"/>
        <v>1.290199391171994</v>
      </c>
      <c r="U62" s="115">
        <f t="shared" si="6"/>
        <v>1.0108765492498368</v>
      </c>
      <c r="V62" s="115">
        <f t="shared" si="7"/>
        <v>1.2125934127556335</v>
      </c>
      <c r="W62" s="113">
        <f>E62*200</f>
        <v>600</v>
      </c>
      <c r="X62" s="114">
        <f>(R62-K62)*0.2</f>
        <v>381.3220000000001</v>
      </c>
      <c r="Y62" s="32">
        <v>0</v>
      </c>
      <c r="Z62" s="123"/>
      <c r="AA62" s="123"/>
      <c r="AB62" s="124">
        <v>10183.5</v>
      </c>
      <c r="AC62" s="124">
        <f t="shared" si="21"/>
        <v>20367</v>
      </c>
      <c r="AD62" s="125">
        <v>0.1527</v>
      </c>
      <c r="AE62" s="124">
        <v>1555.02045</v>
      </c>
      <c r="AF62" s="124">
        <f t="shared" si="22"/>
        <v>3110.0409</v>
      </c>
      <c r="AG62" s="124">
        <v>11761.942500000001</v>
      </c>
      <c r="AH62" s="124">
        <f t="shared" si="23"/>
        <v>23523.885000000002</v>
      </c>
      <c r="AI62" s="125">
        <v>0.148119</v>
      </c>
      <c r="AJ62" s="124">
        <v>1742.1671611575002</v>
      </c>
      <c r="AK62" s="124">
        <f t="shared" si="24"/>
        <v>3484.3343223150005</v>
      </c>
      <c r="AL62" s="126">
        <v>16218.84</v>
      </c>
      <c r="AM62" s="126">
        <v>3707.34</v>
      </c>
      <c r="AN62" s="112">
        <f t="shared" si="25"/>
        <v>0.7963293563116807</v>
      </c>
      <c r="AO62" s="112">
        <f t="shared" si="26"/>
        <v>1.192055062684224</v>
      </c>
      <c r="AP62" s="112">
        <f t="shared" si="27"/>
        <v>0.6894626461572992</v>
      </c>
      <c r="AQ62" s="112">
        <f t="shared" si="28"/>
        <v>1.064002376653924</v>
      </c>
      <c r="AR62" s="129"/>
      <c r="AS62" s="130"/>
      <c r="AT62" s="133"/>
      <c r="AU62" s="133"/>
      <c r="AV62" s="132">
        <f t="shared" si="29"/>
        <v>981.3220000000001</v>
      </c>
    </row>
    <row r="63" spans="1:48" ht="15" customHeight="1">
      <c r="A63" s="96">
        <v>60</v>
      </c>
      <c r="B63" s="96">
        <v>114685</v>
      </c>
      <c r="C63" s="97" t="s">
        <v>112</v>
      </c>
      <c r="D63" s="97" t="s">
        <v>40</v>
      </c>
      <c r="E63" s="98">
        <v>4</v>
      </c>
      <c r="F63" s="98" t="s">
        <v>41</v>
      </c>
      <c r="G63" s="94">
        <v>31250</v>
      </c>
      <c r="H63" s="95">
        <f t="shared" si="0"/>
        <v>125000</v>
      </c>
      <c r="I63" s="103">
        <v>0.14</v>
      </c>
      <c r="J63" s="95">
        <v>4375</v>
      </c>
      <c r="K63" s="95">
        <f t="shared" si="1"/>
        <v>17500</v>
      </c>
      <c r="L63" s="104">
        <v>35000</v>
      </c>
      <c r="M63" s="104">
        <f t="shared" si="2"/>
        <v>140000</v>
      </c>
      <c r="N63" s="105">
        <v>0.133</v>
      </c>
      <c r="O63" s="104">
        <v>4655</v>
      </c>
      <c r="P63" s="104">
        <f t="shared" si="3"/>
        <v>18620</v>
      </c>
      <c r="Q63" s="32">
        <v>143584.96</v>
      </c>
      <c r="R63" s="32">
        <v>16885.01</v>
      </c>
      <c r="S63" s="115">
        <f t="shared" si="4"/>
        <v>1.1486796799999999</v>
      </c>
      <c r="T63" s="116">
        <f t="shared" si="5"/>
        <v>0.9648577142857142</v>
      </c>
      <c r="U63" s="115">
        <f t="shared" si="6"/>
        <v>1.0256068571428572</v>
      </c>
      <c r="V63" s="116">
        <f t="shared" si="7"/>
        <v>0.9068211600429644</v>
      </c>
      <c r="W63" s="113">
        <f>E63*200</f>
        <v>800</v>
      </c>
      <c r="X63" s="114"/>
      <c r="Y63" s="32">
        <v>0</v>
      </c>
      <c r="Z63" s="123"/>
      <c r="AA63" s="123"/>
      <c r="AB63" s="124">
        <v>29062.5</v>
      </c>
      <c r="AC63" s="124">
        <f t="shared" si="21"/>
        <v>58125</v>
      </c>
      <c r="AD63" s="125">
        <v>0.14252</v>
      </c>
      <c r="AE63" s="124">
        <v>4141.9875</v>
      </c>
      <c r="AF63" s="124">
        <f t="shared" si="22"/>
        <v>8283.975</v>
      </c>
      <c r="AG63" s="124">
        <v>33567.1875</v>
      </c>
      <c r="AH63" s="124">
        <f t="shared" si="23"/>
        <v>67134.375</v>
      </c>
      <c r="AI63" s="125">
        <v>0.13824440000000002</v>
      </c>
      <c r="AJ63" s="124">
        <v>4640.475695625</v>
      </c>
      <c r="AK63" s="124">
        <f t="shared" si="24"/>
        <v>9280.95139125</v>
      </c>
      <c r="AL63" s="126">
        <v>35680.36</v>
      </c>
      <c r="AM63" s="126">
        <v>4579.04</v>
      </c>
      <c r="AN63" s="112">
        <f t="shared" si="25"/>
        <v>0.6138556559139785</v>
      </c>
      <c r="AO63" s="112">
        <f t="shared" si="26"/>
        <v>0.5527587903150359</v>
      </c>
      <c r="AP63" s="112">
        <f t="shared" si="27"/>
        <v>0.531476758367081</v>
      </c>
      <c r="AQ63" s="116">
        <f t="shared" si="28"/>
        <v>0.49338045281834775</v>
      </c>
      <c r="AR63" s="129"/>
      <c r="AS63" s="130"/>
      <c r="AT63" s="133"/>
      <c r="AU63" s="133"/>
      <c r="AV63" s="132">
        <f t="shared" si="29"/>
        <v>800</v>
      </c>
    </row>
    <row r="64" spans="1:48" ht="15" customHeight="1">
      <c r="A64" s="91">
        <v>61</v>
      </c>
      <c r="B64" s="91">
        <v>116482</v>
      </c>
      <c r="C64" s="92" t="s">
        <v>113</v>
      </c>
      <c r="D64" s="92" t="s">
        <v>40</v>
      </c>
      <c r="E64" s="93">
        <v>2</v>
      </c>
      <c r="F64" s="93" t="s">
        <v>69</v>
      </c>
      <c r="G64" s="94">
        <v>5937.5</v>
      </c>
      <c r="H64" s="95">
        <f t="shared" si="0"/>
        <v>23750</v>
      </c>
      <c r="I64" s="103">
        <v>0.3018108189144763</v>
      </c>
      <c r="J64" s="95">
        <v>1792.001737304703</v>
      </c>
      <c r="K64" s="95">
        <f t="shared" si="1"/>
        <v>7168.006949218812</v>
      </c>
      <c r="L64" s="104">
        <v>6650.000000000001</v>
      </c>
      <c r="M64" s="104">
        <f t="shared" si="2"/>
        <v>26600.000000000004</v>
      </c>
      <c r="N64" s="105">
        <v>0.2867202779687525</v>
      </c>
      <c r="O64" s="104">
        <v>1906.6898484922044</v>
      </c>
      <c r="P64" s="104">
        <f t="shared" si="3"/>
        <v>7626.759393968818</v>
      </c>
      <c r="Q64" s="31">
        <v>19417.02</v>
      </c>
      <c r="R64" s="31">
        <v>3904.11</v>
      </c>
      <c r="S64" s="116">
        <f t="shared" si="4"/>
        <v>0.8175587368421052</v>
      </c>
      <c r="T64" s="116">
        <f t="shared" si="5"/>
        <v>0.5446576750913279</v>
      </c>
      <c r="U64" s="116">
        <f t="shared" si="6"/>
        <v>0.7299631578947368</v>
      </c>
      <c r="V64" s="116">
        <f t="shared" si="7"/>
        <v>0.5118963111760599</v>
      </c>
      <c r="W64" s="113"/>
      <c r="X64" s="114"/>
      <c r="Y64" s="32">
        <f t="shared" si="30"/>
        <v>-43.3298</v>
      </c>
      <c r="Z64" s="123"/>
      <c r="AA64" s="123"/>
      <c r="AB64" s="124">
        <v>5521.875</v>
      </c>
      <c r="AC64" s="124">
        <f t="shared" si="21"/>
        <v>11043.75</v>
      </c>
      <c r="AD64" s="125">
        <v>0.3072434136549369</v>
      </c>
      <c r="AE64" s="124">
        <v>1696.5597247758546</v>
      </c>
      <c r="AF64" s="124">
        <f t="shared" si="22"/>
        <v>3393.1194495517093</v>
      </c>
      <c r="AG64" s="124">
        <v>6377.765625</v>
      </c>
      <c r="AH64" s="124">
        <f t="shared" si="23"/>
        <v>12755.53125</v>
      </c>
      <c r="AI64" s="125">
        <v>0.29802611124528877</v>
      </c>
      <c r="AJ64" s="124">
        <v>1900.7406876526286</v>
      </c>
      <c r="AK64" s="124">
        <f t="shared" si="24"/>
        <v>3801.481375305257</v>
      </c>
      <c r="AL64" s="19">
        <v>7380.54</v>
      </c>
      <c r="AM64" s="19">
        <v>2115.66</v>
      </c>
      <c r="AN64" s="116">
        <f t="shared" si="25"/>
        <v>0.668300169779287</v>
      </c>
      <c r="AO64" s="116">
        <f t="shared" si="26"/>
        <v>0.6235147425415618</v>
      </c>
      <c r="AP64" s="116">
        <f t="shared" si="27"/>
        <v>0.5786148656097723</v>
      </c>
      <c r="AQ64" s="116">
        <f t="shared" si="28"/>
        <v>0.556535674156792</v>
      </c>
      <c r="AR64" s="129"/>
      <c r="AS64" s="130"/>
      <c r="AT64" s="133"/>
      <c r="AU64" s="133"/>
      <c r="AV64" s="132">
        <f t="shared" si="29"/>
        <v>0</v>
      </c>
    </row>
    <row r="65" spans="1:48" ht="15" customHeight="1">
      <c r="A65" s="91">
        <v>62</v>
      </c>
      <c r="B65" s="91">
        <v>119263</v>
      </c>
      <c r="C65" s="92" t="s">
        <v>114</v>
      </c>
      <c r="D65" s="92" t="s">
        <v>53</v>
      </c>
      <c r="E65" s="93">
        <v>2</v>
      </c>
      <c r="F65" s="93" t="s">
        <v>100</v>
      </c>
      <c r="G65" s="94">
        <v>3500</v>
      </c>
      <c r="H65" s="95">
        <f t="shared" si="0"/>
        <v>14000</v>
      </c>
      <c r="I65" s="103">
        <v>0.24070263653549218</v>
      </c>
      <c r="J65" s="95">
        <v>842.4592278742226</v>
      </c>
      <c r="K65" s="95">
        <f t="shared" si="1"/>
        <v>3369.8369114968905</v>
      </c>
      <c r="L65" s="104">
        <v>3920.0000000000005</v>
      </c>
      <c r="M65" s="104">
        <f t="shared" si="2"/>
        <v>15680.000000000002</v>
      </c>
      <c r="N65" s="105">
        <v>0.22866750470871755</v>
      </c>
      <c r="O65" s="104">
        <v>896.3766184581729</v>
      </c>
      <c r="P65" s="104">
        <f t="shared" si="3"/>
        <v>3585.5064738326914</v>
      </c>
      <c r="Q65" s="31">
        <v>11404.89</v>
      </c>
      <c r="R65" s="31">
        <v>3214.35</v>
      </c>
      <c r="S65" s="116">
        <f t="shared" si="4"/>
        <v>0.814635</v>
      </c>
      <c r="T65" s="116">
        <f t="shared" si="5"/>
        <v>0.9538592176474727</v>
      </c>
      <c r="U65" s="116">
        <f t="shared" si="6"/>
        <v>0.7273526785714285</v>
      </c>
      <c r="V65" s="116">
        <f t="shared" si="7"/>
        <v>0.8964842271122865</v>
      </c>
      <c r="W65" s="113"/>
      <c r="X65" s="114"/>
      <c r="Y65" s="32">
        <f t="shared" si="30"/>
        <v>-25.951100000000007</v>
      </c>
      <c r="Z65" s="123"/>
      <c r="AA65" s="123"/>
      <c r="AB65" s="124">
        <v>3255</v>
      </c>
      <c r="AC65" s="124">
        <f t="shared" si="21"/>
        <v>6510</v>
      </c>
      <c r="AD65" s="125">
        <v>0.24503528399313104</v>
      </c>
      <c r="AE65" s="124">
        <v>797.5898493976415</v>
      </c>
      <c r="AF65" s="124">
        <f t="shared" si="22"/>
        <v>1595.179698795283</v>
      </c>
      <c r="AG65" s="124">
        <v>3759.525</v>
      </c>
      <c r="AH65" s="124">
        <f t="shared" si="23"/>
        <v>7519.05</v>
      </c>
      <c r="AI65" s="125">
        <v>0.2376842254733371</v>
      </c>
      <c r="AJ65" s="124">
        <v>893.5797877726476</v>
      </c>
      <c r="AK65" s="124">
        <f t="shared" si="24"/>
        <v>1787.1595755452952</v>
      </c>
      <c r="AL65" s="19">
        <v>6921.01</v>
      </c>
      <c r="AM65" s="19">
        <v>1821.95</v>
      </c>
      <c r="AN65" s="115">
        <f t="shared" si="25"/>
        <v>1.0631351766513057</v>
      </c>
      <c r="AO65" s="115">
        <f t="shared" si="26"/>
        <v>1.1421597211749743</v>
      </c>
      <c r="AP65" s="116">
        <f t="shared" si="27"/>
        <v>0.9204633564080569</v>
      </c>
      <c r="AQ65" s="116">
        <f t="shared" si="28"/>
        <v>1.019466881934194</v>
      </c>
      <c r="AR65" s="129">
        <v>300</v>
      </c>
      <c r="AS65" s="135"/>
      <c r="AT65" s="133"/>
      <c r="AU65" s="133"/>
      <c r="AV65" s="132">
        <f t="shared" si="29"/>
        <v>300</v>
      </c>
    </row>
    <row r="66" spans="1:48" ht="15" customHeight="1">
      <c r="A66" s="91">
        <v>63</v>
      </c>
      <c r="B66" s="91">
        <v>105267</v>
      </c>
      <c r="C66" s="92" t="s">
        <v>115</v>
      </c>
      <c r="D66" s="92" t="s">
        <v>53</v>
      </c>
      <c r="E66" s="93">
        <v>3</v>
      </c>
      <c r="F66" s="93" t="s">
        <v>59</v>
      </c>
      <c r="G66" s="94">
        <v>9440</v>
      </c>
      <c r="H66" s="95">
        <f t="shared" si="0"/>
        <v>37760</v>
      </c>
      <c r="I66" s="103">
        <v>0.310672192981955</v>
      </c>
      <c r="J66" s="95">
        <v>2932.745501749655</v>
      </c>
      <c r="K66" s="95">
        <f t="shared" si="1"/>
        <v>11730.98200699862</v>
      </c>
      <c r="L66" s="104">
        <v>10572.8</v>
      </c>
      <c r="M66" s="104">
        <f t="shared" si="2"/>
        <v>42291.2</v>
      </c>
      <c r="N66" s="105">
        <v>0.2951385833328572</v>
      </c>
      <c r="O66" s="104">
        <v>3120.441213861633</v>
      </c>
      <c r="P66" s="104">
        <f t="shared" si="3"/>
        <v>12481.764855446532</v>
      </c>
      <c r="Q66" s="31">
        <v>30545.71</v>
      </c>
      <c r="R66" s="31">
        <v>9021.43</v>
      </c>
      <c r="S66" s="116">
        <f t="shared" si="4"/>
        <v>0.8089435911016949</v>
      </c>
      <c r="T66" s="116">
        <f t="shared" si="5"/>
        <v>0.7690259856010246</v>
      </c>
      <c r="U66" s="116">
        <f t="shared" si="6"/>
        <v>0.7222710634836562</v>
      </c>
      <c r="V66" s="116">
        <f t="shared" si="7"/>
        <v>0.7227687834596096</v>
      </c>
      <c r="W66" s="113"/>
      <c r="X66" s="114"/>
      <c r="Y66" s="32">
        <f t="shared" si="30"/>
        <v>-72.14290000000001</v>
      </c>
      <c r="Z66" s="123"/>
      <c r="AA66" s="123"/>
      <c r="AB66" s="124">
        <v>8779.2</v>
      </c>
      <c r="AC66" s="124">
        <f t="shared" si="21"/>
        <v>17558.4</v>
      </c>
      <c r="AD66" s="125">
        <v>0.31626429245563015</v>
      </c>
      <c r="AE66" s="124">
        <v>2776.5474763264683</v>
      </c>
      <c r="AF66" s="124">
        <f t="shared" si="22"/>
        <v>5553.094952652937</v>
      </c>
      <c r="AG66" s="124">
        <v>10139.976</v>
      </c>
      <c r="AH66" s="124">
        <f t="shared" si="23"/>
        <v>20279.952</v>
      </c>
      <c r="AI66" s="125">
        <v>0.30677636368196126</v>
      </c>
      <c r="AJ66" s="124">
        <v>3110.704965102359</v>
      </c>
      <c r="AK66" s="124">
        <f t="shared" si="24"/>
        <v>6221.409930204718</v>
      </c>
      <c r="AL66" s="19">
        <v>16999.68</v>
      </c>
      <c r="AM66" s="19">
        <v>5051.38</v>
      </c>
      <c r="AN66" s="116">
        <f t="shared" si="25"/>
        <v>0.9681793329688354</v>
      </c>
      <c r="AO66" s="116">
        <f t="shared" si="26"/>
        <v>0.9096512923098412</v>
      </c>
      <c r="AP66" s="116">
        <f t="shared" si="27"/>
        <v>0.8382505047349225</v>
      </c>
      <c r="AQ66" s="116">
        <f t="shared" si="28"/>
        <v>0.8119349241842648</v>
      </c>
      <c r="AR66" s="129"/>
      <c r="AS66" s="130"/>
      <c r="AT66" s="133"/>
      <c r="AU66" s="133"/>
      <c r="AV66" s="132">
        <f t="shared" si="29"/>
        <v>0</v>
      </c>
    </row>
    <row r="67" spans="1:48" ht="15" customHeight="1">
      <c r="A67" s="91">
        <v>64</v>
      </c>
      <c r="B67" s="91">
        <v>710</v>
      </c>
      <c r="C67" s="92" t="s">
        <v>116</v>
      </c>
      <c r="D67" s="92" t="s">
        <v>43</v>
      </c>
      <c r="E67" s="93">
        <v>2</v>
      </c>
      <c r="F67" s="93" t="s">
        <v>69</v>
      </c>
      <c r="G67" s="94">
        <v>5937.5</v>
      </c>
      <c r="H67" s="95">
        <f t="shared" si="0"/>
        <v>23750</v>
      </c>
      <c r="I67" s="103">
        <v>0.36</v>
      </c>
      <c r="J67" s="95">
        <v>2137.5</v>
      </c>
      <c r="K67" s="95">
        <f t="shared" si="1"/>
        <v>8550</v>
      </c>
      <c r="L67" s="104">
        <v>6650.000000000001</v>
      </c>
      <c r="M67" s="104">
        <f t="shared" si="2"/>
        <v>26600.000000000004</v>
      </c>
      <c r="N67" s="105">
        <v>0.34199999999999997</v>
      </c>
      <c r="O67" s="104">
        <v>2274.3</v>
      </c>
      <c r="P67" s="104">
        <f t="shared" si="3"/>
        <v>9097.2</v>
      </c>
      <c r="Q67" s="31">
        <v>19189.93</v>
      </c>
      <c r="R67" s="31">
        <v>5538.24</v>
      </c>
      <c r="S67" s="116">
        <f t="shared" si="4"/>
        <v>0.807997052631579</v>
      </c>
      <c r="T67" s="116">
        <f t="shared" si="5"/>
        <v>0.6477473684210526</v>
      </c>
      <c r="U67" s="116">
        <f t="shared" si="6"/>
        <v>0.721425939849624</v>
      </c>
      <c r="V67" s="116">
        <f t="shared" si="7"/>
        <v>0.6087851206964779</v>
      </c>
      <c r="W67" s="113"/>
      <c r="X67" s="114"/>
      <c r="Y67" s="32">
        <f t="shared" si="30"/>
        <v>-45.600699999999996</v>
      </c>
      <c r="Z67" s="123"/>
      <c r="AA67" s="123"/>
      <c r="AB67" s="124">
        <v>5521.875</v>
      </c>
      <c r="AC67" s="124">
        <f t="shared" si="21"/>
        <v>11043.75</v>
      </c>
      <c r="AD67" s="125">
        <v>0.36648</v>
      </c>
      <c r="AE67" s="124">
        <v>2023.6567499999999</v>
      </c>
      <c r="AF67" s="124">
        <f t="shared" si="22"/>
        <v>4047.3134999999997</v>
      </c>
      <c r="AG67" s="124">
        <v>6377.765625</v>
      </c>
      <c r="AH67" s="124">
        <f t="shared" si="23"/>
        <v>12755.53125</v>
      </c>
      <c r="AI67" s="125">
        <v>0.35548559999999996</v>
      </c>
      <c r="AJ67" s="124">
        <v>2267.2038398624995</v>
      </c>
      <c r="AK67" s="124">
        <f t="shared" si="24"/>
        <v>4534.407679724999</v>
      </c>
      <c r="AL67" s="19">
        <v>11187.7</v>
      </c>
      <c r="AM67" s="19">
        <v>3691.2</v>
      </c>
      <c r="AN67" s="115">
        <f t="shared" si="25"/>
        <v>1.0130345217883419</v>
      </c>
      <c r="AO67" s="116">
        <f t="shared" si="26"/>
        <v>0.9120123756165665</v>
      </c>
      <c r="AP67" s="116">
        <f t="shared" si="27"/>
        <v>0.8770861660505125</v>
      </c>
      <c r="AQ67" s="116">
        <f t="shared" si="28"/>
        <v>0.8140423757009564</v>
      </c>
      <c r="AR67" s="129"/>
      <c r="AS67" s="130"/>
      <c r="AT67" s="133"/>
      <c r="AU67" s="133"/>
      <c r="AV67" s="132">
        <f t="shared" si="29"/>
        <v>0</v>
      </c>
    </row>
    <row r="68" spans="1:48" ht="15" customHeight="1">
      <c r="A68" s="91">
        <v>65</v>
      </c>
      <c r="B68" s="91">
        <v>104429</v>
      </c>
      <c r="C68" s="92" t="s">
        <v>117</v>
      </c>
      <c r="D68" s="92" t="s">
        <v>53</v>
      </c>
      <c r="E68" s="93">
        <v>2</v>
      </c>
      <c r="F68" s="93" t="s">
        <v>69</v>
      </c>
      <c r="G68" s="94">
        <v>4687.5</v>
      </c>
      <c r="H68" s="95">
        <f aca="true" t="shared" si="31" ref="H68:H131">G68*4</f>
        <v>18750</v>
      </c>
      <c r="I68" s="103">
        <v>0.19570804837120384</v>
      </c>
      <c r="J68" s="95">
        <v>917.381476740018</v>
      </c>
      <c r="K68" s="95">
        <f aca="true" t="shared" si="32" ref="K68:K131">J68*4</f>
        <v>3669.525906960072</v>
      </c>
      <c r="L68" s="104">
        <v>5250.000000000001</v>
      </c>
      <c r="M68" s="104">
        <f aca="true" t="shared" si="33" ref="M68:M131">L68*4</f>
        <v>21000.000000000004</v>
      </c>
      <c r="N68" s="105">
        <v>0.18592264595264363</v>
      </c>
      <c r="O68" s="104">
        <v>976.0938912513792</v>
      </c>
      <c r="P68" s="104">
        <f aca="true" t="shared" si="34" ref="P68:P131">O68*4</f>
        <v>3904.375565005517</v>
      </c>
      <c r="Q68" s="31">
        <v>14979.52</v>
      </c>
      <c r="R68" s="31">
        <v>2993.49</v>
      </c>
      <c r="S68" s="116">
        <f aca="true" t="shared" si="35" ref="S68:S131">Q68/H68</f>
        <v>0.7989077333333333</v>
      </c>
      <c r="T68" s="116">
        <f aca="true" t="shared" si="36" ref="T68:T131">R68/K68</f>
        <v>0.8157702318771426</v>
      </c>
      <c r="U68" s="116">
        <f aca="true" t="shared" si="37" ref="U68:U131">Q68/M68</f>
        <v>0.713310476190476</v>
      </c>
      <c r="V68" s="116">
        <f aca="true" t="shared" si="38" ref="V68:V131">R68/P68</f>
        <v>0.7667013457491941</v>
      </c>
      <c r="W68" s="113"/>
      <c r="X68" s="114"/>
      <c r="Y68" s="32">
        <f t="shared" si="30"/>
        <v>-37.7048</v>
      </c>
      <c r="Z68" s="123"/>
      <c r="AA68" s="123"/>
      <c r="AB68" s="124">
        <v>4359.375</v>
      </c>
      <c r="AC68" s="124">
        <f t="shared" si="21"/>
        <v>8718.75</v>
      </c>
      <c r="AD68" s="125">
        <v>0.1992307932418855</v>
      </c>
      <c r="AE68" s="124">
        <v>868.5217392888446</v>
      </c>
      <c r="AF68" s="124">
        <f t="shared" si="22"/>
        <v>1737.0434785776893</v>
      </c>
      <c r="AG68" s="124">
        <v>5035.078125</v>
      </c>
      <c r="AH68" s="124">
        <f t="shared" si="23"/>
        <v>10070.15625</v>
      </c>
      <c r="AI68" s="125">
        <v>0.19325386944462894</v>
      </c>
      <c r="AJ68" s="124">
        <v>973.048330612257</v>
      </c>
      <c r="AK68" s="124">
        <f t="shared" si="24"/>
        <v>1946.096661224514</v>
      </c>
      <c r="AL68" s="19">
        <v>9017.25</v>
      </c>
      <c r="AM68" s="19">
        <v>1483.38</v>
      </c>
      <c r="AN68" s="115">
        <f t="shared" si="25"/>
        <v>1.0342365591397849</v>
      </c>
      <c r="AO68" s="116">
        <f t="shared" si="26"/>
        <v>0.8539682617585418</v>
      </c>
      <c r="AP68" s="116">
        <f t="shared" si="27"/>
        <v>0.8954429083461342</v>
      </c>
      <c r="AQ68" s="116">
        <f t="shared" si="28"/>
        <v>0.7622334643268103</v>
      </c>
      <c r="AR68" s="129"/>
      <c r="AS68" s="130"/>
      <c r="AT68" s="133"/>
      <c r="AU68" s="133"/>
      <c r="AV68" s="132">
        <f t="shared" si="29"/>
        <v>0</v>
      </c>
    </row>
    <row r="69" spans="1:48" ht="15" customHeight="1">
      <c r="A69" s="91">
        <v>66</v>
      </c>
      <c r="B69" s="91">
        <v>113025</v>
      </c>
      <c r="C69" s="92" t="s">
        <v>118</v>
      </c>
      <c r="D69" s="92" t="s">
        <v>53</v>
      </c>
      <c r="E69" s="93">
        <v>2</v>
      </c>
      <c r="F69" s="93" t="s">
        <v>69</v>
      </c>
      <c r="G69" s="94">
        <v>4687.5</v>
      </c>
      <c r="H69" s="95">
        <f t="shared" si="31"/>
        <v>18750</v>
      </c>
      <c r="I69" s="103">
        <v>0.26937447611579757</v>
      </c>
      <c r="J69" s="95">
        <v>1262.6928567928012</v>
      </c>
      <c r="K69" s="95">
        <f t="shared" si="32"/>
        <v>5050.771427171205</v>
      </c>
      <c r="L69" s="104">
        <v>5250.000000000001</v>
      </c>
      <c r="M69" s="104">
        <f t="shared" si="33"/>
        <v>21000.000000000004</v>
      </c>
      <c r="N69" s="105">
        <v>0.2559057523100077</v>
      </c>
      <c r="O69" s="104">
        <v>1343.5051996275406</v>
      </c>
      <c r="P69" s="104">
        <f t="shared" si="34"/>
        <v>5374.020798510162</v>
      </c>
      <c r="Q69" s="31">
        <v>14974.03</v>
      </c>
      <c r="R69" s="31">
        <v>3887.73</v>
      </c>
      <c r="S69" s="116">
        <f t="shared" si="35"/>
        <v>0.7986149333333333</v>
      </c>
      <c r="T69" s="116">
        <f t="shared" si="36"/>
        <v>0.7697299424570097</v>
      </c>
      <c r="U69" s="116">
        <f t="shared" si="37"/>
        <v>0.7130490476190475</v>
      </c>
      <c r="V69" s="116">
        <f t="shared" si="38"/>
        <v>0.7234303970460616</v>
      </c>
      <c r="W69" s="113"/>
      <c r="X69" s="114"/>
      <c r="Y69" s="32">
        <f t="shared" si="30"/>
        <v>-37.759699999999995</v>
      </c>
      <c r="Z69" s="123"/>
      <c r="AA69" s="123"/>
      <c r="AB69" s="124">
        <v>4359.375</v>
      </c>
      <c r="AC69" s="124">
        <f aca="true" t="shared" si="39" ref="AC69:AC100">AB69*2</f>
        <v>8718.75</v>
      </c>
      <c r="AD69" s="125">
        <v>0.27422321668588195</v>
      </c>
      <c r="AE69" s="124">
        <v>1195.4418352400166</v>
      </c>
      <c r="AF69" s="124">
        <f aca="true" t="shared" si="40" ref="AF69:AF100">AE69*2</f>
        <v>2390.8836704800333</v>
      </c>
      <c r="AG69" s="124">
        <v>5035.078125</v>
      </c>
      <c r="AH69" s="124">
        <f aca="true" t="shared" si="41" ref="AH69:AH100">AG69*2</f>
        <v>10070.15625</v>
      </c>
      <c r="AI69" s="125">
        <v>0.2659965201853055</v>
      </c>
      <c r="AJ69" s="124">
        <v>1339.3132601111527</v>
      </c>
      <c r="AK69" s="124">
        <f aca="true" t="shared" si="42" ref="AK69:AK100">AJ69*2</f>
        <v>2678.6265202223053</v>
      </c>
      <c r="AL69" s="19">
        <v>10352.53</v>
      </c>
      <c r="AM69" s="19">
        <v>2529.29</v>
      </c>
      <c r="AN69" s="115">
        <f aca="true" t="shared" si="43" ref="AN69:AN100">AL69/AC69</f>
        <v>1.187386953405018</v>
      </c>
      <c r="AO69" s="115">
        <f aca="true" t="shared" si="44" ref="AO69:AO100">AM69/AF69</f>
        <v>1.0578891943714592</v>
      </c>
      <c r="AP69" s="115">
        <f aca="true" t="shared" si="45" ref="AP69:AP100">AL69/AH69</f>
        <v>1.0280406522987169</v>
      </c>
      <c r="AQ69" s="116">
        <f aca="true" t="shared" si="46" ref="AQ69:AQ100">AM69/AK69</f>
        <v>0.944248845781639</v>
      </c>
      <c r="AR69" s="129">
        <v>300</v>
      </c>
      <c r="AS69" s="135"/>
      <c r="AT69" s="133"/>
      <c r="AU69" s="133"/>
      <c r="AV69" s="132">
        <f aca="true" t="shared" si="47" ref="AV69:AV100">W69+X69+AR69+AS69</f>
        <v>300</v>
      </c>
    </row>
    <row r="70" spans="1:48" ht="15" customHeight="1">
      <c r="A70" s="91">
        <v>67</v>
      </c>
      <c r="B70" s="91">
        <v>114286</v>
      </c>
      <c r="C70" s="92" t="s">
        <v>119</v>
      </c>
      <c r="D70" s="92" t="s">
        <v>53</v>
      </c>
      <c r="E70" s="93">
        <v>2</v>
      </c>
      <c r="F70" s="93" t="s">
        <v>69</v>
      </c>
      <c r="G70" s="94">
        <v>7500</v>
      </c>
      <c r="H70" s="95">
        <f t="shared" si="31"/>
        <v>30000</v>
      </c>
      <c r="I70" s="103">
        <v>0.2535795071459388</v>
      </c>
      <c r="J70" s="95">
        <v>1901.846303594541</v>
      </c>
      <c r="K70" s="95">
        <f t="shared" si="32"/>
        <v>7607.385214378164</v>
      </c>
      <c r="L70" s="104">
        <v>8400</v>
      </c>
      <c r="M70" s="104">
        <f t="shared" si="33"/>
        <v>33600</v>
      </c>
      <c r="N70" s="105">
        <v>0.24090053178864185</v>
      </c>
      <c r="O70" s="104">
        <v>2023.5644670245915</v>
      </c>
      <c r="P70" s="104">
        <f t="shared" si="34"/>
        <v>8094.257868098366</v>
      </c>
      <c r="Q70" s="31">
        <v>23847.67</v>
      </c>
      <c r="R70" s="31">
        <v>6800</v>
      </c>
      <c r="S70" s="116">
        <f t="shared" si="35"/>
        <v>0.7949223333333333</v>
      </c>
      <c r="T70" s="116">
        <f t="shared" si="36"/>
        <v>0.8938682357175519</v>
      </c>
      <c r="U70" s="116">
        <f t="shared" si="37"/>
        <v>0.7097520833333333</v>
      </c>
      <c r="V70" s="116">
        <f t="shared" si="38"/>
        <v>0.8401017252984511</v>
      </c>
      <c r="W70" s="113"/>
      <c r="X70" s="114"/>
      <c r="Y70" s="32">
        <f t="shared" si="30"/>
        <v>-61.52330000000002</v>
      </c>
      <c r="Z70" s="123"/>
      <c r="AA70" s="123"/>
      <c r="AB70" s="124">
        <v>6975</v>
      </c>
      <c r="AC70" s="124">
        <f t="shared" si="39"/>
        <v>13950</v>
      </c>
      <c r="AD70" s="125">
        <v>0.2581439382745657</v>
      </c>
      <c r="AE70" s="124">
        <v>1800.5539694650959</v>
      </c>
      <c r="AF70" s="124">
        <f t="shared" si="40"/>
        <v>3601.1079389301917</v>
      </c>
      <c r="AG70" s="124">
        <v>8056.125</v>
      </c>
      <c r="AH70" s="124">
        <f t="shared" si="41"/>
        <v>16112.25</v>
      </c>
      <c r="AI70" s="125">
        <v>0.2503996201263287</v>
      </c>
      <c r="AJ70" s="124">
        <v>2017.25063969022</v>
      </c>
      <c r="AK70" s="124">
        <f t="shared" si="42"/>
        <v>4034.50127938044</v>
      </c>
      <c r="AL70" s="19">
        <v>12254.9</v>
      </c>
      <c r="AM70" s="19">
        <v>3467.62</v>
      </c>
      <c r="AN70" s="116">
        <f t="shared" si="43"/>
        <v>0.8784874551971326</v>
      </c>
      <c r="AO70" s="116">
        <f t="shared" si="44"/>
        <v>0.962931425218582</v>
      </c>
      <c r="AP70" s="116">
        <f t="shared" si="45"/>
        <v>0.7605951993048767</v>
      </c>
      <c r="AQ70" s="116">
        <f t="shared" si="46"/>
        <v>0.8594916099599073</v>
      </c>
      <c r="AR70" s="129"/>
      <c r="AS70" s="130"/>
      <c r="AT70" s="133"/>
      <c r="AU70" s="133"/>
      <c r="AV70" s="132">
        <f t="shared" si="47"/>
        <v>0</v>
      </c>
    </row>
    <row r="71" spans="1:48" ht="15" customHeight="1">
      <c r="A71" s="91">
        <v>68</v>
      </c>
      <c r="B71" s="91">
        <v>111219</v>
      </c>
      <c r="C71" s="92" t="s">
        <v>120</v>
      </c>
      <c r="D71" s="92" t="s">
        <v>53</v>
      </c>
      <c r="E71" s="93">
        <v>2</v>
      </c>
      <c r="F71" s="93" t="s">
        <v>59</v>
      </c>
      <c r="G71" s="94">
        <v>9181.249999999998</v>
      </c>
      <c r="H71" s="95">
        <f t="shared" si="31"/>
        <v>36724.99999999999</v>
      </c>
      <c r="I71" s="103">
        <v>0.2950464431791461</v>
      </c>
      <c r="J71" s="95">
        <v>2708.8951564385343</v>
      </c>
      <c r="K71" s="95">
        <f t="shared" si="32"/>
        <v>10835.580625754137</v>
      </c>
      <c r="L71" s="104">
        <v>10282.999999999998</v>
      </c>
      <c r="M71" s="104">
        <f t="shared" si="33"/>
        <v>41131.99999999999</v>
      </c>
      <c r="N71" s="105">
        <v>0.28029412102018875</v>
      </c>
      <c r="O71" s="104">
        <v>2882.2644464506</v>
      </c>
      <c r="P71" s="104">
        <f t="shared" si="34"/>
        <v>11529.0577858024</v>
      </c>
      <c r="Q71" s="31">
        <v>29146.18</v>
      </c>
      <c r="R71" s="31">
        <v>8979.39</v>
      </c>
      <c r="S71" s="116">
        <f t="shared" si="35"/>
        <v>0.7936332198774678</v>
      </c>
      <c r="T71" s="116">
        <f t="shared" si="36"/>
        <v>0.8286948627983699</v>
      </c>
      <c r="U71" s="116">
        <f t="shared" si="37"/>
        <v>0.7086010891763106</v>
      </c>
      <c r="V71" s="116">
        <f t="shared" si="38"/>
        <v>0.7788485552616259</v>
      </c>
      <c r="W71" s="113"/>
      <c r="X71" s="114"/>
      <c r="Y71" s="32">
        <f aca="true" t="shared" si="48" ref="Y71:Y102">(Q71-H71)*0.01</f>
        <v>-75.78819999999993</v>
      </c>
      <c r="Z71" s="123"/>
      <c r="AA71" s="123"/>
      <c r="AB71" s="124">
        <v>8538.562499999998</v>
      </c>
      <c r="AC71" s="124">
        <f t="shared" si="39"/>
        <v>17077.124999999996</v>
      </c>
      <c r="AD71" s="125">
        <v>0.3003572791563707</v>
      </c>
      <c r="AE71" s="124">
        <v>2564.6194004066183</v>
      </c>
      <c r="AF71" s="124">
        <f t="shared" si="40"/>
        <v>5129.238800813237</v>
      </c>
      <c r="AG71" s="124">
        <v>9862.039687499999</v>
      </c>
      <c r="AH71" s="124">
        <f t="shared" si="41"/>
        <v>19724.079374999998</v>
      </c>
      <c r="AI71" s="125">
        <v>0.2913465607816796</v>
      </c>
      <c r="AJ71" s="124">
        <v>2873.2713452455546</v>
      </c>
      <c r="AK71" s="124">
        <f t="shared" si="42"/>
        <v>5746.542690491109</v>
      </c>
      <c r="AL71" s="19">
        <v>14719.4</v>
      </c>
      <c r="AM71" s="19">
        <v>5033.66</v>
      </c>
      <c r="AN71" s="116">
        <f t="shared" si="43"/>
        <v>0.861936655028291</v>
      </c>
      <c r="AO71" s="116">
        <f t="shared" si="44"/>
        <v>0.9813658898474209</v>
      </c>
      <c r="AP71" s="116">
        <f t="shared" si="45"/>
        <v>0.7462655021889965</v>
      </c>
      <c r="AQ71" s="116">
        <f t="shared" si="46"/>
        <v>0.8759458114405507</v>
      </c>
      <c r="AR71" s="129"/>
      <c r="AS71" s="130"/>
      <c r="AT71" s="133"/>
      <c r="AU71" s="133"/>
      <c r="AV71" s="132">
        <f t="shared" si="47"/>
        <v>0</v>
      </c>
    </row>
    <row r="72" spans="1:48" ht="15" customHeight="1">
      <c r="A72" s="91">
        <v>69</v>
      </c>
      <c r="B72" s="91">
        <v>712</v>
      </c>
      <c r="C72" s="92" t="s">
        <v>121</v>
      </c>
      <c r="D72" s="92" t="s">
        <v>46</v>
      </c>
      <c r="E72" s="93">
        <v>3</v>
      </c>
      <c r="F72" s="93" t="s">
        <v>47</v>
      </c>
      <c r="G72" s="94">
        <v>15125.000000000002</v>
      </c>
      <c r="H72" s="95">
        <f t="shared" si="31"/>
        <v>60500.00000000001</v>
      </c>
      <c r="I72" s="103">
        <v>0.3528719886401299</v>
      </c>
      <c r="J72" s="95">
        <v>5337.188828181966</v>
      </c>
      <c r="K72" s="95">
        <f t="shared" si="32"/>
        <v>21348.755312727862</v>
      </c>
      <c r="L72" s="104">
        <v>16940.000000000004</v>
      </c>
      <c r="M72" s="104">
        <f t="shared" si="33"/>
        <v>67760.00000000001</v>
      </c>
      <c r="N72" s="105">
        <v>0.3352283892081234</v>
      </c>
      <c r="O72" s="104">
        <v>5678.768913185612</v>
      </c>
      <c r="P72" s="104">
        <f t="shared" si="34"/>
        <v>22715.07565274245</v>
      </c>
      <c r="Q72" s="31">
        <v>47928.58</v>
      </c>
      <c r="R72" s="31">
        <v>13706.43</v>
      </c>
      <c r="S72" s="116">
        <f t="shared" si="35"/>
        <v>0.7922079338842974</v>
      </c>
      <c r="T72" s="116">
        <f t="shared" si="36"/>
        <v>0.6420247831417318</v>
      </c>
      <c r="U72" s="116">
        <f t="shared" si="37"/>
        <v>0.7073285123966941</v>
      </c>
      <c r="V72" s="116">
        <f t="shared" si="38"/>
        <v>0.6034067510730561</v>
      </c>
      <c r="W72" s="113"/>
      <c r="X72" s="114"/>
      <c r="Y72" s="32">
        <f t="shared" si="48"/>
        <v>-125.71420000000006</v>
      </c>
      <c r="Z72" s="123"/>
      <c r="AA72" s="123"/>
      <c r="AB72" s="124">
        <v>14066.250000000002</v>
      </c>
      <c r="AC72" s="124">
        <f t="shared" si="39"/>
        <v>28132.500000000004</v>
      </c>
      <c r="AD72" s="125">
        <v>0.3592236844356523</v>
      </c>
      <c r="AE72" s="124">
        <v>5052.930151192994</v>
      </c>
      <c r="AF72" s="124">
        <f t="shared" si="40"/>
        <v>10105.860302385989</v>
      </c>
      <c r="AG72" s="124">
        <v>16246.518750000003</v>
      </c>
      <c r="AH72" s="124">
        <f t="shared" si="41"/>
        <v>32493.037500000006</v>
      </c>
      <c r="AI72" s="125">
        <v>0.3484469739025827</v>
      </c>
      <c r="AJ72" s="124">
        <v>5661.050294889072</v>
      </c>
      <c r="AK72" s="124">
        <f t="shared" si="42"/>
        <v>11322.100589778143</v>
      </c>
      <c r="AL72" s="19">
        <v>20590.21</v>
      </c>
      <c r="AM72" s="19">
        <v>6240.39</v>
      </c>
      <c r="AN72" s="116">
        <f t="shared" si="43"/>
        <v>0.7319011819070469</v>
      </c>
      <c r="AO72" s="116">
        <f t="shared" si="44"/>
        <v>0.617502104054085</v>
      </c>
      <c r="AP72" s="116">
        <f t="shared" si="45"/>
        <v>0.6336806769757981</v>
      </c>
      <c r="AQ72" s="116">
        <f t="shared" si="46"/>
        <v>0.5511689240452403</v>
      </c>
      <c r="AR72" s="129"/>
      <c r="AS72" s="130"/>
      <c r="AT72" s="133"/>
      <c r="AU72" s="133"/>
      <c r="AV72" s="132">
        <f t="shared" si="47"/>
        <v>0</v>
      </c>
    </row>
    <row r="73" spans="1:48" ht="15" customHeight="1">
      <c r="A73" s="91">
        <v>70</v>
      </c>
      <c r="B73" s="91">
        <v>113298</v>
      </c>
      <c r="C73" s="92" t="s">
        <v>122</v>
      </c>
      <c r="D73" s="92" t="s">
        <v>53</v>
      </c>
      <c r="E73" s="93">
        <v>2</v>
      </c>
      <c r="F73" s="93" t="s">
        <v>69</v>
      </c>
      <c r="G73" s="94">
        <v>5468.75</v>
      </c>
      <c r="H73" s="95">
        <f t="shared" si="31"/>
        <v>21875</v>
      </c>
      <c r="I73" s="103">
        <v>0.3025950760062312</v>
      </c>
      <c r="J73" s="95">
        <v>1654.816821909077</v>
      </c>
      <c r="K73" s="95">
        <f t="shared" si="32"/>
        <v>6619.267287636308</v>
      </c>
      <c r="L73" s="104">
        <v>6125.000000000001</v>
      </c>
      <c r="M73" s="104">
        <f t="shared" si="33"/>
        <v>24500.000000000004</v>
      </c>
      <c r="N73" s="105">
        <v>0.28746532220591964</v>
      </c>
      <c r="O73" s="104">
        <v>1760.725098511258</v>
      </c>
      <c r="P73" s="104">
        <f t="shared" si="34"/>
        <v>7042.900394045032</v>
      </c>
      <c r="Q73" s="31">
        <v>17302.88</v>
      </c>
      <c r="R73" s="31">
        <v>4505.53</v>
      </c>
      <c r="S73" s="116">
        <f t="shared" si="35"/>
        <v>0.7909888</v>
      </c>
      <c r="T73" s="116">
        <f t="shared" si="36"/>
        <v>0.6806689931400084</v>
      </c>
      <c r="U73" s="116">
        <f t="shared" si="37"/>
        <v>0.70624</v>
      </c>
      <c r="V73" s="116">
        <f t="shared" si="38"/>
        <v>0.6397264973120379</v>
      </c>
      <c r="W73" s="113"/>
      <c r="X73" s="114"/>
      <c r="Y73" s="32">
        <f t="shared" si="48"/>
        <v>-45.72119999999999</v>
      </c>
      <c r="Z73" s="123"/>
      <c r="AA73" s="123"/>
      <c r="AB73" s="124">
        <v>5085.9375</v>
      </c>
      <c r="AC73" s="124">
        <f t="shared" si="39"/>
        <v>10171.875</v>
      </c>
      <c r="AD73" s="125">
        <v>0.30804178737434335</v>
      </c>
      <c r="AE73" s="124">
        <v>1566.6812779741992</v>
      </c>
      <c r="AF73" s="124">
        <f t="shared" si="40"/>
        <v>3133.3625559483985</v>
      </c>
      <c r="AG73" s="124">
        <v>5874.2578125</v>
      </c>
      <c r="AH73" s="124">
        <f t="shared" si="41"/>
        <v>11748.515625</v>
      </c>
      <c r="AI73" s="125">
        <v>0.29880053375311305</v>
      </c>
      <c r="AJ73" s="124">
        <v>1755.2313697783943</v>
      </c>
      <c r="AK73" s="124">
        <f t="shared" si="42"/>
        <v>3510.4627395567886</v>
      </c>
      <c r="AL73" s="19">
        <v>6909.42</v>
      </c>
      <c r="AM73" s="19">
        <v>2146.86</v>
      </c>
      <c r="AN73" s="116">
        <f t="shared" si="43"/>
        <v>0.6792670967741935</v>
      </c>
      <c r="AO73" s="116">
        <f t="shared" si="44"/>
        <v>0.6851616950372964</v>
      </c>
      <c r="AP73" s="116">
        <f t="shared" si="45"/>
        <v>0.5881100404971373</v>
      </c>
      <c r="AQ73" s="116">
        <f t="shared" si="46"/>
        <v>0.6115604008009071</v>
      </c>
      <c r="AR73" s="129"/>
      <c r="AS73" s="130"/>
      <c r="AT73" s="133"/>
      <c r="AU73" s="133"/>
      <c r="AV73" s="132">
        <f t="shared" si="47"/>
        <v>0</v>
      </c>
    </row>
    <row r="74" spans="1:48" ht="15" customHeight="1">
      <c r="A74" s="91">
        <v>71</v>
      </c>
      <c r="B74" s="91">
        <v>355</v>
      </c>
      <c r="C74" s="92" t="s">
        <v>123</v>
      </c>
      <c r="D74" s="92" t="s">
        <v>46</v>
      </c>
      <c r="E74" s="93">
        <v>3</v>
      </c>
      <c r="F74" s="93" t="s">
        <v>69</v>
      </c>
      <c r="G74" s="94">
        <v>7062.499999999999</v>
      </c>
      <c r="H74" s="95">
        <f t="shared" si="31"/>
        <v>28249.999999999996</v>
      </c>
      <c r="I74" s="103">
        <v>0.3138950193516748</v>
      </c>
      <c r="J74" s="95">
        <v>2216.883574171203</v>
      </c>
      <c r="K74" s="95">
        <f t="shared" si="32"/>
        <v>8867.534296684811</v>
      </c>
      <c r="L74" s="104">
        <v>7910</v>
      </c>
      <c r="M74" s="104">
        <f t="shared" si="33"/>
        <v>31640</v>
      </c>
      <c r="N74" s="105">
        <v>0.298200268384091</v>
      </c>
      <c r="O74" s="104">
        <v>2358.76412291816</v>
      </c>
      <c r="P74" s="104">
        <f t="shared" si="34"/>
        <v>9435.05649167264</v>
      </c>
      <c r="Q74" s="31">
        <v>22340.76</v>
      </c>
      <c r="R74" s="31">
        <v>6414.8</v>
      </c>
      <c r="S74" s="116">
        <f t="shared" si="35"/>
        <v>0.7908233628318585</v>
      </c>
      <c r="T74" s="116">
        <f t="shared" si="36"/>
        <v>0.7234028970599209</v>
      </c>
      <c r="U74" s="116">
        <f t="shared" si="37"/>
        <v>0.7060922882427306</v>
      </c>
      <c r="V74" s="116">
        <f t="shared" si="38"/>
        <v>0.6798899408457902</v>
      </c>
      <c r="W74" s="113"/>
      <c r="X74" s="114"/>
      <c r="Y74" s="32">
        <f t="shared" si="48"/>
        <v>-59.092399999999984</v>
      </c>
      <c r="Z74" s="123"/>
      <c r="AA74" s="123"/>
      <c r="AB74" s="124">
        <v>6568.124999999999</v>
      </c>
      <c r="AC74" s="124">
        <f t="shared" si="39"/>
        <v>13136.249999999998</v>
      </c>
      <c r="AD74" s="125">
        <v>0.3195451297000049</v>
      </c>
      <c r="AE74" s="124">
        <v>2098.8123550108444</v>
      </c>
      <c r="AF74" s="124">
        <f t="shared" si="40"/>
        <v>4197.624710021689</v>
      </c>
      <c r="AG74" s="124">
        <v>7586.184374999999</v>
      </c>
      <c r="AH74" s="124">
        <f t="shared" si="41"/>
        <v>15172.368749999998</v>
      </c>
      <c r="AI74" s="125">
        <v>0.30995877580900477</v>
      </c>
      <c r="AJ74" s="124">
        <v>2351.4044219363996</v>
      </c>
      <c r="AK74" s="124">
        <f t="shared" si="42"/>
        <v>4702.808843872799</v>
      </c>
      <c r="AL74" s="19">
        <v>6883.08</v>
      </c>
      <c r="AM74" s="19">
        <v>2088.3</v>
      </c>
      <c r="AN74" s="116">
        <f t="shared" si="43"/>
        <v>0.5239760205538111</v>
      </c>
      <c r="AO74" s="116">
        <f t="shared" si="44"/>
        <v>0.49749564200302465</v>
      </c>
      <c r="AP74" s="116">
        <f t="shared" si="45"/>
        <v>0.4536588922543819</v>
      </c>
      <c r="AQ74" s="116">
        <f t="shared" si="46"/>
        <v>0.44405377069935703</v>
      </c>
      <c r="AR74" s="129"/>
      <c r="AS74" s="130"/>
      <c r="AT74" s="133"/>
      <c r="AU74" s="133"/>
      <c r="AV74" s="132">
        <f t="shared" si="47"/>
        <v>0</v>
      </c>
    </row>
    <row r="75" spans="1:48" ht="15" customHeight="1">
      <c r="A75" s="91">
        <v>72</v>
      </c>
      <c r="B75" s="91">
        <v>102567</v>
      </c>
      <c r="C75" s="92" t="s">
        <v>124</v>
      </c>
      <c r="D75" s="92" t="s">
        <v>125</v>
      </c>
      <c r="E75" s="93">
        <v>1</v>
      </c>
      <c r="F75" s="93" t="s">
        <v>69</v>
      </c>
      <c r="G75" s="94">
        <v>4843.75</v>
      </c>
      <c r="H75" s="95">
        <f t="shared" si="31"/>
        <v>19375</v>
      </c>
      <c r="I75" s="103">
        <v>0.2804289677375403</v>
      </c>
      <c r="J75" s="95">
        <v>1358.3278124787107</v>
      </c>
      <c r="K75" s="95">
        <f t="shared" si="32"/>
        <v>5433.311249914843</v>
      </c>
      <c r="L75" s="104">
        <v>5425.000000000001</v>
      </c>
      <c r="M75" s="104">
        <f t="shared" si="33"/>
        <v>21700.000000000004</v>
      </c>
      <c r="N75" s="105">
        <v>0.26640751935066326</v>
      </c>
      <c r="O75" s="104">
        <v>1445.2607924773483</v>
      </c>
      <c r="P75" s="104">
        <f t="shared" si="34"/>
        <v>5781.043169909393</v>
      </c>
      <c r="Q75" s="31">
        <v>15055.91</v>
      </c>
      <c r="R75" s="31">
        <v>3501.2</v>
      </c>
      <c r="S75" s="116">
        <f t="shared" si="35"/>
        <v>0.7770792258064516</v>
      </c>
      <c r="T75" s="116">
        <f t="shared" si="36"/>
        <v>0.6443952571380619</v>
      </c>
      <c r="U75" s="116">
        <f t="shared" si="37"/>
        <v>0.6938207373271889</v>
      </c>
      <c r="V75" s="116">
        <f t="shared" si="38"/>
        <v>0.6056346401673514</v>
      </c>
      <c r="W75" s="113"/>
      <c r="X75" s="114"/>
      <c r="Y75" s="32">
        <f t="shared" si="48"/>
        <v>-43.1909</v>
      </c>
      <c r="Z75" s="123"/>
      <c r="AA75" s="123"/>
      <c r="AB75" s="124">
        <v>4504.6875</v>
      </c>
      <c r="AC75" s="124">
        <f t="shared" si="39"/>
        <v>9009.375</v>
      </c>
      <c r="AD75" s="125">
        <v>0.285476689156816</v>
      </c>
      <c r="AE75" s="124">
        <v>1285.9832731860947</v>
      </c>
      <c r="AF75" s="124">
        <f t="shared" si="40"/>
        <v>2571.9665463721894</v>
      </c>
      <c r="AG75" s="124">
        <v>5202.9140625</v>
      </c>
      <c r="AH75" s="124">
        <f t="shared" si="41"/>
        <v>10405.828125</v>
      </c>
      <c r="AI75" s="125">
        <v>0.2769123884821115</v>
      </c>
      <c r="AJ75" s="124">
        <v>1440.751360114041</v>
      </c>
      <c r="AK75" s="124">
        <f t="shared" si="42"/>
        <v>2881.502720228082</v>
      </c>
      <c r="AL75" s="19">
        <v>8727.67</v>
      </c>
      <c r="AM75" s="19">
        <v>2076.01</v>
      </c>
      <c r="AN75" s="116">
        <f t="shared" si="43"/>
        <v>0.96873201526188</v>
      </c>
      <c r="AO75" s="116">
        <f t="shared" si="44"/>
        <v>0.8071683525309666</v>
      </c>
      <c r="AP75" s="116">
        <f t="shared" si="45"/>
        <v>0.8387290175427532</v>
      </c>
      <c r="AQ75" s="116">
        <f t="shared" si="46"/>
        <v>0.7204608850189376</v>
      </c>
      <c r="AR75" s="129"/>
      <c r="AS75" s="130"/>
      <c r="AT75" s="133"/>
      <c r="AU75" s="133"/>
      <c r="AV75" s="132">
        <f t="shared" si="47"/>
        <v>0</v>
      </c>
    </row>
    <row r="76" spans="1:48" ht="15" customHeight="1">
      <c r="A76" s="91">
        <v>73</v>
      </c>
      <c r="B76" s="91">
        <v>379</v>
      </c>
      <c r="C76" s="92" t="s">
        <v>126</v>
      </c>
      <c r="D76" s="92" t="s">
        <v>53</v>
      </c>
      <c r="E76" s="93">
        <v>3</v>
      </c>
      <c r="F76" s="93" t="s">
        <v>47</v>
      </c>
      <c r="G76" s="94">
        <v>11158.75</v>
      </c>
      <c r="H76" s="95">
        <f t="shared" si="31"/>
        <v>44635</v>
      </c>
      <c r="I76" s="103">
        <v>0.2776804789622822</v>
      </c>
      <c r="J76" s="95">
        <v>3098.5670446203667</v>
      </c>
      <c r="K76" s="95">
        <f t="shared" si="32"/>
        <v>12394.268178481467</v>
      </c>
      <c r="L76" s="104">
        <v>12497.8</v>
      </c>
      <c r="M76" s="104">
        <f t="shared" si="33"/>
        <v>49991.2</v>
      </c>
      <c r="N76" s="105">
        <v>0.2637964550141681</v>
      </c>
      <c r="O76" s="104">
        <v>3296.87533547607</v>
      </c>
      <c r="P76" s="104">
        <f t="shared" si="34"/>
        <v>13187.50134190428</v>
      </c>
      <c r="Q76" s="31">
        <v>34656.15</v>
      </c>
      <c r="R76" s="31">
        <v>9227.42</v>
      </c>
      <c r="S76" s="116">
        <f t="shared" si="35"/>
        <v>0.7764344124565924</v>
      </c>
      <c r="T76" s="116">
        <f t="shared" si="36"/>
        <v>0.744490910404888</v>
      </c>
      <c r="U76" s="116">
        <f t="shared" si="37"/>
        <v>0.6932450111219576</v>
      </c>
      <c r="V76" s="116">
        <f t="shared" si="38"/>
        <v>0.6997095022602331</v>
      </c>
      <c r="W76" s="113"/>
      <c r="X76" s="114"/>
      <c r="Y76" s="32">
        <f t="shared" si="48"/>
        <v>-99.78849999999998</v>
      </c>
      <c r="Z76" s="123"/>
      <c r="AA76" s="123"/>
      <c r="AB76" s="124">
        <v>10377.6375</v>
      </c>
      <c r="AC76" s="124">
        <f t="shared" si="39"/>
        <v>20755.275</v>
      </c>
      <c r="AD76" s="125">
        <v>0.2826787275836033</v>
      </c>
      <c r="AE76" s="124">
        <v>2933.537363823886</v>
      </c>
      <c r="AF76" s="124">
        <f t="shared" si="40"/>
        <v>5867.074727647772</v>
      </c>
      <c r="AG76" s="124">
        <v>11986.1713125</v>
      </c>
      <c r="AH76" s="124">
        <f t="shared" si="41"/>
        <v>23972.342625</v>
      </c>
      <c r="AI76" s="125">
        <v>0.2741983657560952</v>
      </c>
      <c r="AJ76" s="124">
        <v>3286.5885855600905</v>
      </c>
      <c r="AK76" s="124">
        <f t="shared" si="42"/>
        <v>6573.177171120181</v>
      </c>
      <c r="AL76" s="19">
        <v>29060.82</v>
      </c>
      <c r="AM76" s="19">
        <v>7628.71</v>
      </c>
      <c r="AN76" s="115">
        <f t="shared" si="43"/>
        <v>1.4001655000957587</v>
      </c>
      <c r="AO76" s="115">
        <f t="shared" si="44"/>
        <v>1.3002578549154602</v>
      </c>
      <c r="AP76" s="115">
        <f t="shared" si="45"/>
        <v>1.2122645022474101</v>
      </c>
      <c r="AQ76" s="115">
        <f t="shared" si="46"/>
        <v>1.1605818314950331</v>
      </c>
      <c r="AR76" s="129">
        <v>500</v>
      </c>
      <c r="AS76" s="135">
        <f>(AM76-AF76)*0.2</f>
        <v>352.32705447044555</v>
      </c>
      <c r="AT76" s="133"/>
      <c r="AU76" s="133"/>
      <c r="AV76" s="132">
        <f t="shared" si="47"/>
        <v>852.3270544704455</v>
      </c>
    </row>
    <row r="77" spans="1:48" ht="15" customHeight="1">
      <c r="A77" s="91">
        <v>74</v>
      </c>
      <c r="B77" s="91">
        <v>513</v>
      </c>
      <c r="C77" s="92" t="s">
        <v>127</v>
      </c>
      <c r="D77" s="92" t="s">
        <v>53</v>
      </c>
      <c r="E77" s="93">
        <v>2</v>
      </c>
      <c r="F77" s="93" t="s">
        <v>47</v>
      </c>
      <c r="G77" s="94">
        <v>10593.75</v>
      </c>
      <c r="H77" s="95">
        <f t="shared" si="31"/>
        <v>42375</v>
      </c>
      <c r="I77" s="103">
        <v>0.3226450327760804</v>
      </c>
      <c r="J77" s="95">
        <v>3418.020815971602</v>
      </c>
      <c r="K77" s="95">
        <f t="shared" si="32"/>
        <v>13672.083263886409</v>
      </c>
      <c r="L77" s="104">
        <v>11865.000000000002</v>
      </c>
      <c r="M77" s="104">
        <f t="shared" si="33"/>
        <v>47460.00000000001</v>
      </c>
      <c r="N77" s="105">
        <v>0.30651278113727637</v>
      </c>
      <c r="O77" s="104">
        <v>3636.7741481937846</v>
      </c>
      <c r="P77" s="104">
        <f t="shared" si="34"/>
        <v>14547.096592775139</v>
      </c>
      <c r="Q77" s="31">
        <v>32810.45</v>
      </c>
      <c r="R77" s="31">
        <v>10124.74</v>
      </c>
      <c r="S77" s="116">
        <f t="shared" si="35"/>
        <v>0.7742879056047197</v>
      </c>
      <c r="T77" s="116">
        <f t="shared" si="36"/>
        <v>0.7405411307539064</v>
      </c>
      <c r="U77" s="116">
        <f t="shared" si="37"/>
        <v>0.6913284871470711</v>
      </c>
      <c r="V77" s="116">
        <f t="shared" si="38"/>
        <v>0.6959973033401375</v>
      </c>
      <c r="W77" s="113"/>
      <c r="X77" s="114"/>
      <c r="Y77" s="32">
        <f t="shared" si="48"/>
        <v>-95.64550000000003</v>
      </c>
      <c r="Z77" s="123"/>
      <c r="AA77" s="123"/>
      <c r="AB77" s="124">
        <v>9852.1875</v>
      </c>
      <c r="AC77" s="124">
        <f t="shared" si="39"/>
        <v>19704.375</v>
      </c>
      <c r="AD77" s="125">
        <v>0.32845264336604985</v>
      </c>
      <c r="AE77" s="124">
        <v>3235.9770273129543</v>
      </c>
      <c r="AF77" s="124">
        <f t="shared" si="40"/>
        <v>6471.954054625909</v>
      </c>
      <c r="AG77" s="124">
        <v>11379.276562500001</v>
      </c>
      <c r="AH77" s="124">
        <f t="shared" si="41"/>
        <v>22758.553125000002</v>
      </c>
      <c r="AI77" s="125">
        <v>0.3185990640650683</v>
      </c>
      <c r="AJ77" s="124">
        <v>3625.4268625500686</v>
      </c>
      <c r="AK77" s="124">
        <f t="shared" si="42"/>
        <v>7250.853725100137</v>
      </c>
      <c r="AL77" s="19">
        <v>22556.24</v>
      </c>
      <c r="AM77" s="19">
        <v>5011.6</v>
      </c>
      <c r="AN77" s="115">
        <f t="shared" si="43"/>
        <v>1.1447325784248423</v>
      </c>
      <c r="AO77" s="116">
        <f t="shared" si="44"/>
        <v>0.7743565479142884</v>
      </c>
      <c r="AP77" s="116">
        <f t="shared" si="45"/>
        <v>0.9911104575106858</v>
      </c>
      <c r="AQ77" s="116">
        <f t="shared" si="46"/>
        <v>0.6911737831162479</v>
      </c>
      <c r="AR77" s="129"/>
      <c r="AS77" s="130"/>
      <c r="AT77" s="133"/>
      <c r="AU77" s="133"/>
      <c r="AV77" s="132">
        <f t="shared" si="47"/>
        <v>0</v>
      </c>
    </row>
    <row r="78" spans="1:48" ht="15" customHeight="1">
      <c r="A78" s="91">
        <v>75</v>
      </c>
      <c r="B78" s="91">
        <v>120844</v>
      </c>
      <c r="C78" s="92" t="s">
        <v>128</v>
      </c>
      <c r="D78" s="92" t="s">
        <v>43</v>
      </c>
      <c r="E78" s="93">
        <v>3</v>
      </c>
      <c r="F78" s="93" t="s">
        <v>69</v>
      </c>
      <c r="G78" s="94">
        <v>5468.75</v>
      </c>
      <c r="H78" s="95">
        <f t="shared" si="31"/>
        <v>21875</v>
      </c>
      <c r="I78" s="103">
        <v>0.287000337614244</v>
      </c>
      <c r="J78" s="95">
        <v>1569.5330963278968</v>
      </c>
      <c r="K78" s="95">
        <f t="shared" si="32"/>
        <v>6278.132385311587</v>
      </c>
      <c r="L78" s="104">
        <v>6125.000000000001</v>
      </c>
      <c r="M78" s="104">
        <f t="shared" si="33"/>
        <v>24500.000000000004</v>
      </c>
      <c r="N78" s="105">
        <v>0.2726503207335318</v>
      </c>
      <c r="O78" s="104">
        <v>1669.9832144928826</v>
      </c>
      <c r="P78" s="104">
        <f t="shared" si="34"/>
        <v>6679.93285797153</v>
      </c>
      <c r="Q78" s="31">
        <v>16932.68</v>
      </c>
      <c r="R78" s="31">
        <v>3912.69</v>
      </c>
      <c r="S78" s="116">
        <f t="shared" si="35"/>
        <v>0.7740653714285715</v>
      </c>
      <c r="T78" s="116">
        <f t="shared" si="36"/>
        <v>0.62322515038934</v>
      </c>
      <c r="U78" s="116">
        <f t="shared" si="37"/>
        <v>0.6911297959183672</v>
      </c>
      <c r="V78" s="116">
        <f t="shared" si="38"/>
        <v>0.5857379232982518</v>
      </c>
      <c r="W78" s="113"/>
      <c r="X78" s="114"/>
      <c r="Y78" s="32">
        <f t="shared" si="48"/>
        <v>-49.4232</v>
      </c>
      <c r="Z78" s="123"/>
      <c r="AA78" s="123"/>
      <c r="AB78" s="124">
        <v>5085.9375</v>
      </c>
      <c r="AC78" s="124">
        <f t="shared" si="39"/>
        <v>10171.875</v>
      </c>
      <c r="AD78" s="125">
        <v>0.2921663436913004</v>
      </c>
      <c r="AE78" s="124">
        <v>1485.939763617473</v>
      </c>
      <c r="AF78" s="124">
        <f t="shared" si="40"/>
        <v>2971.879527234946</v>
      </c>
      <c r="AG78" s="124">
        <v>5874.2578125</v>
      </c>
      <c r="AH78" s="124">
        <f t="shared" si="41"/>
        <v>11748.515625</v>
      </c>
      <c r="AI78" s="125">
        <v>0.2834013533805614</v>
      </c>
      <c r="AJ78" s="124">
        <v>1664.772614168836</v>
      </c>
      <c r="AK78" s="124">
        <f t="shared" si="42"/>
        <v>3329.545228337672</v>
      </c>
      <c r="AL78" s="19">
        <v>5734.76</v>
      </c>
      <c r="AM78" s="19">
        <v>1628.62</v>
      </c>
      <c r="AN78" s="116">
        <f t="shared" si="43"/>
        <v>0.5637859293394778</v>
      </c>
      <c r="AO78" s="116">
        <f t="shared" si="44"/>
        <v>0.5480101010404272</v>
      </c>
      <c r="AP78" s="116">
        <f t="shared" si="45"/>
        <v>0.4881263457484656</v>
      </c>
      <c r="AQ78" s="116">
        <f t="shared" si="46"/>
        <v>0.4891418762354864</v>
      </c>
      <c r="AR78" s="129"/>
      <c r="AS78" s="130"/>
      <c r="AT78" s="133"/>
      <c r="AU78" s="133"/>
      <c r="AV78" s="132">
        <f t="shared" si="47"/>
        <v>0</v>
      </c>
    </row>
    <row r="79" spans="1:48" ht="15" customHeight="1">
      <c r="A79" s="91">
        <v>76</v>
      </c>
      <c r="B79" s="91">
        <v>102479</v>
      </c>
      <c r="C79" s="92" t="s">
        <v>129</v>
      </c>
      <c r="D79" s="92" t="s">
        <v>40</v>
      </c>
      <c r="E79" s="93">
        <v>2</v>
      </c>
      <c r="F79" s="93" t="s">
        <v>69</v>
      </c>
      <c r="G79" s="94">
        <v>6490</v>
      </c>
      <c r="H79" s="95">
        <f t="shared" si="31"/>
        <v>25960</v>
      </c>
      <c r="I79" s="103">
        <v>0.3512182444601451</v>
      </c>
      <c r="J79" s="95">
        <v>2279.4064065463417</v>
      </c>
      <c r="K79" s="95">
        <f t="shared" si="32"/>
        <v>9117.625626185367</v>
      </c>
      <c r="L79" s="104">
        <v>7268.800000000001</v>
      </c>
      <c r="M79" s="104">
        <f t="shared" si="33"/>
        <v>29075.200000000004</v>
      </c>
      <c r="N79" s="105">
        <v>0.33365733223713784</v>
      </c>
      <c r="O79" s="104">
        <v>2425.2884165653077</v>
      </c>
      <c r="P79" s="104">
        <f t="shared" si="34"/>
        <v>9701.15366626123</v>
      </c>
      <c r="Q79" s="31">
        <v>19988.13</v>
      </c>
      <c r="R79" s="31">
        <v>7149.72</v>
      </c>
      <c r="S79" s="116">
        <f t="shared" si="35"/>
        <v>0.769958782742681</v>
      </c>
      <c r="T79" s="116">
        <f t="shared" si="36"/>
        <v>0.7841646820271234</v>
      </c>
      <c r="U79" s="116">
        <f t="shared" si="37"/>
        <v>0.6874631988773937</v>
      </c>
      <c r="V79" s="116">
        <f t="shared" si="38"/>
        <v>0.7369968816044393</v>
      </c>
      <c r="W79" s="113"/>
      <c r="X79" s="114"/>
      <c r="Y79" s="32">
        <f t="shared" si="48"/>
        <v>-59.71869999999999</v>
      </c>
      <c r="Z79" s="123"/>
      <c r="AA79" s="123"/>
      <c r="AB79" s="124">
        <v>6035.700000000001</v>
      </c>
      <c r="AC79" s="124">
        <f t="shared" si="39"/>
        <v>12071.400000000001</v>
      </c>
      <c r="AD79" s="125">
        <v>0.3575401728604277</v>
      </c>
      <c r="AE79" s="124">
        <v>2158.005221333684</v>
      </c>
      <c r="AF79" s="124">
        <f t="shared" si="40"/>
        <v>4316.010442667368</v>
      </c>
      <c r="AG79" s="124">
        <v>6971.233500000001</v>
      </c>
      <c r="AH79" s="124">
        <f t="shared" si="41"/>
        <v>13942.467000000002</v>
      </c>
      <c r="AI79" s="125">
        <v>0.34681396767461486</v>
      </c>
      <c r="AJ79" s="124">
        <v>2417.7211497211924</v>
      </c>
      <c r="AK79" s="124">
        <f t="shared" si="42"/>
        <v>4835.442299442385</v>
      </c>
      <c r="AL79" s="19">
        <v>9951.87</v>
      </c>
      <c r="AM79" s="19">
        <v>3285.78</v>
      </c>
      <c r="AN79" s="116">
        <f t="shared" si="43"/>
        <v>0.8244172175555444</v>
      </c>
      <c r="AO79" s="116">
        <f t="shared" si="44"/>
        <v>0.7613002896186999</v>
      </c>
      <c r="AP79" s="116">
        <f t="shared" si="45"/>
        <v>0.7137811407407311</v>
      </c>
      <c r="AQ79" s="116">
        <f t="shared" si="46"/>
        <v>0.6795200514291962</v>
      </c>
      <c r="AR79" s="129"/>
      <c r="AS79" s="130"/>
      <c r="AT79" s="133"/>
      <c r="AU79" s="133"/>
      <c r="AV79" s="132">
        <f t="shared" si="47"/>
        <v>0</v>
      </c>
    </row>
    <row r="80" spans="1:48" ht="15" customHeight="1">
      <c r="A80" s="91">
        <v>77</v>
      </c>
      <c r="B80" s="91">
        <v>587</v>
      </c>
      <c r="C80" s="92" t="s">
        <v>130</v>
      </c>
      <c r="D80" s="92" t="s">
        <v>43</v>
      </c>
      <c r="E80" s="93">
        <v>2</v>
      </c>
      <c r="F80" s="93" t="s">
        <v>49</v>
      </c>
      <c r="G80" s="94">
        <v>7375</v>
      </c>
      <c r="H80" s="95">
        <f t="shared" si="31"/>
        <v>29500</v>
      </c>
      <c r="I80" s="103">
        <v>0.2763144981612903</v>
      </c>
      <c r="J80" s="95">
        <v>2037.819423939516</v>
      </c>
      <c r="K80" s="95">
        <f t="shared" si="32"/>
        <v>8151.277695758064</v>
      </c>
      <c r="L80" s="104">
        <v>8260</v>
      </c>
      <c r="M80" s="104">
        <f t="shared" si="33"/>
        <v>33040</v>
      </c>
      <c r="N80" s="105">
        <v>0.26249877325322574</v>
      </c>
      <c r="O80" s="104">
        <v>2168.2398670716448</v>
      </c>
      <c r="P80" s="104">
        <f t="shared" si="34"/>
        <v>8672.959468286579</v>
      </c>
      <c r="Q80" s="31">
        <v>22286.83</v>
      </c>
      <c r="R80" s="31">
        <v>4793.75</v>
      </c>
      <c r="S80" s="116">
        <f t="shared" si="35"/>
        <v>0.7554857627118645</v>
      </c>
      <c r="T80" s="116">
        <f t="shared" si="36"/>
        <v>0.5880979864659346</v>
      </c>
      <c r="U80" s="116">
        <f t="shared" si="37"/>
        <v>0.6745408595641647</v>
      </c>
      <c r="V80" s="116">
        <f t="shared" si="38"/>
        <v>0.55272367149054</v>
      </c>
      <c r="W80" s="113"/>
      <c r="X80" s="114"/>
      <c r="Y80" s="32">
        <f t="shared" si="48"/>
        <v>-72.13169999999998</v>
      </c>
      <c r="Z80" s="123"/>
      <c r="AA80" s="123"/>
      <c r="AB80" s="124">
        <v>6858.75</v>
      </c>
      <c r="AC80" s="124">
        <f t="shared" si="39"/>
        <v>13717.5</v>
      </c>
      <c r="AD80" s="125">
        <v>0.2812881591281935</v>
      </c>
      <c r="AE80" s="124">
        <v>1929.2851614204972</v>
      </c>
      <c r="AF80" s="124">
        <f t="shared" si="40"/>
        <v>3858.5703228409943</v>
      </c>
      <c r="AG80" s="124">
        <v>7921.85625</v>
      </c>
      <c r="AH80" s="124">
        <f t="shared" si="41"/>
        <v>15843.7125</v>
      </c>
      <c r="AI80" s="125">
        <v>0.2728495143543477</v>
      </c>
      <c r="AJ80" s="124">
        <v>2161.4746305974536</v>
      </c>
      <c r="AK80" s="124">
        <f t="shared" si="42"/>
        <v>4322.949261194907</v>
      </c>
      <c r="AL80" s="19">
        <v>9128.54</v>
      </c>
      <c r="AM80" s="19">
        <v>2340.99</v>
      </c>
      <c r="AN80" s="116">
        <f t="shared" si="43"/>
        <v>0.6654667395662476</v>
      </c>
      <c r="AO80" s="116">
        <f t="shared" si="44"/>
        <v>0.6066988039954581</v>
      </c>
      <c r="AP80" s="116">
        <f t="shared" si="45"/>
        <v>0.5761616792781364</v>
      </c>
      <c r="AQ80" s="116">
        <f t="shared" si="46"/>
        <v>0.5415261337934201</v>
      </c>
      <c r="AR80" s="129"/>
      <c r="AS80" s="130"/>
      <c r="AT80" s="133"/>
      <c r="AU80" s="133"/>
      <c r="AV80" s="132">
        <f t="shared" si="47"/>
        <v>0</v>
      </c>
    </row>
    <row r="81" spans="1:48" ht="15" customHeight="1">
      <c r="A81" s="91">
        <v>78</v>
      </c>
      <c r="B81" s="91">
        <v>105751</v>
      </c>
      <c r="C81" s="92" t="s">
        <v>131</v>
      </c>
      <c r="D81" s="92" t="s">
        <v>46</v>
      </c>
      <c r="E81" s="93">
        <v>2</v>
      </c>
      <c r="F81" s="93" t="s">
        <v>59</v>
      </c>
      <c r="G81" s="94">
        <v>10030</v>
      </c>
      <c r="H81" s="95">
        <f t="shared" si="31"/>
        <v>40120</v>
      </c>
      <c r="I81" s="103">
        <v>0.32</v>
      </c>
      <c r="J81" s="95">
        <v>3209.6</v>
      </c>
      <c r="K81" s="95">
        <f t="shared" si="32"/>
        <v>12838.4</v>
      </c>
      <c r="L81" s="104">
        <v>11233.6</v>
      </c>
      <c r="M81" s="104">
        <f t="shared" si="33"/>
        <v>44934.4</v>
      </c>
      <c r="N81" s="105">
        <v>0.304</v>
      </c>
      <c r="O81" s="104">
        <v>3415.0144</v>
      </c>
      <c r="P81" s="104">
        <f t="shared" si="34"/>
        <v>13660.0576</v>
      </c>
      <c r="Q81" s="31">
        <v>30303.01</v>
      </c>
      <c r="R81" s="31">
        <v>9423.14</v>
      </c>
      <c r="S81" s="116">
        <f t="shared" si="35"/>
        <v>0.7553093220338982</v>
      </c>
      <c r="T81" s="116">
        <f t="shared" si="36"/>
        <v>0.733980869890329</v>
      </c>
      <c r="U81" s="116">
        <f t="shared" si="37"/>
        <v>0.674383323244552</v>
      </c>
      <c r="V81" s="116">
        <f t="shared" si="38"/>
        <v>0.6898316446337678</v>
      </c>
      <c r="W81" s="113"/>
      <c r="X81" s="114"/>
      <c r="Y81" s="32">
        <f t="shared" si="48"/>
        <v>-98.16990000000001</v>
      </c>
      <c r="Z81" s="123"/>
      <c r="AA81" s="123"/>
      <c r="AB81" s="124">
        <v>9327.9</v>
      </c>
      <c r="AC81" s="124">
        <f t="shared" si="39"/>
        <v>18655.8</v>
      </c>
      <c r="AD81" s="125">
        <v>0.32576</v>
      </c>
      <c r="AE81" s="124">
        <v>3038.656704</v>
      </c>
      <c r="AF81" s="124">
        <f t="shared" si="40"/>
        <v>6077.313408</v>
      </c>
      <c r="AG81" s="124">
        <v>10773.7245</v>
      </c>
      <c r="AH81" s="124">
        <f t="shared" si="41"/>
        <v>21547.449</v>
      </c>
      <c r="AI81" s="125">
        <v>0.31598719999999997</v>
      </c>
      <c r="AJ81" s="124">
        <v>3404.3590383263995</v>
      </c>
      <c r="AK81" s="124">
        <f t="shared" si="42"/>
        <v>6808.718076652799</v>
      </c>
      <c r="AL81" s="19">
        <v>14295.13</v>
      </c>
      <c r="AM81" s="19">
        <v>4167.55</v>
      </c>
      <c r="AN81" s="116">
        <f t="shared" si="43"/>
        <v>0.7662566065245124</v>
      </c>
      <c r="AO81" s="116">
        <f t="shared" si="44"/>
        <v>0.6857553198612331</v>
      </c>
      <c r="AP81" s="116">
        <f t="shared" si="45"/>
        <v>0.6634256333545562</v>
      </c>
      <c r="AQ81" s="116">
        <f t="shared" si="46"/>
        <v>0.6120902573849539</v>
      </c>
      <c r="AR81" s="129"/>
      <c r="AS81" s="130"/>
      <c r="AT81" s="133"/>
      <c r="AU81" s="133"/>
      <c r="AV81" s="132">
        <f t="shared" si="47"/>
        <v>0</v>
      </c>
    </row>
    <row r="82" spans="1:48" ht="15" customHeight="1">
      <c r="A82" s="91">
        <v>79</v>
      </c>
      <c r="B82" s="91">
        <v>727</v>
      </c>
      <c r="C82" s="92" t="s">
        <v>132</v>
      </c>
      <c r="D82" s="92" t="s">
        <v>53</v>
      </c>
      <c r="E82" s="93">
        <v>2</v>
      </c>
      <c r="F82" s="93" t="s">
        <v>69</v>
      </c>
      <c r="G82" s="94">
        <v>5900</v>
      </c>
      <c r="H82" s="95">
        <f t="shared" si="31"/>
        <v>23600</v>
      </c>
      <c r="I82" s="103">
        <v>0.2979538662967177</v>
      </c>
      <c r="J82" s="95">
        <v>1757.9278111506346</v>
      </c>
      <c r="K82" s="95">
        <f t="shared" si="32"/>
        <v>7031.7112446025385</v>
      </c>
      <c r="L82" s="104">
        <v>6608.000000000001</v>
      </c>
      <c r="M82" s="104">
        <f t="shared" si="33"/>
        <v>26432.000000000004</v>
      </c>
      <c r="N82" s="105">
        <v>0.2830561729818818</v>
      </c>
      <c r="O82" s="104">
        <v>1870.4351910642752</v>
      </c>
      <c r="P82" s="104">
        <f t="shared" si="34"/>
        <v>7481.740764257101</v>
      </c>
      <c r="Q82" s="31">
        <v>17790.94</v>
      </c>
      <c r="R82" s="31">
        <v>5128.11</v>
      </c>
      <c r="S82" s="116">
        <f t="shared" si="35"/>
        <v>0.7538533898305084</v>
      </c>
      <c r="T82" s="116">
        <f t="shared" si="36"/>
        <v>0.7292833595714384</v>
      </c>
      <c r="U82" s="116">
        <f t="shared" si="37"/>
        <v>0.6730833837772395</v>
      </c>
      <c r="V82" s="116">
        <f t="shared" si="38"/>
        <v>0.6854166913265399</v>
      </c>
      <c r="W82" s="113"/>
      <c r="X82" s="114"/>
      <c r="Y82" s="32">
        <f t="shared" si="48"/>
        <v>-58.090600000000016</v>
      </c>
      <c r="Z82" s="123"/>
      <c r="AA82" s="123"/>
      <c r="AB82" s="124">
        <v>5487</v>
      </c>
      <c r="AC82" s="124">
        <f t="shared" si="39"/>
        <v>10974</v>
      </c>
      <c r="AD82" s="125">
        <v>0.30331703589005865</v>
      </c>
      <c r="AE82" s="124">
        <v>1664.3005759287519</v>
      </c>
      <c r="AF82" s="124">
        <f t="shared" si="40"/>
        <v>3328.6011518575037</v>
      </c>
      <c r="AG82" s="124">
        <v>6337.485000000001</v>
      </c>
      <c r="AH82" s="124">
        <f t="shared" si="41"/>
        <v>12674.970000000001</v>
      </c>
      <c r="AI82" s="125">
        <v>0.2942175248133569</v>
      </c>
      <c r="AJ82" s="124">
        <v>1864.5991502417774</v>
      </c>
      <c r="AK82" s="124">
        <f t="shared" si="42"/>
        <v>3729.1983004835547</v>
      </c>
      <c r="AL82" s="19">
        <v>10507.93</v>
      </c>
      <c r="AM82" s="19">
        <v>3052.1</v>
      </c>
      <c r="AN82" s="116">
        <f t="shared" si="43"/>
        <v>0.9575296154547112</v>
      </c>
      <c r="AO82" s="116">
        <f t="shared" si="44"/>
        <v>0.9169317261987955</v>
      </c>
      <c r="AP82" s="116">
        <f t="shared" si="45"/>
        <v>0.8290299700906589</v>
      </c>
      <c r="AQ82" s="116">
        <f t="shared" si="46"/>
        <v>0.8184332808486593</v>
      </c>
      <c r="AR82" s="129"/>
      <c r="AS82" s="130"/>
      <c r="AT82" s="133"/>
      <c r="AU82" s="133"/>
      <c r="AV82" s="132">
        <f t="shared" si="47"/>
        <v>0</v>
      </c>
    </row>
    <row r="83" spans="1:48" ht="15" customHeight="1">
      <c r="A83" s="96">
        <v>80</v>
      </c>
      <c r="B83" s="96">
        <v>750</v>
      </c>
      <c r="C83" s="97" t="s">
        <v>133</v>
      </c>
      <c r="D83" s="97" t="s">
        <v>51</v>
      </c>
      <c r="E83" s="98">
        <v>5</v>
      </c>
      <c r="F83" s="98" t="s">
        <v>41</v>
      </c>
      <c r="G83" s="94">
        <v>37125.00000000001</v>
      </c>
      <c r="H83" s="95">
        <f t="shared" si="31"/>
        <v>148500.00000000003</v>
      </c>
      <c r="I83" s="103">
        <v>0.3037343406090632</v>
      </c>
      <c r="J83" s="95">
        <v>11276.137395111473</v>
      </c>
      <c r="K83" s="95">
        <f t="shared" si="32"/>
        <v>45104.54958044589</v>
      </c>
      <c r="L83" s="104">
        <v>41580.000000000015</v>
      </c>
      <c r="M83" s="104">
        <f t="shared" si="33"/>
        <v>166320.00000000006</v>
      </c>
      <c r="N83" s="105">
        <v>0.28854762357861</v>
      </c>
      <c r="O83" s="104">
        <v>11997.81018839861</v>
      </c>
      <c r="P83" s="104">
        <f t="shared" si="34"/>
        <v>47991.24075359444</v>
      </c>
      <c r="Q83" s="32">
        <v>148932.36</v>
      </c>
      <c r="R83" s="32">
        <v>41871.59</v>
      </c>
      <c r="S83" s="115">
        <f t="shared" si="35"/>
        <v>1.0029115151515149</v>
      </c>
      <c r="T83" s="116">
        <f t="shared" si="36"/>
        <v>0.9283229827031135</v>
      </c>
      <c r="U83" s="116">
        <f t="shared" si="37"/>
        <v>0.8954567099567096</v>
      </c>
      <c r="V83" s="116">
        <f t="shared" si="38"/>
        <v>0.8724840062999185</v>
      </c>
      <c r="W83" s="113">
        <f>E83*100</f>
        <v>500</v>
      </c>
      <c r="X83" s="114"/>
      <c r="Y83" s="32">
        <v>0</v>
      </c>
      <c r="Z83" s="123"/>
      <c r="AA83" s="123"/>
      <c r="AB83" s="124">
        <v>34526.25000000001</v>
      </c>
      <c r="AC83" s="124">
        <f t="shared" si="39"/>
        <v>69052.50000000001</v>
      </c>
      <c r="AD83" s="125">
        <v>0.3092015587400263</v>
      </c>
      <c r="AE83" s="124">
        <v>10675.570317447835</v>
      </c>
      <c r="AF83" s="124">
        <f t="shared" si="40"/>
        <v>21351.14063489567</v>
      </c>
      <c r="AG83" s="124">
        <v>39877.818750000006</v>
      </c>
      <c r="AH83" s="124">
        <f t="shared" si="41"/>
        <v>79755.63750000001</v>
      </c>
      <c r="AI83" s="125">
        <v>0.2999255119778255</v>
      </c>
      <c r="AJ83" s="124">
        <v>11960.375205152683</v>
      </c>
      <c r="AK83" s="124">
        <f t="shared" si="42"/>
        <v>23920.750410305365</v>
      </c>
      <c r="AL83" s="126">
        <v>52266.35</v>
      </c>
      <c r="AM83" s="126">
        <v>16275.96</v>
      </c>
      <c r="AN83" s="112">
        <f t="shared" si="43"/>
        <v>0.7569074255095759</v>
      </c>
      <c r="AO83" s="112">
        <f t="shared" si="44"/>
        <v>0.7622993205992495</v>
      </c>
      <c r="AP83" s="112">
        <f t="shared" si="45"/>
        <v>0.6553311043372951</v>
      </c>
      <c r="AQ83" s="116">
        <f t="shared" si="46"/>
        <v>0.6804117647157134</v>
      </c>
      <c r="AR83" s="129"/>
      <c r="AS83" s="130"/>
      <c r="AT83" s="133"/>
      <c r="AU83" s="133"/>
      <c r="AV83" s="132">
        <f t="shared" si="47"/>
        <v>500</v>
      </c>
    </row>
    <row r="84" spans="1:48" ht="15" customHeight="1">
      <c r="A84" s="91">
        <v>81</v>
      </c>
      <c r="B84" s="91">
        <v>723</v>
      </c>
      <c r="C84" s="92" t="s">
        <v>134</v>
      </c>
      <c r="D84" s="92" t="s">
        <v>46</v>
      </c>
      <c r="E84" s="93">
        <v>2</v>
      </c>
      <c r="F84" s="93" t="s">
        <v>69</v>
      </c>
      <c r="G84" s="94">
        <v>5625</v>
      </c>
      <c r="H84" s="95">
        <f t="shared" si="31"/>
        <v>22500</v>
      </c>
      <c r="I84" s="103">
        <v>0.2883166411808589</v>
      </c>
      <c r="J84" s="95">
        <v>1621.7811066423315</v>
      </c>
      <c r="K84" s="95">
        <f t="shared" si="32"/>
        <v>6487.124426569326</v>
      </c>
      <c r="L84" s="104">
        <v>6300.000000000001</v>
      </c>
      <c r="M84" s="104">
        <f t="shared" si="33"/>
        <v>25200.000000000004</v>
      </c>
      <c r="N84" s="105">
        <v>0.27390080912181597</v>
      </c>
      <c r="O84" s="104">
        <v>1725.5750974674409</v>
      </c>
      <c r="P84" s="104">
        <f t="shared" si="34"/>
        <v>6902.300389869763</v>
      </c>
      <c r="Q84" s="31">
        <v>16904.76</v>
      </c>
      <c r="R84" s="31">
        <v>4150.79</v>
      </c>
      <c r="S84" s="116">
        <f t="shared" si="35"/>
        <v>0.7513226666666666</v>
      </c>
      <c r="T84" s="116">
        <f t="shared" si="36"/>
        <v>0.6398505296121041</v>
      </c>
      <c r="U84" s="116">
        <f t="shared" si="37"/>
        <v>0.6708238095238094</v>
      </c>
      <c r="V84" s="116">
        <f t="shared" si="38"/>
        <v>0.6013632797106241</v>
      </c>
      <c r="W84" s="113"/>
      <c r="X84" s="114"/>
      <c r="Y84" s="32">
        <f t="shared" si="48"/>
        <v>-55.95240000000002</v>
      </c>
      <c r="Z84" s="123"/>
      <c r="AA84" s="123"/>
      <c r="AB84" s="124">
        <v>5231.25</v>
      </c>
      <c r="AC84" s="124">
        <f t="shared" si="39"/>
        <v>10462.5</v>
      </c>
      <c r="AD84" s="125">
        <v>0.2935063407221144</v>
      </c>
      <c r="AE84" s="124">
        <v>1535.405044902561</v>
      </c>
      <c r="AF84" s="124">
        <f t="shared" si="40"/>
        <v>3070.810089805122</v>
      </c>
      <c r="AG84" s="124">
        <v>6042.09375</v>
      </c>
      <c r="AH84" s="124">
        <f t="shared" si="41"/>
        <v>12084.1875</v>
      </c>
      <c r="AI84" s="125">
        <v>0.284701150500451</v>
      </c>
      <c r="AJ84" s="124">
        <v>1720.1910420565841</v>
      </c>
      <c r="AK84" s="124">
        <f t="shared" si="42"/>
        <v>3440.3820841131683</v>
      </c>
      <c r="AL84" s="19">
        <v>7892.59</v>
      </c>
      <c r="AM84" s="19">
        <v>2089.74</v>
      </c>
      <c r="AN84" s="116">
        <f t="shared" si="43"/>
        <v>0.7543694145758661</v>
      </c>
      <c r="AO84" s="116">
        <f t="shared" si="44"/>
        <v>0.680517498277667</v>
      </c>
      <c r="AP84" s="116">
        <f t="shared" si="45"/>
        <v>0.6531336922734773</v>
      </c>
      <c r="AQ84" s="116">
        <f t="shared" si="46"/>
        <v>0.6074150919602509</v>
      </c>
      <c r="AR84" s="129"/>
      <c r="AS84" s="130"/>
      <c r="AT84" s="133"/>
      <c r="AU84" s="133"/>
      <c r="AV84" s="132">
        <f t="shared" si="47"/>
        <v>0</v>
      </c>
    </row>
    <row r="85" spans="1:48" ht="15" customHeight="1">
      <c r="A85" s="91">
        <v>82</v>
      </c>
      <c r="B85" s="91">
        <v>367</v>
      </c>
      <c r="C85" s="92" t="s">
        <v>135</v>
      </c>
      <c r="D85" s="92" t="s">
        <v>43</v>
      </c>
      <c r="E85" s="93">
        <v>2</v>
      </c>
      <c r="F85" s="93" t="s">
        <v>69</v>
      </c>
      <c r="G85" s="94">
        <v>7105</v>
      </c>
      <c r="H85" s="95">
        <f t="shared" si="31"/>
        <v>28420</v>
      </c>
      <c r="I85" s="103">
        <v>0.25030068956882384</v>
      </c>
      <c r="J85" s="95">
        <v>1778.3863993864934</v>
      </c>
      <c r="K85" s="95">
        <f t="shared" si="32"/>
        <v>7113.545597545974</v>
      </c>
      <c r="L85" s="104">
        <v>7957.6</v>
      </c>
      <c r="M85" s="104">
        <f t="shared" si="33"/>
        <v>31830.4</v>
      </c>
      <c r="N85" s="105">
        <v>0.23778565509038263</v>
      </c>
      <c r="O85" s="104">
        <v>1892.2031289472288</v>
      </c>
      <c r="P85" s="104">
        <f t="shared" si="34"/>
        <v>7568.812515788915</v>
      </c>
      <c r="Q85" s="31">
        <v>21306.06</v>
      </c>
      <c r="R85" s="31">
        <v>5089.4</v>
      </c>
      <c r="S85" s="116">
        <f t="shared" si="35"/>
        <v>0.7496854327938072</v>
      </c>
      <c r="T85" s="116">
        <f t="shared" si="36"/>
        <v>0.7154519402751474</v>
      </c>
      <c r="U85" s="116">
        <f t="shared" si="37"/>
        <v>0.6693619935658993</v>
      </c>
      <c r="V85" s="116">
        <f t="shared" si="38"/>
        <v>0.6724172371007024</v>
      </c>
      <c r="W85" s="113"/>
      <c r="X85" s="114"/>
      <c r="Y85" s="32">
        <f t="shared" si="48"/>
        <v>-71.1394</v>
      </c>
      <c r="Z85" s="123"/>
      <c r="AA85" s="123"/>
      <c r="AB85" s="124">
        <v>6607.65</v>
      </c>
      <c r="AC85" s="124">
        <f t="shared" si="39"/>
        <v>13215.3</v>
      </c>
      <c r="AD85" s="125">
        <v>0.2548061019810627</v>
      </c>
      <c r="AE85" s="124">
        <v>1683.669539755169</v>
      </c>
      <c r="AF85" s="124">
        <f t="shared" si="40"/>
        <v>3367.339079510338</v>
      </c>
      <c r="AG85" s="124">
        <v>7631.835750000001</v>
      </c>
      <c r="AH85" s="124">
        <f t="shared" si="41"/>
        <v>15263.671500000002</v>
      </c>
      <c r="AI85" s="125">
        <v>0.2471619189216308</v>
      </c>
      <c r="AJ85" s="124">
        <v>1886.2991688647037</v>
      </c>
      <c r="AK85" s="124">
        <f t="shared" si="42"/>
        <v>3772.5983377294074</v>
      </c>
      <c r="AL85" s="19">
        <v>15226.25</v>
      </c>
      <c r="AM85" s="19">
        <v>3837.96</v>
      </c>
      <c r="AN85" s="115">
        <f t="shared" si="43"/>
        <v>1.1521683200532717</v>
      </c>
      <c r="AO85" s="115">
        <f t="shared" si="44"/>
        <v>1.1397604783412836</v>
      </c>
      <c r="AP85" s="116">
        <f t="shared" si="45"/>
        <v>0.9975483290504514</v>
      </c>
      <c r="AQ85" s="116">
        <f t="shared" si="46"/>
        <v>1.0173253700551466</v>
      </c>
      <c r="AR85" s="129">
        <v>300</v>
      </c>
      <c r="AS85" s="135"/>
      <c r="AT85" s="133"/>
      <c r="AU85" s="133"/>
      <c r="AV85" s="132">
        <f t="shared" si="47"/>
        <v>300</v>
      </c>
    </row>
    <row r="86" spans="1:48" ht="15" customHeight="1">
      <c r="A86" s="91">
        <v>83</v>
      </c>
      <c r="B86" s="91">
        <v>117184</v>
      </c>
      <c r="C86" s="92" t="s">
        <v>136</v>
      </c>
      <c r="D86" s="92" t="s">
        <v>40</v>
      </c>
      <c r="E86" s="93">
        <v>4</v>
      </c>
      <c r="F86" s="93" t="s">
        <v>49</v>
      </c>
      <c r="G86" s="94">
        <v>8281.25</v>
      </c>
      <c r="H86" s="95">
        <f t="shared" si="31"/>
        <v>33125</v>
      </c>
      <c r="I86" s="103">
        <v>0.33</v>
      </c>
      <c r="J86" s="95">
        <v>2732.8125</v>
      </c>
      <c r="K86" s="95">
        <f t="shared" si="32"/>
        <v>10931.25</v>
      </c>
      <c r="L86" s="104">
        <v>9275</v>
      </c>
      <c r="M86" s="104">
        <f t="shared" si="33"/>
        <v>37100</v>
      </c>
      <c r="N86" s="105">
        <v>0.3135</v>
      </c>
      <c r="O86" s="104">
        <v>2907.7125</v>
      </c>
      <c r="P86" s="104">
        <f t="shared" si="34"/>
        <v>11630.85</v>
      </c>
      <c r="Q86" s="31">
        <v>24697.01</v>
      </c>
      <c r="R86" s="31">
        <v>8360.82</v>
      </c>
      <c r="S86" s="116">
        <f t="shared" si="35"/>
        <v>0.7455701132075471</v>
      </c>
      <c r="T86" s="116">
        <f t="shared" si="36"/>
        <v>0.7648548885077187</v>
      </c>
      <c r="U86" s="116">
        <f t="shared" si="37"/>
        <v>0.665687601078167</v>
      </c>
      <c r="V86" s="116">
        <f t="shared" si="38"/>
        <v>0.7188485794245476</v>
      </c>
      <c r="W86" s="113"/>
      <c r="X86" s="114"/>
      <c r="Y86" s="32">
        <f t="shared" si="48"/>
        <v>-84.27990000000001</v>
      </c>
      <c r="Z86" s="123"/>
      <c r="AA86" s="123"/>
      <c r="AB86" s="124">
        <v>7701.5625</v>
      </c>
      <c r="AC86" s="124">
        <f t="shared" si="39"/>
        <v>15403.125</v>
      </c>
      <c r="AD86" s="125">
        <v>0.33594</v>
      </c>
      <c r="AE86" s="124">
        <v>2587.26290625</v>
      </c>
      <c r="AF86" s="124">
        <f t="shared" si="40"/>
        <v>5174.5258125</v>
      </c>
      <c r="AG86" s="124">
        <v>8895.3046875</v>
      </c>
      <c r="AH86" s="124">
        <f t="shared" si="41"/>
        <v>17790.609375</v>
      </c>
      <c r="AI86" s="125">
        <v>0.3258618</v>
      </c>
      <c r="AJ86" s="124">
        <v>2898.6399970171874</v>
      </c>
      <c r="AK86" s="124">
        <f t="shared" si="42"/>
        <v>5797.279994034375</v>
      </c>
      <c r="AL86" s="19">
        <v>13592.69</v>
      </c>
      <c r="AM86" s="19">
        <v>5409.79</v>
      </c>
      <c r="AN86" s="116">
        <f t="shared" si="43"/>
        <v>0.8824631365388518</v>
      </c>
      <c r="AO86" s="116">
        <f t="shared" si="44"/>
        <v>1.045465844799088</v>
      </c>
      <c r="AP86" s="116">
        <f t="shared" si="45"/>
        <v>0.7640373476526855</v>
      </c>
      <c r="AQ86" s="116">
        <f t="shared" si="46"/>
        <v>0.9331600346312207</v>
      </c>
      <c r="AR86" s="129"/>
      <c r="AS86" s="130"/>
      <c r="AT86" s="133"/>
      <c r="AU86" s="133"/>
      <c r="AV86" s="132">
        <f t="shared" si="47"/>
        <v>0</v>
      </c>
    </row>
    <row r="87" spans="1:48" ht="15" customHeight="1">
      <c r="A87" s="91">
        <v>84</v>
      </c>
      <c r="B87" s="91">
        <v>106399</v>
      </c>
      <c r="C87" s="92" t="s">
        <v>137</v>
      </c>
      <c r="D87" s="92" t="s">
        <v>53</v>
      </c>
      <c r="E87" s="93">
        <v>1</v>
      </c>
      <c r="F87" s="93" t="s">
        <v>59</v>
      </c>
      <c r="G87" s="94">
        <v>9062.5</v>
      </c>
      <c r="H87" s="95">
        <f t="shared" si="31"/>
        <v>36250</v>
      </c>
      <c r="I87" s="103">
        <v>0.3065100505091647</v>
      </c>
      <c r="J87" s="95">
        <v>2777.747332739305</v>
      </c>
      <c r="K87" s="95">
        <f t="shared" si="32"/>
        <v>11110.98933095722</v>
      </c>
      <c r="L87" s="104">
        <v>10150.000000000002</v>
      </c>
      <c r="M87" s="104">
        <f t="shared" si="33"/>
        <v>40600.00000000001</v>
      </c>
      <c r="N87" s="105">
        <v>0.29118454798370647</v>
      </c>
      <c r="O87" s="104">
        <v>2955.5231620346212</v>
      </c>
      <c r="P87" s="104">
        <f t="shared" si="34"/>
        <v>11822.092648138485</v>
      </c>
      <c r="Q87" s="31">
        <v>26936.46</v>
      </c>
      <c r="R87" s="31">
        <v>6616.81</v>
      </c>
      <c r="S87" s="116">
        <f t="shared" si="35"/>
        <v>0.7430747586206896</v>
      </c>
      <c r="T87" s="116">
        <f t="shared" si="36"/>
        <v>0.5955194270202722</v>
      </c>
      <c r="U87" s="116">
        <f t="shared" si="37"/>
        <v>0.6634596059113299</v>
      </c>
      <c r="V87" s="116">
        <f t="shared" si="38"/>
        <v>0.5596987096055188</v>
      </c>
      <c r="W87" s="113"/>
      <c r="X87" s="114"/>
      <c r="Y87" s="32">
        <f t="shared" si="48"/>
        <v>-93.1354</v>
      </c>
      <c r="Z87" s="123"/>
      <c r="AA87" s="123"/>
      <c r="AB87" s="124">
        <v>8428.125</v>
      </c>
      <c r="AC87" s="124">
        <f t="shared" si="39"/>
        <v>16856.25</v>
      </c>
      <c r="AD87" s="125">
        <v>0.31202723141832966</v>
      </c>
      <c r="AE87" s="124">
        <v>2629.8045097976096</v>
      </c>
      <c r="AF87" s="124">
        <f t="shared" si="40"/>
        <v>5259.609019595219</v>
      </c>
      <c r="AG87" s="124">
        <v>9734.484375</v>
      </c>
      <c r="AH87" s="124">
        <f t="shared" si="41"/>
        <v>19468.96875</v>
      </c>
      <c r="AI87" s="125">
        <v>0.30266641447577974</v>
      </c>
      <c r="AJ87" s="124">
        <v>2946.3014825517516</v>
      </c>
      <c r="AK87" s="124">
        <f t="shared" si="42"/>
        <v>5892.602965103503</v>
      </c>
      <c r="AL87" s="19">
        <v>12495.54</v>
      </c>
      <c r="AM87" s="19">
        <v>3644.88</v>
      </c>
      <c r="AN87" s="116">
        <f t="shared" si="43"/>
        <v>0.7413001112347053</v>
      </c>
      <c r="AO87" s="116">
        <f t="shared" si="44"/>
        <v>0.6929944766655889</v>
      </c>
      <c r="AP87" s="116">
        <f t="shared" si="45"/>
        <v>0.6418182781252859</v>
      </c>
      <c r="AQ87" s="116">
        <f t="shared" si="46"/>
        <v>0.6185517710229741</v>
      </c>
      <c r="AR87" s="129"/>
      <c r="AS87" s="130"/>
      <c r="AT87" s="133"/>
      <c r="AU87" s="133"/>
      <c r="AV87" s="132">
        <f t="shared" si="47"/>
        <v>0</v>
      </c>
    </row>
    <row r="88" spans="1:48" ht="15" customHeight="1">
      <c r="A88" s="91">
        <v>85</v>
      </c>
      <c r="B88" s="91">
        <v>724</v>
      </c>
      <c r="C88" s="92" t="s">
        <v>138</v>
      </c>
      <c r="D88" s="92" t="s">
        <v>40</v>
      </c>
      <c r="E88" s="93">
        <v>2</v>
      </c>
      <c r="F88" s="93" t="s">
        <v>59</v>
      </c>
      <c r="G88" s="94">
        <v>10311.25</v>
      </c>
      <c r="H88" s="95">
        <f t="shared" si="31"/>
        <v>41245</v>
      </c>
      <c r="I88" s="103">
        <v>0.2742792697188939</v>
      </c>
      <c r="J88" s="95">
        <v>2828.1621198889447</v>
      </c>
      <c r="K88" s="95">
        <f t="shared" si="32"/>
        <v>11312.648479555779</v>
      </c>
      <c r="L88" s="104">
        <v>11548.6</v>
      </c>
      <c r="M88" s="104">
        <f t="shared" si="33"/>
        <v>46194.4</v>
      </c>
      <c r="N88" s="105">
        <v>0.26056530623294916</v>
      </c>
      <c r="O88" s="104">
        <v>3009.1644955618367</v>
      </c>
      <c r="P88" s="104">
        <f t="shared" si="34"/>
        <v>12036.657982247347</v>
      </c>
      <c r="Q88" s="31">
        <v>30521.68</v>
      </c>
      <c r="R88" s="31">
        <v>8370.41</v>
      </c>
      <c r="S88" s="116">
        <f t="shared" si="35"/>
        <v>0.7400092132379682</v>
      </c>
      <c r="T88" s="116">
        <f t="shared" si="36"/>
        <v>0.7399160342626226</v>
      </c>
      <c r="U88" s="116">
        <f t="shared" si="37"/>
        <v>0.6607225118196145</v>
      </c>
      <c r="V88" s="116">
        <f t="shared" si="38"/>
        <v>0.6954098066378034</v>
      </c>
      <c r="W88" s="113"/>
      <c r="X88" s="114"/>
      <c r="Y88" s="32">
        <f t="shared" si="48"/>
        <v>-107.2332</v>
      </c>
      <c r="Z88" s="123"/>
      <c r="AA88" s="123"/>
      <c r="AB88" s="124">
        <v>9589.4625</v>
      </c>
      <c r="AC88" s="124">
        <f t="shared" si="39"/>
        <v>19178.925</v>
      </c>
      <c r="AD88" s="125">
        <v>0.27921629657383396</v>
      </c>
      <c r="AE88" s="124">
        <v>2677.534205383659</v>
      </c>
      <c r="AF88" s="124">
        <f t="shared" si="40"/>
        <v>5355.068410767318</v>
      </c>
      <c r="AG88" s="124">
        <v>11075.8291875</v>
      </c>
      <c r="AH88" s="124">
        <f t="shared" si="41"/>
        <v>22151.658375</v>
      </c>
      <c r="AI88" s="125">
        <v>0.2708398076766189</v>
      </c>
      <c r="AJ88" s="124">
        <v>2999.775447001582</v>
      </c>
      <c r="AK88" s="124">
        <f t="shared" si="42"/>
        <v>5999.550894003164</v>
      </c>
      <c r="AL88" s="19">
        <v>17752.44</v>
      </c>
      <c r="AM88" s="19">
        <v>5116.37</v>
      </c>
      <c r="AN88" s="116">
        <f t="shared" si="43"/>
        <v>0.925622265064387</v>
      </c>
      <c r="AO88" s="116">
        <f t="shared" si="44"/>
        <v>0.9554257028187778</v>
      </c>
      <c r="AP88" s="116">
        <f t="shared" si="45"/>
        <v>0.8014045584973049</v>
      </c>
      <c r="AQ88" s="116">
        <f t="shared" si="46"/>
        <v>0.8527921656792768</v>
      </c>
      <c r="AR88" s="129"/>
      <c r="AS88" s="130"/>
      <c r="AT88" s="133"/>
      <c r="AU88" s="133"/>
      <c r="AV88" s="132">
        <f t="shared" si="47"/>
        <v>0</v>
      </c>
    </row>
    <row r="89" spans="1:48" ht="15" customHeight="1">
      <c r="A89" s="91">
        <v>86</v>
      </c>
      <c r="B89" s="91">
        <v>117637</v>
      </c>
      <c r="C89" s="92" t="s">
        <v>139</v>
      </c>
      <c r="D89" s="92" t="s">
        <v>55</v>
      </c>
      <c r="E89" s="93">
        <v>2</v>
      </c>
      <c r="F89" s="93" t="s">
        <v>69</v>
      </c>
      <c r="G89" s="94">
        <v>4140.625</v>
      </c>
      <c r="H89" s="95">
        <f t="shared" si="31"/>
        <v>16562.5</v>
      </c>
      <c r="I89" s="103">
        <v>0.2727320756733676</v>
      </c>
      <c r="J89" s="95">
        <v>1129.2812508350378</v>
      </c>
      <c r="K89" s="95">
        <f t="shared" si="32"/>
        <v>4517.125003340151</v>
      </c>
      <c r="L89" s="104">
        <v>4637.5</v>
      </c>
      <c r="M89" s="104">
        <f t="shared" si="33"/>
        <v>18550</v>
      </c>
      <c r="N89" s="105">
        <v>0.2590954718896992</v>
      </c>
      <c r="O89" s="104">
        <v>1201.5552508884803</v>
      </c>
      <c r="P89" s="104">
        <f t="shared" si="34"/>
        <v>4806.221003553921</v>
      </c>
      <c r="Q89" s="31">
        <v>12229.1</v>
      </c>
      <c r="R89" s="31">
        <v>3655.27</v>
      </c>
      <c r="S89" s="116">
        <f t="shared" si="35"/>
        <v>0.7383607547169811</v>
      </c>
      <c r="T89" s="116">
        <f t="shared" si="36"/>
        <v>0.8092027555795203</v>
      </c>
      <c r="U89" s="116">
        <f t="shared" si="37"/>
        <v>0.6592506738544475</v>
      </c>
      <c r="V89" s="116">
        <f t="shared" si="38"/>
        <v>0.7605289056198499</v>
      </c>
      <c r="W89" s="113"/>
      <c r="X89" s="114"/>
      <c r="Y89" s="32">
        <f t="shared" si="48"/>
        <v>-43.333999999999996</v>
      </c>
      <c r="Z89" s="123"/>
      <c r="AA89" s="123"/>
      <c r="AB89" s="124">
        <v>3850.78125</v>
      </c>
      <c r="AC89" s="124">
        <f t="shared" si="39"/>
        <v>7701.5625</v>
      </c>
      <c r="AD89" s="125">
        <v>0.2776412530354882</v>
      </c>
      <c r="AE89" s="124">
        <v>1069.1357314155634</v>
      </c>
      <c r="AF89" s="124">
        <f t="shared" si="40"/>
        <v>2138.271462831127</v>
      </c>
      <c r="AG89" s="124">
        <v>4447.65234375</v>
      </c>
      <c r="AH89" s="124">
        <f t="shared" si="41"/>
        <v>8895.3046875</v>
      </c>
      <c r="AI89" s="125">
        <v>0.26931201544442357</v>
      </c>
      <c r="AJ89" s="124">
        <v>1197.8062166914267</v>
      </c>
      <c r="AK89" s="124">
        <f t="shared" si="42"/>
        <v>2395.6124333828534</v>
      </c>
      <c r="AL89" s="19">
        <v>4782.93</v>
      </c>
      <c r="AM89" s="19">
        <v>1422.59</v>
      </c>
      <c r="AN89" s="116">
        <f t="shared" si="43"/>
        <v>0.6210337188070603</v>
      </c>
      <c r="AO89" s="116">
        <f t="shared" si="44"/>
        <v>0.6652990626907839</v>
      </c>
      <c r="AP89" s="116">
        <f t="shared" si="45"/>
        <v>0.5376915314346843</v>
      </c>
      <c r="AQ89" s="116">
        <f t="shared" si="46"/>
        <v>0.5938314479321495</v>
      </c>
      <c r="AR89" s="129"/>
      <c r="AS89" s="130"/>
      <c r="AT89" s="133"/>
      <c r="AU89" s="133"/>
      <c r="AV89" s="132">
        <f t="shared" si="47"/>
        <v>0</v>
      </c>
    </row>
    <row r="90" spans="1:48" ht="15" customHeight="1">
      <c r="A90" s="91">
        <v>87</v>
      </c>
      <c r="B90" s="91">
        <v>732</v>
      </c>
      <c r="C90" s="92" t="s">
        <v>140</v>
      </c>
      <c r="D90" s="92" t="s">
        <v>55</v>
      </c>
      <c r="E90" s="93">
        <v>2</v>
      </c>
      <c r="F90" s="93" t="s">
        <v>69</v>
      </c>
      <c r="G90" s="94">
        <v>5625</v>
      </c>
      <c r="H90" s="95">
        <f t="shared" si="31"/>
        <v>22500</v>
      </c>
      <c r="I90" s="103">
        <v>0.3124813925122721</v>
      </c>
      <c r="J90" s="95">
        <v>1757.7078328815305</v>
      </c>
      <c r="K90" s="95">
        <f t="shared" si="32"/>
        <v>7030.831331526122</v>
      </c>
      <c r="L90" s="104">
        <v>6300.000000000001</v>
      </c>
      <c r="M90" s="104">
        <f t="shared" si="33"/>
        <v>25200.000000000004</v>
      </c>
      <c r="N90" s="105">
        <v>0.29685732288665845</v>
      </c>
      <c r="O90" s="104">
        <v>1870.2011341859486</v>
      </c>
      <c r="P90" s="104">
        <f t="shared" si="34"/>
        <v>7480.804536743794</v>
      </c>
      <c r="Q90" s="31">
        <v>16584.23</v>
      </c>
      <c r="R90" s="31">
        <v>4234.65</v>
      </c>
      <c r="S90" s="116">
        <f t="shared" si="35"/>
        <v>0.7370768888888889</v>
      </c>
      <c r="T90" s="116">
        <f t="shared" si="36"/>
        <v>0.6022971964939486</v>
      </c>
      <c r="U90" s="116">
        <f t="shared" si="37"/>
        <v>0.658104365079365</v>
      </c>
      <c r="V90" s="116">
        <f t="shared" si="38"/>
        <v>0.5660687936973201</v>
      </c>
      <c r="W90" s="113"/>
      <c r="X90" s="114"/>
      <c r="Y90" s="32">
        <f t="shared" si="48"/>
        <v>-59.157700000000006</v>
      </c>
      <c r="Z90" s="123"/>
      <c r="AA90" s="123"/>
      <c r="AB90" s="124">
        <v>5231.25</v>
      </c>
      <c r="AC90" s="124">
        <f t="shared" si="39"/>
        <v>10462.5</v>
      </c>
      <c r="AD90" s="125">
        <v>0.318106057577493</v>
      </c>
      <c r="AE90" s="124">
        <v>1664.0923137022603</v>
      </c>
      <c r="AF90" s="124">
        <f t="shared" si="40"/>
        <v>3328.1846274045206</v>
      </c>
      <c r="AG90" s="124">
        <v>6042.09375</v>
      </c>
      <c r="AH90" s="124">
        <f t="shared" si="41"/>
        <v>12084.1875</v>
      </c>
      <c r="AI90" s="125">
        <v>0.3085628758501682</v>
      </c>
      <c r="AJ90" s="124">
        <v>1864.365823656327</v>
      </c>
      <c r="AK90" s="124">
        <f t="shared" si="42"/>
        <v>3728.731647312654</v>
      </c>
      <c r="AL90" s="19">
        <v>11441.72</v>
      </c>
      <c r="AM90" s="19">
        <v>2918.86</v>
      </c>
      <c r="AN90" s="115">
        <f t="shared" si="43"/>
        <v>1.0935933094384707</v>
      </c>
      <c r="AO90" s="116">
        <f t="shared" si="44"/>
        <v>0.8770126440600348</v>
      </c>
      <c r="AP90" s="116">
        <f t="shared" si="45"/>
        <v>0.9468340341458621</v>
      </c>
      <c r="AQ90" s="116">
        <f t="shared" si="46"/>
        <v>0.7828023778819431</v>
      </c>
      <c r="AR90" s="129"/>
      <c r="AS90" s="130"/>
      <c r="AT90" s="133"/>
      <c r="AU90" s="133"/>
      <c r="AV90" s="132">
        <f t="shared" si="47"/>
        <v>0</v>
      </c>
    </row>
    <row r="91" spans="1:48" ht="15" customHeight="1">
      <c r="A91" s="91">
        <v>88</v>
      </c>
      <c r="B91" s="91">
        <v>721</v>
      </c>
      <c r="C91" s="92" t="s">
        <v>141</v>
      </c>
      <c r="D91" s="92" t="s">
        <v>55</v>
      </c>
      <c r="E91" s="93">
        <v>3</v>
      </c>
      <c r="F91" s="93" t="s">
        <v>49</v>
      </c>
      <c r="G91" s="94">
        <v>7670</v>
      </c>
      <c r="H91" s="95">
        <f t="shared" si="31"/>
        <v>30680</v>
      </c>
      <c r="I91" s="103">
        <v>0.31</v>
      </c>
      <c r="J91" s="95">
        <v>2377.7</v>
      </c>
      <c r="K91" s="95">
        <f t="shared" si="32"/>
        <v>9510.8</v>
      </c>
      <c r="L91" s="104">
        <v>8590.400000000001</v>
      </c>
      <c r="M91" s="104">
        <f t="shared" si="33"/>
        <v>34361.600000000006</v>
      </c>
      <c r="N91" s="105">
        <v>0.2945</v>
      </c>
      <c r="O91" s="104">
        <v>2529.8728</v>
      </c>
      <c r="P91" s="104">
        <f t="shared" si="34"/>
        <v>10119.4912</v>
      </c>
      <c r="Q91" s="31">
        <v>22503.23</v>
      </c>
      <c r="R91" s="31">
        <v>7173.49</v>
      </c>
      <c r="S91" s="116">
        <f t="shared" si="35"/>
        <v>0.733482073011734</v>
      </c>
      <c r="T91" s="116">
        <f t="shared" si="36"/>
        <v>0.7542467510619506</v>
      </c>
      <c r="U91" s="116">
        <f t="shared" si="37"/>
        <v>0.654894708046191</v>
      </c>
      <c r="V91" s="116">
        <f t="shared" si="38"/>
        <v>0.7088785254341641</v>
      </c>
      <c r="W91" s="113"/>
      <c r="X91" s="114"/>
      <c r="Y91" s="32">
        <f t="shared" si="48"/>
        <v>-81.7677</v>
      </c>
      <c r="Z91" s="123"/>
      <c r="AA91" s="123"/>
      <c r="AB91" s="124">
        <v>7133.1</v>
      </c>
      <c r="AC91" s="124">
        <f t="shared" si="39"/>
        <v>14266.2</v>
      </c>
      <c r="AD91" s="125">
        <v>0.31558</v>
      </c>
      <c r="AE91" s="124">
        <v>2251.0636980000004</v>
      </c>
      <c r="AF91" s="124">
        <f t="shared" si="40"/>
        <v>4502.127396000001</v>
      </c>
      <c r="AG91" s="124">
        <v>8238.730500000001</v>
      </c>
      <c r="AH91" s="124">
        <f t="shared" si="41"/>
        <v>16477.461000000003</v>
      </c>
      <c r="AI91" s="125">
        <v>0.3061126</v>
      </c>
      <c r="AJ91" s="124">
        <v>2521.9792140543004</v>
      </c>
      <c r="AK91" s="124">
        <f t="shared" si="42"/>
        <v>5043.958428108601</v>
      </c>
      <c r="AL91" s="19">
        <v>12510.03</v>
      </c>
      <c r="AM91" s="19">
        <v>3548.84</v>
      </c>
      <c r="AN91" s="116">
        <f t="shared" si="43"/>
        <v>0.8768999453253143</v>
      </c>
      <c r="AO91" s="116">
        <f t="shared" si="44"/>
        <v>0.7882584582464356</v>
      </c>
      <c r="AP91" s="116">
        <f t="shared" si="45"/>
        <v>0.759220731883389</v>
      </c>
      <c r="AQ91" s="116">
        <f t="shared" si="46"/>
        <v>0.7035823253862057</v>
      </c>
      <c r="AR91" s="129"/>
      <c r="AS91" s="130"/>
      <c r="AT91" s="133"/>
      <c r="AU91" s="133"/>
      <c r="AV91" s="132">
        <f t="shared" si="47"/>
        <v>0</v>
      </c>
    </row>
    <row r="92" spans="1:48" ht="15" customHeight="1">
      <c r="A92" s="91">
        <v>89</v>
      </c>
      <c r="B92" s="91">
        <v>585</v>
      </c>
      <c r="C92" s="92" t="s">
        <v>142</v>
      </c>
      <c r="D92" s="92" t="s">
        <v>40</v>
      </c>
      <c r="E92" s="93">
        <v>3</v>
      </c>
      <c r="F92" s="93" t="s">
        <v>47</v>
      </c>
      <c r="G92" s="94">
        <v>12460.000000000002</v>
      </c>
      <c r="H92" s="95">
        <f t="shared" si="31"/>
        <v>49840.00000000001</v>
      </c>
      <c r="I92" s="103">
        <v>0.3022778470818632</v>
      </c>
      <c r="J92" s="95">
        <v>3766.3819746400163</v>
      </c>
      <c r="K92" s="95">
        <f t="shared" si="32"/>
        <v>15065.527898560065</v>
      </c>
      <c r="L92" s="104">
        <v>13955.200000000003</v>
      </c>
      <c r="M92" s="104">
        <f t="shared" si="33"/>
        <v>55820.80000000001</v>
      </c>
      <c r="N92" s="105">
        <v>0.28716395472777007</v>
      </c>
      <c r="O92" s="104">
        <v>4007.4304210169776</v>
      </c>
      <c r="P92" s="104">
        <f t="shared" si="34"/>
        <v>16029.72168406791</v>
      </c>
      <c r="Q92" s="31">
        <v>36483.87</v>
      </c>
      <c r="R92" s="31">
        <v>9986.42</v>
      </c>
      <c r="S92" s="116">
        <f t="shared" si="35"/>
        <v>0.7320198635634029</v>
      </c>
      <c r="T92" s="116">
        <f t="shared" si="36"/>
        <v>0.6628655874019843</v>
      </c>
      <c r="U92" s="116">
        <f t="shared" si="37"/>
        <v>0.6535891638958954</v>
      </c>
      <c r="V92" s="116">
        <f t="shared" si="38"/>
        <v>0.6229939731221656</v>
      </c>
      <c r="W92" s="113"/>
      <c r="X92" s="114"/>
      <c r="Y92" s="32">
        <f t="shared" si="48"/>
        <v>-133.56130000000005</v>
      </c>
      <c r="Z92" s="123"/>
      <c r="AA92" s="123"/>
      <c r="AB92" s="124">
        <v>11587.800000000003</v>
      </c>
      <c r="AC92" s="124">
        <f t="shared" si="39"/>
        <v>23175.600000000006</v>
      </c>
      <c r="AD92" s="125">
        <v>0.30771884832933677</v>
      </c>
      <c r="AE92" s="124">
        <v>3565.7844706706896</v>
      </c>
      <c r="AF92" s="124">
        <f t="shared" si="40"/>
        <v>7131.568941341379</v>
      </c>
      <c r="AG92" s="124">
        <v>13383.909000000003</v>
      </c>
      <c r="AH92" s="124">
        <f t="shared" si="41"/>
        <v>26767.818000000007</v>
      </c>
      <c r="AI92" s="125">
        <v>0.29848728287945664</v>
      </c>
      <c r="AJ92" s="124">
        <v>3994.9266317159068</v>
      </c>
      <c r="AK92" s="124">
        <f t="shared" si="42"/>
        <v>7989.8532634318135</v>
      </c>
      <c r="AL92" s="19">
        <v>22715.09</v>
      </c>
      <c r="AM92" s="19">
        <v>6367.15</v>
      </c>
      <c r="AN92" s="116">
        <f t="shared" si="43"/>
        <v>0.98012953278448</v>
      </c>
      <c r="AO92" s="116">
        <f t="shared" si="44"/>
        <v>0.8928119537749852</v>
      </c>
      <c r="AP92" s="116">
        <f t="shared" si="45"/>
        <v>0.8485969980818009</v>
      </c>
      <c r="AQ92" s="116">
        <f t="shared" si="46"/>
        <v>0.7969044975007679</v>
      </c>
      <c r="AR92" s="129"/>
      <c r="AS92" s="130"/>
      <c r="AT92" s="133"/>
      <c r="AU92" s="133"/>
      <c r="AV92" s="132">
        <f t="shared" si="47"/>
        <v>0</v>
      </c>
    </row>
    <row r="93" spans="1:48" ht="15" customHeight="1">
      <c r="A93" s="91">
        <v>90</v>
      </c>
      <c r="B93" s="91">
        <v>573</v>
      </c>
      <c r="C93" s="92" t="s">
        <v>143</v>
      </c>
      <c r="D93" s="92" t="s">
        <v>46</v>
      </c>
      <c r="E93" s="93">
        <v>2</v>
      </c>
      <c r="F93" s="93" t="s">
        <v>69</v>
      </c>
      <c r="G93" s="94">
        <v>5900</v>
      </c>
      <c r="H93" s="95">
        <f t="shared" si="31"/>
        <v>23600</v>
      </c>
      <c r="I93" s="103">
        <v>0.28797116684131563</v>
      </c>
      <c r="J93" s="95">
        <v>1699.0298843637622</v>
      </c>
      <c r="K93" s="95">
        <f t="shared" si="32"/>
        <v>6796.119537455049</v>
      </c>
      <c r="L93" s="104">
        <v>6608.000000000001</v>
      </c>
      <c r="M93" s="104">
        <f t="shared" si="33"/>
        <v>26432.000000000004</v>
      </c>
      <c r="N93" s="105">
        <v>0.27357260849924986</v>
      </c>
      <c r="O93" s="104">
        <v>1807.7677969630433</v>
      </c>
      <c r="P93" s="104">
        <f t="shared" si="34"/>
        <v>7231.071187852173</v>
      </c>
      <c r="Q93" s="31">
        <v>17163.99</v>
      </c>
      <c r="R93" s="31">
        <v>4762.49</v>
      </c>
      <c r="S93" s="116">
        <f t="shared" si="35"/>
        <v>0.7272877118644069</v>
      </c>
      <c r="T93" s="116">
        <f t="shared" si="36"/>
        <v>0.7007660730145743</v>
      </c>
      <c r="U93" s="116">
        <f t="shared" si="37"/>
        <v>0.6493640284503631</v>
      </c>
      <c r="V93" s="116">
        <f t="shared" si="38"/>
        <v>0.6586147302768555</v>
      </c>
      <c r="W93" s="113"/>
      <c r="X93" s="114"/>
      <c r="Y93" s="32">
        <f t="shared" si="48"/>
        <v>-64.36009999999999</v>
      </c>
      <c r="Z93" s="123"/>
      <c r="AA93" s="123"/>
      <c r="AB93" s="124">
        <v>5487</v>
      </c>
      <c r="AC93" s="124">
        <f t="shared" si="39"/>
        <v>10974</v>
      </c>
      <c r="AD93" s="125">
        <v>0.2931546478444593</v>
      </c>
      <c r="AE93" s="124">
        <v>1608.5395527225483</v>
      </c>
      <c r="AF93" s="124">
        <f t="shared" si="40"/>
        <v>3217.0791054450965</v>
      </c>
      <c r="AG93" s="124">
        <v>6337.485000000001</v>
      </c>
      <c r="AH93" s="124">
        <f t="shared" si="41"/>
        <v>12674.970000000001</v>
      </c>
      <c r="AI93" s="125">
        <v>0.28436000840912556</v>
      </c>
      <c r="AJ93" s="124">
        <v>1802.1272878927073</v>
      </c>
      <c r="AK93" s="124">
        <f t="shared" si="42"/>
        <v>3604.2545757854145</v>
      </c>
      <c r="AL93" s="19">
        <v>6636.98</v>
      </c>
      <c r="AM93" s="19">
        <v>1892.04</v>
      </c>
      <c r="AN93" s="116">
        <f t="shared" si="43"/>
        <v>0.6047913249498815</v>
      </c>
      <c r="AO93" s="116">
        <f t="shared" si="44"/>
        <v>0.5881235549345399</v>
      </c>
      <c r="AP93" s="116">
        <f t="shared" si="45"/>
        <v>0.5236288527704601</v>
      </c>
      <c r="AQ93" s="116">
        <f t="shared" si="46"/>
        <v>0.5249462711960904</v>
      </c>
      <c r="AR93" s="129"/>
      <c r="AS93" s="130"/>
      <c r="AT93" s="133"/>
      <c r="AU93" s="133"/>
      <c r="AV93" s="132">
        <f t="shared" si="47"/>
        <v>0</v>
      </c>
    </row>
    <row r="94" spans="1:48" ht="15" customHeight="1">
      <c r="A94" s="91">
        <v>91</v>
      </c>
      <c r="B94" s="91">
        <v>118951</v>
      </c>
      <c r="C94" s="92" t="s">
        <v>144</v>
      </c>
      <c r="D94" s="92" t="s">
        <v>53</v>
      </c>
      <c r="E94" s="93">
        <v>2</v>
      </c>
      <c r="F94" s="93" t="s">
        <v>100</v>
      </c>
      <c r="G94" s="94">
        <v>3500</v>
      </c>
      <c r="H94" s="95">
        <f t="shared" si="31"/>
        <v>14000</v>
      </c>
      <c r="I94" s="103">
        <v>0.28605143410042866</v>
      </c>
      <c r="J94" s="95">
        <v>1001.1800193515003</v>
      </c>
      <c r="K94" s="95">
        <f t="shared" si="32"/>
        <v>4004.720077406001</v>
      </c>
      <c r="L94" s="104">
        <v>3920.0000000000005</v>
      </c>
      <c r="M94" s="104">
        <f t="shared" si="33"/>
        <v>15680.000000000002</v>
      </c>
      <c r="N94" s="105">
        <v>0.2717488623954072</v>
      </c>
      <c r="O94" s="104">
        <v>1065.2555405899964</v>
      </c>
      <c r="P94" s="104">
        <f t="shared" si="34"/>
        <v>4261.0221623599855</v>
      </c>
      <c r="Q94" s="31">
        <v>10150.19</v>
      </c>
      <c r="R94" s="31">
        <v>3545.17</v>
      </c>
      <c r="S94" s="116">
        <f t="shared" si="35"/>
        <v>0.7250135714285715</v>
      </c>
      <c r="T94" s="116">
        <f t="shared" si="36"/>
        <v>0.8852478903585022</v>
      </c>
      <c r="U94" s="116">
        <f t="shared" si="37"/>
        <v>0.6473335459183673</v>
      </c>
      <c r="V94" s="116">
        <f t="shared" si="38"/>
        <v>0.8319998969534794</v>
      </c>
      <c r="W94" s="113"/>
      <c r="X94" s="114"/>
      <c r="Y94" s="32">
        <f t="shared" si="48"/>
        <v>-38.498099999999994</v>
      </c>
      <c r="Z94" s="123"/>
      <c r="AA94" s="123"/>
      <c r="AB94" s="124">
        <v>3255</v>
      </c>
      <c r="AC94" s="124">
        <f t="shared" si="39"/>
        <v>6510</v>
      </c>
      <c r="AD94" s="125">
        <v>0.2912003599142364</v>
      </c>
      <c r="AE94" s="124">
        <v>947.8571715208394</v>
      </c>
      <c r="AF94" s="124">
        <f t="shared" si="40"/>
        <v>1895.7143430416788</v>
      </c>
      <c r="AG94" s="124">
        <v>3759.525</v>
      </c>
      <c r="AH94" s="124">
        <f t="shared" si="41"/>
        <v>7519.05</v>
      </c>
      <c r="AI94" s="125">
        <v>0.2824643491168093</v>
      </c>
      <c r="AJ94" s="124">
        <v>1061.9317821133725</v>
      </c>
      <c r="AK94" s="124">
        <f t="shared" si="42"/>
        <v>2123.863564226745</v>
      </c>
      <c r="AL94" s="19">
        <v>5417.36</v>
      </c>
      <c r="AM94" s="19">
        <v>1677.02</v>
      </c>
      <c r="AN94" s="116">
        <f t="shared" si="43"/>
        <v>0.8321597542242704</v>
      </c>
      <c r="AO94" s="116">
        <f t="shared" si="44"/>
        <v>0.8846375015073299</v>
      </c>
      <c r="AP94" s="116">
        <f t="shared" si="45"/>
        <v>0.7204846356920089</v>
      </c>
      <c r="AQ94" s="116">
        <f t="shared" si="46"/>
        <v>0.789608159510269</v>
      </c>
      <c r="AR94" s="129"/>
      <c r="AS94" s="130"/>
      <c r="AT94" s="133"/>
      <c r="AU94" s="133"/>
      <c r="AV94" s="132">
        <f t="shared" si="47"/>
        <v>0</v>
      </c>
    </row>
    <row r="95" spans="1:48" ht="15" customHeight="1">
      <c r="A95" s="96">
        <v>92</v>
      </c>
      <c r="B95" s="96">
        <v>308</v>
      </c>
      <c r="C95" s="97" t="s">
        <v>145</v>
      </c>
      <c r="D95" s="97" t="s">
        <v>40</v>
      </c>
      <c r="E95" s="98">
        <v>2</v>
      </c>
      <c r="F95" s="98" t="s">
        <v>69</v>
      </c>
      <c r="G95" s="94">
        <v>6356.249999999999</v>
      </c>
      <c r="H95" s="95">
        <f t="shared" si="31"/>
        <v>25424.999999999996</v>
      </c>
      <c r="I95" s="103">
        <v>0.32</v>
      </c>
      <c r="J95" s="95">
        <v>2033.9999999999998</v>
      </c>
      <c r="K95" s="95">
        <f t="shared" si="32"/>
        <v>8135.999999999999</v>
      </c>
      <c r="L95" s="104">
        <v>7119</v>
      </c>
      <c r="M95" s="104">
        <f t="shared" si="33"/>
        <v>28476</v>
      </c>
      <c r="N95" s="105">
        <v>0.304</v>
      </c>
      <c r="O95" s="104">
        <v>2164.176</v>
      </c>
      <c r="P95" s="104">
        <f t="shared" si="34"/>
        <v>8656.704</v>
      </c>
      <c r="Q95" s="32">
        <v>23444.25</v>
      </c>
      <c r="R95" s="32">
        <v>8239.68</v>
      </c>
      <c r="S95" s="116">
        <f t="shared" si="35"/>
        <v>0.9220943952802361</v>
      </c>
      <c r="T95" s="116">
        <f t="shared" si="36"/>
        <v>1.0127433628318585</v>
      </c>
      <c r="U95" s="116">
        <f t="shared" si="37"/>
        <v>0.8232985672144965</v>
      </c>
      <c r="V95" s="116">
        <f t="shared" si="38"/>
        <v>0.9518264688269347</v>
      </c>
      <c r="W95" s="113"/>
      <c r="X95" s="114"/>
      <c r="Y95" s="32">
        <f t="shared" si="48"/>
        <v>-19.807499999999965</v>
      </c>
      <c r="Z95" s="123"/>
      <c r="AA95" s="123"/>
      <c r="AB95" s="124">
        <v>5911.312499999999</v>
      </c>
      <c r="AC95" s="124">
        <f t="shared" si="39"/>
        <v>11822.624999999998</v>
      </c>
      <c r="AD95" s="125">
        <v>0.32576</v>
      </c>
      <c r="AE95" s="124">
        <v>1925.6691599999997</v>
      </c>
      <c r="AF95" s="124">
        <f t="shared" si="40"/>
        <v>3851.3383199999994</v>
      </c>
      <c r="AG95" s="124">
        <v>6827.565937499999</v>
      </c>
      <c r="AH95" s="124">
        <f t="shared" si="41"/>
        <v>13655.131874999997</v>
      </c>
      <c r="AI95" s="125">
        <v>0.31598719999999997</v>
      </c>
      <c r="AJ95" s="124">
        <v>2157.4234434059995</v>
      </c>
      <c r="AK95" s="124">
        <f t="shared" si="42"/>
        <v>4314.846886811999</v>
      </c>
      <c r="AL95" s="126">
        <v>6941.93</v>
      </c>
      <c r="AM95" s="126">
        <v>2225.99</v>
      </c>
      <c r="AN95" s="112">
        <f t="shared" si="43"/>
        <v>0.5871733223374674</v>
      </c>
      <c r="AO95" s="112">
        <f t="shared" si="44"/>
        <v>0.577978306512423</v>
      </c>
      <c r="AP95" s="112">
        <f t="shared" si="45"/>
        <v>0.5083751708549502</v>
      </c>
      <c r="AQ95" s="116">
        <f t="shared" si="46"/>
        <v>0.515890843497499</v>
      </c>
      <c r="AR95" s="129"/>
      <c r="AS95" s="130"/>
      <c r="AT95" s="133"/>
      <c r="AU95" s="133"/>
      <c r="AV95" s="132">
        <f t="shared" si="47"/>
        <v>0</v>
      </c>
    </row>
    <row r="96" spans="1:48" ht="15" customHeight="1">
      <c r="A96" s="91">
        <v>93</v>
      </c>
      <c r="B96" s="91">
        <v>114069</v>
      </c>
      <c r="C96" s="92" t="s">
        <v>146</v>
      </c>
      <c r="D96" s="92" t="s">
        <v>46</v>
      </c>
      <c r="E96" s="93">
        <v>2</v>
      </c>
      <c r="F96" s="93" t="s">
        <v>100</v>
      </c>
      <c r="G96" s="94">
        <v>4062.5</v>
      </c>
      <c r="H96" s="95">
        <f t="shared" si="31"/>
        <v>16250</v>
      </c>
      <c r="I96" s="103">
        <v>0.32</v>
      </c>
      <c r="J96" s="95">
        <v>1300</v>
      </c>
      <c r="K96" s="95">
        <f t="shared" si="32"/>
        <v>5200</v>
      </c>
      <c r="L96" s="104">
        <v>4550</v>
      </c>
      <c r="M96" s="104">
        <f t="shared" si="33"/>
        <v>18200</v>
      </c>
      <c r="N96" s="105">
        <v>0.304</v>
      </c>
      <c r="O96" s="104">
        <v>1383.2</v>
      </c>
      <c r="P96" s="104">
        <f t="shared" si="34"/>
        <v>5532.8</v>
      </c>
      <c r="Q96" s="31">
        <v>11738.44</v>
      </c>
      <c r="R96" s="31">
        <v>3856.99</v>
      </c>
      <c r="S96" s="116">
        <f t="shared" si="35"/>
        <v>0.7223655384615385</v>
      </c>
      <c r="T96" s="116">
        <f t="shared" si="36"/>
        <v>0.7417288461538462</v>
      </c>
      <c r="U96" s="116">
        <f t="shared" si="37"/>
        <v>0.6449692307692309</v>
      </c>
      <c r="V96" s="116">
        <f t="shared" si="38"/>
        <v>0.6971135772122614</v>
      </c>
      <c r="W96" s="113"/>
      <c r="X96" s="114"/>
      <c r="Y96" s="32">
        <f t="shared" si="48"/>
        <v>-45.11559999999999</v>
      </c>
      <c r="Z96" s="123"/>
      <c r="AA96" s="123"/>
      <c r="AB96" s="124">
        <v>3778.125</v>
      </c>
      <c r="AC96" s="124">
        <f t="shared" si="39"/>
        <v>7556.25</v>
      </c>
      <c r="AD96" s="125">
        <v>0.32576</v>
      </c>
      <c r="AE96" s="124">
        <v>1230.762</v>
      </c>
      <c r="AF96" s="124">
        <f t="shared" si="40"/>
        <v>2461.524</v>
      </c>
      <c r="AG96" s="124">
        <v>4363.734375</v>
      </c>
      <c r="AH96" s="124">
        <f t="shared" si="41"/>
        <v>8727.46875</v>
      </c>
      <c r="AI96" s="125">
        <v>0.31598719999999997</v>
      </c>
      <c r="AJ96" s="124">
        <v>1378.8842066999998</v>
      </c>
      <c r="AK96" s="124">
        <f t="shared" si="42"/>
        <v>2757.7684133999996</v>
      </c>
      <c r="AL96" s="19">
        <v>6136.17</v>
      </c>
      <c r="AM96" s="19">
        <v>1720.95</v>
      </c>
      <c r="AN96" s="116">
        <f t="shared" si="43"/>
        <v>0.8120655086848635</v>
      </c>
      <c r="AO96" s="116">
        <f t="shared" si="44"/>
        <v>0.6991400449477642</v>
      </c>
      <c r="AP96" s="116">
        <f t="shared" si="45"/>
        <v>0.7030870205063754</v>
      </c>
      <c r="AQ96" s="116">
        <f t="shared" si="46"/>
        <v>0.6240371713730211</v>
      </c>
      <c r="AR96" s="129"/>
      <c r="AS96" s="130"/>
      <c r="AT96" s="133"/>
      <c r="AU96" s="133"/>
      <c r="AV96" s="132">
        <f t="shared" si="47"/>
        <v>0</v>
      </c>
    </row>
    <row r="97" spans="1:48" ht="15" customHeight="1">
      <c r="A97" s="91">
        <v>94</v>
      </c>
      <c r="B97" s="91">
        <v>745</v>
      </c>
      <c r="C97" s="92" t="s">
        <v>147</v>
      </c>
      <c r="D97" s="92" t="s">
        <v>53</v>
      </c>
      <c r="E97" s="93">
        <v>3</v>
      </c>
      <c r="F97" s="93" t="s">
        <v>49</v>
      </c>
      <c r="G97" s="94">
        <v>7375</v>
      </c>
      <c r="H97" s="95">
        <f t="shared" si="31"/>
        <v>29500</v>
      </c>
      <c r="I97" s="103">
        <v>0.24393470661427108</v>
      </c>
      <c r="J97" s="95">
        <v>1799.0184612802493</v>
      </c>
      <c r="K97" s="95">
        <f t="shared" si="32"/>
        <v>7196.073845120997</v>
      </c>
      <c r="L97" s="104">
        <v>8260</v>
      </c>
      <c r="M97" s="104">
        <f t="shared" si="33"/>
        <v>33040</v>
      </c>
      <c r="N97" s="105">
        <v>0.23173797128355753</v>
      </c>
      <c r="O97" s="104">
        <v>1914.1556428021852</v>
      </c>
      <c r="P97" s="104">
        <f t="shared" si="34"/>
        <v>7656.622571208741</v>
      </c>
      <c r="Q97" s="31">
        <v>21223.56</v>
      </c>
      <c r="R97" s="31">
        <v>4709.26</v>
      </c>
      <c r="S97" s="116">
        <f t="shared" si="35"/>
        <v>0.7194427118644068</v>
      </c>
      <c r="T97" s="116">
        <f t="shared" si="36"/>
        <v>0.6544207440551657</v>
      </c>
      <c r="U97" s="116">
        <f t="shared" si="37"/>
        <v>0.6423595641646489</v>
      </c>
      <c r="V97" s="116">
        <f t="shared" si="38"/>
        <v>0.6150570902774114</v>
      </c>
      <c r="W97" s="113"/>
      <c r="X97" s="114"/>
      <c r="Y97" s="32">
        <f t="shared" si="48"/>
        <v>-82.7644</v>
      </c>
      <c r="Z97" s="123"/>
      <c r="AA97" s="123"/>
      <c r="AB97" s="124">
        <v>6858.75</v>
      </c>
      <c r="AC97" s="124">
        <f t="shared" si="39"/>
        <v>13717.5</v>
      </c>
      <c r="AD97" s="125">
        <v>0.24832553133332796</v>
      </c>
      <c r="AE97" s="124">
        <v>1703.2027380324632</v>
      </c>
      <c r="AF97" s="124">
        <f t="shared" si="40"/>
        <v>3406.4054760649265</v>
      </c>
      <c r="AG97" s="124">
        <v>7921.85625</v>
      </c>
      <c r="AH97" s="124">
        <f t="shared" si="41"/>
        <v>15843.7125</v>
      </c>
      <c r="AI97" s="125">
        <v>0.2408757653933281</v>
      </c>
      <c r="AJ97" s="124">
        <v>1908.18318755467</v>
      </c>
      <c r="AK97" s="124">
        <f t="shared" si="42"/>
        <v>3816.36637510934</v>
      </c>
      <c r="AL97" s="19">
        <v>11194.86</v>
      </c>
      <c r="AM97" s="19">
        <v>2827.6</v>
      </c>
      <c r="AN97" s="116">
        <f t="shared" si="43"/>
        <v>0.8161006014215418</v>
      </c>
      <c r="AO97" s="116">
        <f t="shared" si="44"/>
        <v>0.8300832123093104</v>
      </c>
      <c r="AP97" s="116">
        <f t="shared" si="45"/>
        <v>0.7065806072913783</v>
      </c>
      <c r="AQ97" s="116">
        <f t="shared" si="46"/>
        <v>0.7409141895919226</v>
      </c>
      <c r="AR97" s="129"/>
      <c r="AS97" s="130"/>
      <c r="AT97" s="133"/>
      <c r="AU97" s="133"/>
      <c r="AV97" s="132">
        <f t="shared" si="47"/>
        <v>0</v>
      </c>
    </row>
    <row r="98" spans="1:48" ht="15" customHeight="1">
      <c r="A98" s="91">
        <v>95</v>
      </c>
      <c r="B98" s="91">
        <v>570</v>
      </c>
      <c r="C98" s="92" t="s">
        <v>148</v>
      </c>
      <c r="D98" s="92" t="s">
        <v>53</v>
      </c>
      <c r="E98" s="93">
        <v>2</v>
      </c>
      <c r="F98" s="93" t="s">
        <v>69</v>
      </c>
      <c r="G98" s="94">
        <v>5900</v>
      </c>
      <c r="H98" s="95">
        <f t="shared" si="31"/>
        <v>23600</v>
      </c>
      <c r="I98" s="103">
        <v>0.2806996239021626</v>
      </c>
      <c r="J98" s="95">
        <v>1656.127781022759</v>
      </c>
      <c r="K98" s="95">
        <f t="shared" si="32"/>
        <v>6624.511124091036</v>
      </c>
      <c r="L98" s="104">
        <v>6608.000000000001</v>
      </c>
      <c r="M98" s="104">
        <f t="shared" si="33"/>
        <v>26432.000000000004</v>
      </c>
      <c r="N98" s="105">
        <v>0.2666646427070544</v>
      </c>
      <c r="O98" s="104">
        <v>1762.1199590082158</v>
      </c>
      <c r="P98" s="104">
        <f t="shared" si="34"/>
        <v>7048.479836032863</v>
      </c>
      <c r="Q98" s="31">
        <v>16977.28</v>
      </c>
      <c r="R98" s="31">
        <v>5269.57</v>
      </c>
      <c r="S98" s="116">
        <f t="shared" si="35"/>
        <v>0.7193762711864407</v>
      </c>
      <c r="T98" s="116">
        <f t="shared" si="36"/>
        <v>0.7954654919117595</v>
      </c>
      <c r="U98" s="116">
        <f t="shared" si="37"/>
        <v>0.6423002421307504</v>
      </c>
      <c r="V98" s="116">
        <f t="shared" si="38"/>
        <v>0.7476179435260898</v>
      </c>
      <c r="W98" s="113"/>
      <c r="X98" s="114"/>
      <c r="Y98" s="32">
        <f t="shared" si="48"/>
        <v>-66.22720000000001</v>
      </c>
      <c r="Z98" s="123"/>
      <c r="AA98" s="123"/>
      <c r="AB98" s="124">
        <v>5487</v>
      </c>
      <c r="AC98" s="124">
        <f t="shared" si="39"/>
        <v>10974</v>
      </c>
      <c r="AD98" s="125">
        <v>0.2857522171324015</v>
      </c>
      <c r="AE98" s="124">
        <v>1567.922415405487</v>
      </c>
      <c r="AF98" s="124">
        <f t="shared" si="40"/>
        <v>3135.844830810974</v>
      </c>
      <c r="AG98" s="124">
        <v>6337.485000000001</v>
      </c>
      <c r="AH98" s="124">
        <f t="shared" si="41"/>
        <v>12674.970000000001</v>
      </c>
      <c r="AI98" s="125">
        <v>0.2771796506184295</v>
      </c>
      <c r="AJ98" s="124">
        <v>1756.6218780995378</v>
      </c>
      <c r="AK98" s="124">
        <f t="shared" si="42"/>
        <v>3513.2437561990755</v>
      </c>
      <c r="AL98" s="19">
        <v>11444.1</v>
      </c>
      <c r="AM98" s="19">
        <v>3073.5</v>
      </c>
      <c r="AN98" s="115">
        <f t="shared" si="43"/>
        <v>1.042837616183707</v>
      </c>
      <c r="AO98" s="116">
        <f t="shared" si="44"/>
        <v>0.9801186493035592</v>
      </c>
      <c r="AP98" s="116">
        <f t="shared" si="45"/>
        <v>0.9028897109815645</v>
      </c>
      <c r="AQ98" s="116">
        <f t="shared" si="46"/>
        <v>0.8748325517057696</v>
      </c>
      <c r="AR98" s="129"/>
      <c r="AS98" s="130"/>
      <c r="AT98" s="133"/>
      <c r="AU98" s="133"/>
      <c r="AV98" s="132">
        <f t="shared" si="47"/>
        <v>0</v>
      </c>
    </row>
    <row r="99" spans="1:48" ht="15" customHeight="1">
      <c r="A99" s="91">
        <v>96</v>
      </c>
      <c r="B99" s="91">
        <v>572</v>
      </c>
      <c r="C99" s="92" t="s">
        <v>149</v>
      </c>
      <c r="D99" s="92" t="s">
        <v>40</v>
      </c>
      <c r="E99" s="93">
        <v>3</v>
      </c>
      <c r="F99" s="93" t="s">
        <v>49</v>
      </c>
      <c r="G99" s="94">
        <v>7975</v>
      </c>
      <c r="H99" s="95">
        <f t="shared" si="31"/>
        <v>31900</v>
      </c>
      <c r="I99" s="103">
        <v>0.2545380779513904</v>
      </c>
      <c r="J99" s="95">
        <v>2029.9411716623383</v>
      </c>
      <c r="K99" s="95">
        <f t="shared" si="32"/>
        <v>8119.764686649353</v>
      </c>
      <c r="L99" s="104">
        <v>8932</v>
      </c>
      <c r="M99" s="104">
        <f t="shared" si="33"/>
        <v>35728</v>
      </c>
      <c r="N99" s="105">
        <v>0.24181117405382085</v>
      </c>
      <c r="O99" s="104">
        <v>2159.8574066487276</v>
      </c>
      <c r="P99" s="104">
        <f t="shared" si="34"/>
        <v>8639.42962659491</v>
      </c>
      <c r="Q99" s="31">
        <v>22943.48</v>
      </c>
      <c r="R99" s="31">
        <v>5101.67</v>
      </c>
      <c r="S99" s="116">
        <f t="shared" si="35"/>
        <v>0.7192313479623824</v>
      </c>
      <c r="T99" s="116">
        <f t="shared" si="36"/>
        <v>0.6283026906417926</v>
      </c>
      <c r="U99" s="116">
        <f t="shared" si="37"/>
        <v>0.6421708463949843</v>
      </c>
      <c r="V99" s="116">
        <f t="shared" si="38"/>
        <v>0.5905100475956697</v>
      </c>
      <c r="W99" s="113"/>
      <c r="X99" s="114"/>
      <c r="Y99" s="32">
        <f t="shared" si="48"/>
        <v>-89.5652</v>
      </c>
      <c r="Z99" s="123"/>
      <c r="AA99" s="123"/>
      <c r="AB99" s="124">
        <v>7416.75</v>
      </c>
      <c r="AC99" s="124">
        <f t="shared" si="39"/>
        <v>14833.5</v>
      </c>
      <c r="AD99" s="125">
        <v>0.2591197633545154</v>
      </c>
      <c r="AE99" s="124">
        <v>1921.8265048596022</v>
      </c>
      <c r="AF99" s="124">
        <f t="shared" si="40"/>
        <v>3843.6530097192044</v>
      </c>
      <c r="AG99" s="124">
        <v>8566.34625</v>
      </c>
      <c r="AH99" s="124">
        <f t="shared" si="41"/>
        <v>17132.6925</v>
      </c>
      <c r="AI99" s="125">
        <v>0.25134617045387997</v>
      </c>
      <c r="AJ99" s="124">
        <v>2153.118324719456</v>
      </c>
      <c r="AK99" s="124">
        <f t="shared" si="42"/>
        <v>4306.236649438912</v>
      </c>
      <c r="AL99" s="19">
        <v>13981.5</v>
      </c>
      <c r="AM99" s="19">
        <v>3034.87</v>
      </c>
      <c r="AN99" s="116">
        <f t="shared" si="43"/>
        <v>0.9425624431186167</v>
      </c>
      <c r="AO99" s="116">
        <f t="shared" si="44"/>
        <v>0.7895795984512427</v>
      </c>
      <c r="AP99" s="116">
        <f t="shared" si="45"/>
        <v>0.8160713793234776</v>
      </c>
      <c r="AQ99" s="116">
        <f t="shared" si="46"/>
        <v>0.7047615463482327</v>
      </c>
      <c r="AR99" s="129"/>
      <c r="AS99" s="130"/>
      <c r="AT99" s="133"/>
      <c r="AU99" s="133"/>
      <c r="AV99" s="132">
        <f t="shared" si="47"/>
        <v>0</v>
      </c>
    </row>
    <row r="100" spans="1:48" ht="15" customHeight="1">
      <c r="A100" s="91">
        <v>97</v>
      </c>
      <c r="B100" s="91">
        <v>371</v>
      </c>
      <c r="C100" s="92" t="s">
        <v>150</v>
      </c>
      <c r="D100" s="92" t="s">
        <v>125</v>
      </c>
      <c r="E100" s="93">
        <v>2</v>
      </c>
      <c r="F100" s="93" t="s">
        <v>100</v>
      </c>
      <c r="G100" s="94">
        <v>4218.75</v>
      </c>
      <c r="H100" s="95">
        <f t="shared" si="31"/>
        <v>16875</v>
      </c>
      <c r="I100" s="103">
        <v>0.30946090735726806</v>
      </c>
      <c r="J100" s="95">
        <v>1305.5382029134746</v>
      </c>
      <c r="K100" s="95">
        <f t="shared" si="32"/>
        <v>5222.152811653898</v>
      </c>
      <c r="L100" s="104">
        <v>4725</v>
      </c>
      <c r="M100" s="104">
        <f t="shared" si="33"/>
        <v>18900</v>
      </c>
      <c r="N100" s="105">
        <v>0.29398786198940463</v>
      </c>
      <c r="O100" s="104">
        <v>1389.092647899937</v>
      </c>
      <c r="P100" s="104">
        <f t="shared" si="34"/>
        <v>5556.370591599748</v>
      </c>
      <c r="Q100" s="31">
        <v>12132.99</v>
      </c>
      <c r="R100" s="31">
        <v>3250.5</v>
      </c>
      <c r="S100" s="116">
        <f t="shared" si="35"/>
        <v>0.718992</v>
      </c>
      <c r="T100" s="116">
        <f t="shared" si="36"/>
        <v>0.6224444433617675</v>
      </c>
      <c r="U100" s="116">
        <f t="shared" si="37"/>
        <v>0.6419571428571429</v>
      </c>
      <c r="V100" s="116">
        <f t="shared" si="38"/>
        <v>0.5850041760918868</v>
      </c>
      <c r="W100" s="113"/>
      <c r="X100" s="114"/>
      <c r="Y100" s="32">
        <f t="shared" si="48"/>
        <v>-47.420100000000005</v>
      </c>
      <c r="Z100" s="123"/>
      <c r="AA100" s="123"/>
      <c r="AB100" s="124">
        <v>3923.4375</v>
      </c>
      <c r="AC100" s="124">
        <f t="shared" si="39"/>
        <v>7846.875</v>
      </c>
      <c r="AD100" s="125">
        <v>0.3150312036896989</v>
      </c>
      <c r="AE100" s="124">
        <v>1236.005238226303</v>
      </c>
      <c r="AF100" s="124">
        <f t="shared" si="40"/>
        <v>2472.010476452606</v>
      </c>
      <c r="AG100" s="124">
        <v>4531.5703125</v>
      </c>
      <c r="AH100" s="124">
        <f t="shared" si="41"/>
        <v>9063.140625</v>
      </c>
      <c r="AI100" s="125">
        <v>0.3055802675790079</v>
      </c>
      <c r="AJ100" s="124">
        <v>1384.7584686468385</v>
      </c>
      <c r="AK100" s="124">
        <f t="shared" si="42"/>
        <v>2769.516937293677</v>
      </c>
      <c r="AL100" s="19">
        <v>4691.68</v>
      </c>
      <c r="AM100" s="19">
        <v>1018.16</v>
      </c>
      <c r="AN100" s="116">
        <f t="shared" si="43"/>
        <v>0.5979042612504979</v>
      </c>
      <c r="AO100" s="116">
        <f t="shared" si="44"/>
        <v>0.4118752771068689</v>
      </c>
      <c r="AP100" s="116">
        <f t="shared" si="45"/>
        <v>0.5176660270567081</v>
      </c>
      <c r="AQ100" s="116">
        <f t="shared" si="46"/>
        <v>0.36763089847535935</v>
      </c>
      <c r="AR100" s="129"/>
      <c r="AS100" s="130"/>
      <c r="AT100" s="133"/>
      <c r="AU100" s="133"/>
      <c r="AV100" s="132">
        <f t="shared" si="47"/>
        <v>0</v>
      </c>
    </row>
    <row r="101" spans="1:48" ht="15" customHeight="1">
      <c r="A101" s="91">
        <v>98</v>
      </c>
      <c r="B101" s="91">
        <v>748</v>
      </c>
      <c r="C101" s="92" t="s">
        <v>151</v>
      </c>
      <c r="D101" s="92" t="s">
        <v>55</v>
      </c>
      <c r="E101" s="93">
        <v>3</v>
      </c>
      <c r="F101" s="93" t="s">
        <v>49</v>
      </c>
      <c r="G101" s="94">
        <v>7522.5</v>
      </c>
      <c r="H101" s="95">
        <f t="shared" si="31"/>
        <v>30090</v>
      </c>
      <c r="I101" s="103">
        <v>0.3005592611311345</v>
      </c>
      <c r="J101" s="95">
        <v>2260.957041858959</v>
      </c>
      <c r="K101" s="95">
        <f t="shared" si="32"/>
        <v>9043.828167435837</v>
      </c>
      <c r="L101" s="104">
        <v>8425.2</v>
      </c>
      <c r="M101" s="104">
        <f t="shared" si="33"/>
        <v>33700.8</v>
      </c>
      <c r="N101" s="105">
        <v>0.2855312980745778</v>
      </c>
      <c r="O101" s="104">
        <v>2405.658292537933</v>
      </c>
      <c r="P101" s="104">
        <f t="shared" si="34"/>
        <v>9622.633170151732</v>
      </c>
      <c r="Q101" s="31">
        <v>21267.48</v>
      </c>
      <c r="R101" s="31">
        <v>6232.26</v>
      </c>
      <c r="S101" s="116">
        <f t="shared" si="35"/>
        <v>0.7067956131605184</v>
      </c>
      <c r="T101" s="116">
        <f t="shared" si="36"/>
        <v>0.6891174715637051</v>
      </c>
      <c r="U101" s="116">
        <f t="shared" si="37"/>
        <v>0.6310675117504628</v>
      </c>
      <c r="V101" s="116">
        <f t="shared" si="38"/>
        <v>0.6476667965824294</v>
      </c>
      <c r="W101" s="113"/>
      <c r="X101" s="114"/>
      <c r="Y101" s="32">
        <f t="shared" si="48"/>
        <v>-88.2252</v>
      </c>
      <c r="Z101" s="123"/>
      <c r="AA101" s="123"/>
      <c r="AB101" s="124">
        <v>6995.925</v>
      </c>
      <c r="AC101" s="124">
        <f aca="true" t="shared" si="49" ref="AC101:AC132">AB101*2</f>
        <v>13991.85</v>
      </c>
      <c r="AD101" s="125">
        <v>0.30596932783149494</v>
      </c>
      <c r="AE101" s="124">
        <v>2140.5384698095513</v>
      </c>
      <c r="AF101" s="124">
        <f aca="true" t="shared" si="50" ref="AF101:AF132">AE101*2</f>
        <v>4281.076939619103</v>
      </c>
      <c r="AG101" s="124">
        <v>8080.293375</v>
      </c>
      <c r="AH101" s="124">
        <f aca="true" t="shared" si="51" ref="AH101:AH132">AG101*2</f>
        <v>16160.58675</v>
      </c>
      <c r="AI101" s="125">
        <v>0.29679024799655007</v>
      </c>
      <c r="AJ101" s="124">
        <v>2398.1522746511305</v>
      </c>
      <c r="AK101" s="124">
        <f aca="true" t="shared" si="52" ref="AK101:AK132">AJ101*2</f>
        <v>4796.304549302261</v>
      </c>
      <c r="AL101" s="19">
        <v>8068.53</v>
      </c>
      <c r="AM101" s="19">
        <v>2985.62</v>
      </c>
      <c r="AN101" s="116">
        <f aca="true" t="shared" si="53" ref="AN101:AN132">AL101/AC101</f>
        <v>0.5766592695033179</v>
      </c>
      <c r="AO101" s="116">
        <f aca="true" t="shared" si="54" ref="AO101:AO132">AM101/AF101</f>
        <v>0.6973992857660805</v>
      </c>
      <c r="AP101" s="116">
        <f aca="true" t="shared" si="55" ref="AP101:AP132">AL101/AH101</f>
        <v>0.4992720948080675</v>
      </c>
      <c r="AQ101" s="116">
        <f aca="true" t="shared" si="56" ref="AQ101:AQ132">AM101/AK101</f>
        <v>0.6224834076548227</v>
      </c>
      <c r="AR101" s="129"/>
      <c r="AS101" s="130"/>
      <c r="AT101" s="133"/>
      <c r="AU101" s="133"/>
      <c r="AV101" s="132">
        <f aca="true" t="shared" si="57" ref="AV101:AV132">W101+X101+AR101+AS101</f>
        <v>0</v>
      </c>
    </row>
    <row r="102" spans="1:48" ht="15" customHeight="1">
      <c r="A102" s="91">
        <v>99</v>
      </c>
      <c r="B102" s="91">
        <v>359</v>
      </c>
      <c r="C102" s="92" t="s">
        <v>152</v>
      </c>
      <c r="D102" s="92" t="s">
        <v>53</v>
      </c>
      <c r="E102" s="93">
        <v>2</v>
      </c>
      <c r="F102" s="93" t="s">
        <v>59</v>
      </c>
      <c r="G102" s="94">
        <v>10875</v>
      </c>
      <c r="H102" s="95">
        <f t="shared" si="31"/>
        <v>43500</v>
      </c>
      <c r="I102" s="103">
        <v>0.24529840765529737</v>
      </c>
      <c r="J102" s="95">
        <v>2667.620183251359</v>
      </c>
      <c r="K102" s="95">
        <f t="shared" si="32"/>
        <v>10670.480733005435</v>
      </c>
      <c r="L102" s="104">
        <v>12180.000000000002</v>
      </c>
      <c r="M102" s="104">
        <f t="shared" si="33"/>
        <v>48720.00000000001</v>
      </c>
      <c r="N102" s="105">
        <v>0.23303348727253248</v>
      </c>
      <c r="O102" s="104">
        <v>2838.347874979446</v>
      </c>
      <c r="P102" s="104">
        <f t="shared" si="34"/>
        <v>11353.391499917783</v>
      </c>
      <c r="Q102" s="31">
        <v>30441.06</v>
      </c>
      <c r="R102" s="31">
        <v>8413.85</v>
      </c>
      <c r="S102" s="116">
        <f t="shared" si="35"/>
        <v>0.6997944827586208</v>
      </c>
      <c r="T102" s="116">
        <f t="shared" si="36"/>
        <v>0.7885164886690316</v>
      </c>
      <c r="U102" s="116">
        <f t="shared" si="37"/>
        <v>0.6248165024630541</v>
      </c>
      <c r="V102" s="116">
        <f t="shared" si="38"/>
        <v>0.7410869254408192</v>
      </c>
      <c r="W102" s="113"/>
      <c r="X102" s="114"/>
      <c r="Y102" s="32">
        <f t="shared" si="48"/>
        <v>-130.58939999999998</v>
      </c>
      <c r="Z102" s="123"/>
      <c r="AA102" s="123"/>
      <c r="AB102" s="124">
        <v>10113.75</v>
      </c>
      <c r="AC102" s="124">
        <f t="shared" si="49"/>
        <v>20227.5</v>
      </c>
      <c r="AD102" s="125">
        <v>0.24971377899309272</v>
      </c>
      <c r="AE102" s="124">
        <v>2525.5427322913915</v>
      </c>
      <c r="AF102" s="124">
        <f t="shared" si="50"/>
        <v>5051.085464582783</v>
      </c>
      <c r="AG102" s="124">
        <v>11681.38125</v>
      </c>
      <c r="AH102" s="124">
        <f t="shared" si="51"/>
        <v>23362.7625</v>
      </c>
      <c r="AI102" s="125">
        <v>0.24222236562329993</v>
      </c>
      <c r="AJ102" s="124">
        <v>2829.4918001226606</v>
      </c>
      <c r="AK102" s="124">
        <f t="shared" si="52"/>
        <v>5658.983600245321</v>
      </c>
      <c r="AL102" s="19">
        <v>16803.65</v>
      </c>
      <c r="AM102" s="19">
        <v>4519.7</v>
      </c>
      <c r="AN102" s="116">
        <f t="shared" si="53"/>
        <v>0.8307329131133359</v>
      </c>
      <c r="AO102" s="116">
        <f t="shared" si="54"/>
        <v>0.8947977680621811</v>
      </c>
      <c r="AP102" s="116">
        <f t="shared" si="55"/>
        <v>0.7192492754228016</v>
      </c>
      <c r="AQ102" s="116">
        <f t="shared" si="56"/>
        <v>0.7986769920669265</v>
      </c>
      <c r="AR102" s="129"/>
      <c r="AS102" s="130"/>
      <c r="AT102" s="133"/>
      <c r="AU102" s="133"/>
      <c r="AV102" s="132">
        <f t="shared" si="57"/>
        <v>0</v>
      </c>
    </row>
    <row r="103" spans="1:48" ht="15" customHeight="1">
      <c r="A103" s="91">
        <v>100</v>
      </c>
      <c r="B103" s="91">
        <v>106569</v>
      </c>
      <c r="C103" s="92" t="s">
        <v>153</v>
      </c>
      <c r="D103" s="92" t="s">
        <v>53</v>
      </c>
      <c r="E103" s="93">
        <v>2</v>
      </c>
      <c r="F103" s="93" t="s">
        <v>49</v>
      </c>
      <c r="G103" s="94">
        <v>8281.25</v>
      </c>
      <c r="H103" s="95">
        <f t="shared" si="31"/>
        <v>33125</v>
      </c>
      <c r="I103" s="103">
        <v>0.3183230681650253</v>
      </c>
      <c r="J103" s="95">
        <v>2636.112908241616</v>
      </c>
      <c r="K103" s="95">
        <f t="shared" si="32"/>
        <v>10544.451632966464</v>
      </c>
      <c r="L103" s="104">
        <v>9275</v>
      </c>
      <c r="M103" s="104">
        <f t="shared" si="33"/>
        <v>37100</v>
      </c>
      <c r="N103" s="105">
        <v>0.30240691475677406</v>
      </c>
      <c r="O103" s="104">
        <v>2804.8241343690793</v>
      </c>
      <c r="P103" s="104">
        <f t="shared" si="34"/>
        <v>11219.296537476317</v>
      </c>
      <c r="Q103" s="31">
        <v>23139.75</v>
      </c>
      <c r="R103" s="31">
        <v>7442.87</v>
      </c>
      <c r="S103" s="116">
        <f t="shared" si="35"/>
        <v>0.6985584905660377</v>
      </c>
      <c r="T103" s="116">
        <f t="shared" si="36"/>
        <v>0.7058565261687394</v>
      </c>
      <c r="U103" s="116">
        <f t="shared" si="37"/>
        <v>0.6237129380053908</v>
      </c>
      <c r="V103" s="116">
        <f t="shared" si="38"/>
        <v>0.6633989907600935</v>
      </c>
      <c r="W103" s="113"/>
      <c r="X103" s="114"/>
      <c r="Y103" s="32">
        <f aca="true" t="shared" si="58" ref="Y103:Y147">(Q103-H103)*0.01</f>
        <v>-99.8525</v>
      </c>
      <c r="Z103" s="123"/>
      <c r="AA103" s="123"/>
      <c r="AB103" s="124">
        <v>7701.5625</v>
      </c>
      <c r="AC103" s="124">
        <f t="shared" si="49"/>
        <v>15403.125</v>
      </c>
      <c r="AD103" s="125">
        <v>0.3240528833919958</v>
      </c>
      <c r="AE103" s="124">
        <v>2495.7135347486674</v>
      </c>
      <c r="AF103" s="124">
        <f t="shared" si="50"/>
        <v>4991.427069497335</v>
      </c>
      <c r="AG103" s="124">
        <v>8895.3046875</v>
      </c>
      <c r="AH103" s="124">
        <f t="shared" si="51"/>
        <v>17790.609375</v>
      </c>
      <c r="AI103" s="125">
        <v>0.3143312968902359</v>
      </c>
      <c r="AJ103" s="124">
        <v>2796.07265865567</v>
      </c>
      <c r="AK103" s="124">
        <f t="shared" si="52"/>
        <v>5592.14531731134</v>
      </c>
      <c r="AL103" s="19">
        <v>13919.47</v>
      </c>
      <c r="AM103" s="19">
        <v>4420.54</v>
      </c>
      <c r="AN103" s="116">
        <f t="shared" si="53"/>
        <v>0.9036783120308378</v>
      </c>
      <c r="AO103" s="116">
        <f t="shared" si="54"/>
        <v>0.8856264828577719</v>
      </c>
      <c r="AP103" s="116">
        <f t="shared" si="55"/>
        <v>0.7824054649617643</v>
      </c>
      <c r="AQ103" s="116">
        <f t="shared" si="56"/>
        <v>0.7904909027159118</v>
      </c>
      <c r="AR103" s="129"/>
      <c r="AS103" s="130"/>
      <c r="AT103" s="133"/>
      <c r="AU103" s="133"/>
      <c r="AV103" s="132">
        <f t="shared" si="57"/>
        <v>0</v>
      </c>
    </row>
    <row r="104" spans="1:48" ht="15" customHeight="1">
      <c r="A104" s="91">
        <v>101</v>
      </c>
      <c r="B104" s="91">
        <v>385</v>
      </c>
      <c r="C104" s="92" t="s">
        <v>154</v>
      </c>
      <c r="D104" s="92" t="s">
        <v>125</v>
      </c>
      <c r="E104" s="93">
        <v>4</v>
      </c>
      <c r="F104" s="93" t="s">
        <v>44</v>
      </c>
      <c r="G104" s="94">
        <v>16800.000000000004</v>
      </c>
      <c r="H104" s="95">
        <f t="shared" si="31"/>
        <v>67200.00000000001</v>
      </c>
      <c r="I104" s="103">
        <v>0.22080358388911733</v>
      </c>
      <c r="J104" s="95">
        <v>3709.500209337172</v>
      </c>
      <c r="K104" s="95">
        <f t="shared" si="32"/>
        <v>14838.000837348687</v>
      </c>
      <c r="L104" s="104">
        <v>18816.000000000007</v>
      </c>
      <c r="M104" s="104">
        <f t="shared" si="33"/>
        <v>75264.00000000003</v>
      </c>
      <c r="N104" s="105">
        <v>0.20976340469466145</v>
      </c>
      <c r="O104" s="104">
        <v>3946.9082227347512</v>
      </c>
      <c r="P104" s="104">
        <f t="shared" si="34"/>
        <v>15787.632890939005</v>
      </c>
      <c r="Q104" s="31">
        <v>46897.52</v>
      </c>
      <c r="R104" s="31">
        <v>8350.22</v>
      </c>
      <c r="S104" s="116">
        <f t="shared" si="35"/>
        <v>0.6978797619047618</v>
      </c>
      <c r="T104" s="116">
        <f t="shared" si="36"/>
        <v>0.5627591002004586</v>
      </c>
      <c r="U104" s="116">
        <f t="shared" si="37"/>
        <v>0.6231069302721085</v>
      </c>
      <c r="V104" s="116">
        <f t="shared" si="38"/>
        <v>0.5289089287598295</v>
      </c>
      <c r="W104" s="113"/>
      <c r="X104" s="114"/>
      <c r="Y104" s="32">
        <f t="shared" si="58"/>
        <v>-203.02480000000017</v>
      </c>
      <c r="Z104" s="123"/>
      <c r="AA104" s="123"/>
      <c r="AB104" s="124">
        <v>15624.000000000004</v>
      </c>
      <c r="AC104" s="124">
        <f t="shared" si="49"/>
        <v>31248.000000000007</v>
      </c>
      <c r="AD104" s="125">
        <v>0.22477804839912144</v>
      </c>
      <c r="AE104" s="124">
        <v>3511.932228187874</v>
      </c>
      <c r="AF104" s="124">
        <f t="shared" si="50"/>
        <v>7023.864456375748</v>
      </c>
      <c r="AG104" s="124">
        <v>18045.720000000005</v>
      </c>
      <c r="AH104" s="124">
        <f t="shared" si="51"/>
        <v>36091.44000000001</v>
      </c>
      <c r="AI104" s="125">
        <v>0.2180347069471478</v>
      </c>
      <c r="AJ104" s="124">
        <v>3934.593271850285</v>
      </c>
      <c r="AK104" s="124">
        <f t="shared" si="52"/>
        <v>7869.18654370057</v>
      </c>
      <c r="AL104" s="19">
        <v>38601.38</v>
      </c>
      <c r="AM104" s="19">
        <v>-455.76</v>
      </c>
      <c r="AN104" s="115">
        <f t="shared" si="53"/>
        <v>1.2353232206861235</v>
      </c>
      <c r="AO104" s="116">
        <f t="shared" si="54"/>
        <v>-0.06488735692874804</v>
      </c>
      <c r="AP104" s="115">
        <f t="shared" si="55"/>
        <v>1.0695439140139598</v>
      </c>
      <c r="AQ104" s="116">
        <f t="shared" si="56"/>
        <v>-0.05791704103962872</v>
      </c>
      <c r="AR104" s="129"/>
      <c r="AS104" s="130"/>
      <c r="AT104" s="133"/>
      <c r="AU104" s="133"/>
      <c r="AV104" s="132">
        <f t="shared" si="57"/>
        <v>0</v>
      </c>
    </row>
    <row r="105" spans="1:48" ht="15" customHeight="1">
      <c r="A105" s="91">
        <v>102</v>
      </c>
      <c r="B105" s="91">
        <v>578</v>
      </c>
      <c r="C105" s="92" t="s">
        <v>155</v>
      </c>
      <c r="D105" s="92" t="s">
        <v>40</v>
      </c>
      <c r="E105" s="93">
        <v>3</v>
      </c>
      <c r="F105" s="93" t="s">
        <v>47</v>
      </c>
      <c r="G105" s="94">
        <v>11017.5</v>
      </c>
      <c r="H105" s="95">
        <f t="shared" si="31"/>
        <v>44070</v>
      </c>
      <c r="I105" s="103">
        <v>0.29537052547329534</v>
      </c>
      <c r="J105" s="95">
        <v>3254.2447644020313</v>
      </c>
      <c r="K105" s="95">
        <f t="shared" si="32"/>
        <v>13016.979057608125</v>
      </c>
      <c r="L105" s="104">
        <v>12339.6</v>
      </c>
      <c r="M105" s="104">
        <f t="shared" si="33"/>
        <v>49358.4</v>
      </c>
      <c r="N105" s="105">
        <v>0.2806019991996306</v>
      </c>
      <c r="O105" s="104">
        <v>3462.5164293237617</v>
      </c>
      <c r="P105" s="104">
        <f t="shared" si="34"/>
        <v>13850.065717295047</v>
      </c>
      <c r="Q105" s="31">
        <v>30754.7</v>
      </c>
      <c r="R105" s="31">
        <v>10498.29</v>
      </c>
      <c r="S105" s="116">
        <f t="shared" si="35"/>
        <v>0.6978602223734968</v>
      </c>
      <c r="T105" s="116">
        <f t="shared" si="36"/>
        <v>0.8065074049469252</v>
      </c>
      <c r="U105" s="116">
        <f t="shared" si="37"/>
        <v>0.6230894842620506</v>
      </c>
      <c r="V105" s="116">
        <f t="shared" si="38"/>
        <v>0.757995681341095</v>
      </c>
      <c r="W105" s="113"/>
      <c r="X105" s="114"/>
      <c r="Y105" s="32">
        <f t="shared" si="58"/>
        <v>-133.153</v>
      </c>
      <c r="Z105" s="123"/>
      <c r="AA105" s="123"/>
      <c r="AB105" s="124">
        <v>10246.275</v>
      </c>
      <c r="AC105" s="124">
        <f t="shared" si="49"/>
        <v>20492.55</v>
      </c>
      <c r="AD105" s="125">
        <v>0.30068719493181467</v>
      </c>
      <c r="AE105" s="124">
        <v>3080.9236882499795</v>
      </c>
      <c r="AF105" s="124">
        <f t="shared" si="50"/>
        <v>6161.847376499959</v>
      </c>
      <c r="AG105" s="124">
        <v>11834.447625</v>
      </c>
      <c r="AH105" s="124">
        <f t="shared" si="51"/>
        <v>23668.89525</v>
      </c>
      <c r="AI105" s="125">
        <v>0.29166657908386023</v>
      </c>
      <c r="AJ105" s="124">
        <v>3451.712854130865</v>
      </c>
      <c r="AK105" s="124">
        <f t="shared" si="52"/>
        <v>6903.42570826173</v>
      </c>
      <c r="AL105" s="19">
        <v>15720.85</v>
      </c>
      <c r="AM105" s="19">
        <v>4652.13</v>
      </c>
      <c r="AN105" s="116">
        <f t="shared" si="53"/>
        <v>0.7671495250713064</v>
      </c>
      <c r="AO105" s="116">
        <f t="shared" si="54"/>
        <v>0.7549894886624885</v>
      </c>
      <c r="AP105" s="116">
        <f t="shared" si="55"/>
        <v>0.66419872300546</v>
      </c>
      <c r="AQ105" s="116">
        <f t="shared" si="56"/>
        <v>0.6738871679943664</v>
      </c>
      <c r="AR105" s="129"/>
      <c r="AS105" s="130"/>
      <c r="AT105" s="133"/>
      <c r="AU105" s="133"/>
      <c r="AV105" s="132">
        <f t="shared" si="57"/>
        <v>0</v>
      </c>
    </row>
    <row r="106" spans="1:48" ht="15" customHeight="1">
      <c r="A106" s="91">
        <v>103</v>
      </c>
      <c r="B106" s="91">
        <v>118074</v>
      </c>
      <c r="C106" s="92" t="s">
        <v>156</v>
      </c>
      <c r="D106" s="92" t="s">
        <v>46</v>
      </c>
      <c r="E106" s="93">
        <v>2</v>
      </c>
      <c r="F106" s="93" t="s">
        <v>69</v>
      </c>
      <c r="G106" s="94">
        <v>4687.5</v>
      </c>
      <c r="H106" s="95">
        <f t="shared" si="31"/>
        <v>18750</v>
      </c>
      <c r="I106" s="103">
        <v>0.29107848149372945</v>
      </c>
      <c r="J106" s="95">
        <v>1364.4303820018567</v>
      </c>
      <c r="K106" s="95">
        <f t="shared" si="32"/>
        <v>5457.721528007427</v>
      </c>
      <c r="L106" s="104">
        <v>5250.000000000001</v>
      </c>
      <c r="M106" s="104">
        <f t="shared" si="33"/>
        <v>21000.000000000004</v>
      </c>
      <c r="N106" s="105">
        <v>0.27652455741904297</v>
      </c>
      <c r="O106" s="104">
        <v>1451.7539264499758</v>
      </c>
      <c r="P106" s="104">
        <f t="shared" si="34"/>
        <v>5807.015705799903</v>
      </c>
      <c r="Q106" s="31">
        <v>12941.06</v>
      </c>
      <c r="R106" s="31">
        <v>4465.18</v>
      </c>
      <c r="S106" s="116">
        <f t="shared" si="35"/>
        <v>0.6901898666666666</v>
      </c>
      <c r="T106" s="116">
        <f t="shared" si="36"/>
        <v>0.8181399466949725</v>
      </c>
      <c r="U106" s="116">
        <f t="shared" si="37"/>
        <v>0.6162409523809522</v>
      </c>
      <c r="V106" s="116">
        <f t="shared" si="38"/>
        <v>0.7689285213298613</v>
      </c>
      <c r="W106" s="113"/>
      <c r="X106" s="114"/>
      <c r="Y106" s="32">
        <f t="shared" si="58"/>
        <v>-58.089400000000005</v>
      </c>
      <c r="Z106" s="123"/>
      <c r="AA106" s="123"/>
      <c r="AB106" s="124">
        <v>4359.375</v>
      </c>
      <c r="AC106" s="124">
        <f t="shared" si="49"/>
        <v>8718.75</v>
      </c>
      <c r="AD106" s="125">
        <v>0.2963178941606166</v>
      </c>
      <c r="AE106" s="124">
        <v>1291.760819856438</v>
      </c>
      <c r="AF106" s="124">
        <f t="shared" si="50"/>
        <v>2583.521639712876</v>
      </c>
      <c r="AG106" s="124">
        <v>5035.078125</v>
      </c>
      <c r="AH106" s="124">
        <f t="shared" si="51"/>
        <v>10070.15625</v>
      </c>
      <c r="AI106" s="125">
        <v>0.2874283573357981</v>
      </c>
      <c r="AJ106" s="124">
        <v>1447.2242345261602</v>
      </c>
      <c r="AK106" s="124">
        <f t="shared" si="52"/>
        <v>2894.4484690523204</v>
      </c>
      <c r="AL106" s="19">
        <v>7413.61</v>
      </c>
      <c r="AM106" s="19">
        <v>1927.86</v>
      </c>
      <c r="AN106" s="116">
        <f t="shared" si="53"/>
        <v>0.850306523297491</v>
      </c>
      <c r="AO106" s="116">
        <f t="shared" si="54"/>
        <v>0.7462139934752998</v>
      </c>
      <c r="AP106" s="116">
        <f t="shared" si="55"/>
        <v>0.7361961240670918</v>
      </c>
      <c r="AQ106" s="116">
        <f t="shared" si="56"/>
        <v>0.6660543521893157</v>
      </c>
      <c r="AR106" s="129"/>
      <c r="AS106" s="130"/>
      <c r="AT106" s="133"/>
      <c r="AU106" s="133"/>
      <c r="AV106" s="132">
        <f t="shared" si="57"/>
        <v>0</v>
      </c>
    </row>
    <row r="107" spans="1:48" ht="15" customHeight="1">
      <c r="A107" s="91">
        <v>104</v>
      </c>
      <c r="B107" s="91">
        <v>117491</v>
      </c>
      <c r="C107" s="92" t="s">
        <v>157</v>
      </c>
      <c r="D107" s="92" t="s">
        <v>53</v>
      </c>
      <c r="E107" s="93">
        <v>2</v>
      </c>
      <c r="F107" s="93" t="s">
        <v>47</v>
      </c>
      <c r="G107" s="94">
        <v>11718.75</v>
      </c>
      <c r="H107" s="95">
        <f t="shared" si="31"/>
        <v>46875</v>
      </c>
      <c r="I107" s="103">
        <v>0.200707455436727</v>
      </c>
      <c r="J107" s="95">
        <v>2352.0404933991445</v>
      </c>
      <c r="K107" s="95">
        <f t="shared" si="32"/>
        <v>9408.161973596578</v>
      </c>
      <c r="L107" s="104">
        <v>13125.000000000002</v>
      </c>
      <c r="M107" s="104">
        <f t="shared" si="33"/>
        <v>52500.00000000001</v>
      </c>
      <c r="N107" s="105">
        <v>0.19067208266489064</v>
      </c>
      <c r="O107" s="104">
        <v>2502.57108497669</v>
      </c>
      <c r="P107" s="104">
        <f t="shared" si="34"/>
        <v>10010.28433990676</v>
      </c>
      <c r="Q107" s="31">
        <v>32203.05</v>
      </c>
      <c r="R107" s="31">
        <v>6466.6</v>
      </c>
      <c r="S107" s="116">
        <f t="shared" si="35"/>
        <v>0.6869984</v>
      </c>
      <c r="T107" s="116">
        <f t="shared" si="36"/>
        <v>0.6873393568422941</v>
      </c>
      <c r="U107" s="116">
        <f t="shared" si="37"/>
        <v>0.6133914285714285</v>
      </c>
      <c r="V107" s="116">
        <f t="shared" si="38"/>
        <v>0.6459956361299756</v>
      </c>
      <c r="W107" s="113"/>
      <c r="X107" s="114"/>
      <c r="Y107" s="32">
        <f t="shared" si="58"/>
        <v>-146.7195</v>
      </c>
      <c r="Z107" s="123"/>
      <c r="AA107" s="123"/>
      <c r="AB107" s="124">
        <v>10898.4375</v>
      </c>
      <c r="AC107" s="124">
        <f t="shared" si="49"/>
        <v>21796.875</v>
      </c>
      <c r="AD107" s="125">
        <v>0.2043201896345881</v>
      </c>
      <c r="AE107" s="124">
        <v>2226.770816720706</v>
      </c>
      <c r="AF107" s="124">
        <f t="shared" si="50"/>
        <v>4453.541633441412</v>
      </c>
      <c r="AG107" s="124">
        <v>12587.6953125</v>
      </c>
      <c r="AH107" s="124">
        <f t="shared" si="51"/>
        <v>25175.390625</v>
      </c>
      <c r="AI107" s="125">
        <v>0.19819058394555045</v>
      </c>
      <c r="AJ107" s="124">
        <v>2494.762684513043</v>
      </c>
      <c r="AK107" s="124">
        <f t="shared" si="52"/>
        <v>4989.525369026086</v>
      </c>
      <c r="AL107" s="19">
        <v>12935.13</v>
      </c>
      <c r="AM107" s="19">
        <v>2860.67</v>
      </c>
      <c r="AN107" s="116">
        <f t="shared" si="53"/>
        <v>0.5934396559139784</v>
      </c>
      <c r="AO107" s="116">
        <f t="shared" si="54"/>
        <v>0.6423359733564357</v>
      </c>
      <c r="AP107" s="116">
        <f t="shared" si="55"/>
        <v>0.5138005678908905</v>
      </c>
      <c r="AQ107" s="116">
        <f t="shared" si="56"/>
        <v>0.5733350947082927</v>
      </c>
      <c r="AR107" s="129"/>
      <c r="AS107" s="130"/>
      <c r="AT107" s="133"/>
      <c r="AU107" s="133"/>
      <c r="AV107" s="132">
        <f t="shared" si="57"/>
        <v>0</v>
      </c>
    </row>
    <row r="108" spans="1:48" ht="15" customHeight="1">
      <c r="A108" s="96">
        <v>105</v>
      </c>
      <c r="B108" s="96">
        <v>349</v>
      </c>
      <c r="C108" s="97" t="s">
        <v>158</v>
      </c>
      <c r="D108" s="97" t="s">
        <v>40</v>
      </c>
      <c r="E108" s="98">
        <v>2</v>
      </c>
      <c r="F108" s="98" t="s">
        <v>69</v>
      </c>
      <c r="G108" s="94">
        <v>6670</v>
      </c>
      <c r="H108" s="95">
        <f t="shared" si="31"/>
        <v>26680</v>
      </c>
      <c r="I108" s="103">
        <v>0.29902372325688414</v>
      </c>
      <c r="J108" s="95">
        <v>1994.4882341234172</v>
      </c>
      <c r="K108" s="95">
        <f t="shared" si="32"/>
        <v>7977.952936493669</v>
      </c>
      <c r="L108" s="104">
        <v>7470.4</v>
      </c>
      <c r="M108" s="104">
        <f t="shared" si="33"/>
        <v>29881.6</v>
      </c>
      <c r="N108" s="105">
        <v>0.2840725370940399</v>
      </c>
      <c r="O108" s="104">
        <v>2122.1354811073156</v>
      </c>
      <c r="P108" s="104">
        <f t="shared" si="34"/>
        <v>8488.541924429263</v>
      </c>
      <c r="Q108" s="32">
        <v>17473.62</v>
      </c>
      <c r="R108" s="32">
        <v>5580.1</v>
      </c>
      <c r="S108" s="116">
        <f t="shared" si="35"/>
        <v>0.6549332833583208</v>
      </c>
      <c r="T108" s="116">
        <f t="shared" si="36"/>
        <v>0.6994400749689643</v>
      </c>
      <c r="U108" s="116">
        <f t="shared" si="37"/>
        <v>0.5847618601413579</v>
      </c>
      <c r="V108" s="116">
        <f t="shared" si="38"/>
        <v>0.6573684915121846</v>
      </c>
      <c r="W108" s="113"/>
      <c r="X108" s="114"/>
      <c r="Y108" s="32">
        <f t="shared" si="58"/>
        <v>-92.06380000000001</v>
      </c>
      <c r="Z108" s="123"/>
      <c r="AA108" s="123"/>
      <c r="AB108" s="124">
        <v>6203.1</v>
      </c>
      <c r="AC108" s="124">
        <f t="shared" si="49"/>
        <v>12406.2</v>
      </c>
      <c r="AD108" s="125">
        <v>0.30440615027550805</v>
      </c>
      <c r="AE108" s="124">
        <v>1888.261790774004</v>
      </c>
      <c r="AF108" s="124">
        <f t="shared" si="50"/>
        <v>3776.523581548008</v>
      </c>
      <c r="AG108" s="124">
        <v>7164.580500000001</v>
      </c>
      <c r="AH108" s="124">
        <f t="shared" si="51"/>
        <v>14329.161000000002</v>
      </c>
      <c r="AI108" s="125">
        <v>0.2952739657672428</v>
      </c>
      <c r="AJ108" s="124">
        <v>2115.5140972936556</v>
      </c>
      <c r="AK108" s="124">
        <f t="shared" si="52"/>
        <v>4231.028194587311</v>
      </c>
      <c r="AL108" s="126">
        <v>9493.6</v>
      </c>
      <c r="AM108" s="126">
        <v>2427.36</v>
      </c>
      <c r="AN108" s="116">
        <f t="shared" si="53"/>
        <v>0.7652302880817655</v>
      </c>
      <c r="AO108" s="116">
        <f t="shared" si="54"/>
        <v>0.6427498591191156</v>
      </c>
      <c r="AP108" s="116">
        <f t="shared" si="55"/>
        <v>0.6625370459582385</v>
      </c>
      <c r="AQ108" s="116">
        <f t="shared" si="56"/>
        <v>0.5737045201223864</v>
      </c>
      <c r="AR108" s="129"/>
      <c r="AS108" s="130"/>
      <c r="AT108" s="133"/>
      <c r="AU108" s="133"/>
      <c r="AV108" s="132">
        <f t="shared" si="57"/>
        <v>0</v>
      </c>
    </row>
    <row r="109" spans="1:48" ht="15" customHeight="1">
      <c r="A109" s="91">
        <v>106</v>
      </c>
      <c r="B109" s="91">
        <v>746</v>
      </c>
      <c r="C109" s="92" t="s">
        <v>159</v>
      </c>
      <c r="D109" s="92" t="s">
        <v>55</v>
      </c>
      <c r="E109" s="93">
        <v>4</v>
      </c>
      <c r="F109" s="93" t="s">
        <v>59</v>
      </c>
      <c r="G109" s="94">
        <v>10169.999999999998</v>
      </c>
      <c r="H109" s="95">
        <f t="shared" si="31"/>
        <v>40679.99999999999</v>
      </c>
      <c r="I109" s="103">
        <v>0.294979570137923</v>
      </c>
      <c r="J109" s="95">
        <v>2999.942228302676</v>
      </c>
      <c r="K109" s="95">
        <f t="shared" si="32"/>
        <v>11999.768913210704</v>
      </c>
      <c r="L109" s="104">
        <v>11390.4</v>
      </c>
      <c r="M109" s="104">
        <f t="shared" si="33"/>
        <v>45561.6</v>
      </c>
      <c r="N109" s="105">
        <v>0.2802305916310268</v>
      </c>
      <c r="O109" s="104">
        <v>3191.9385309140475</v>
      </c>
      <c r="P109" s="104">
        <f t="shared" si="34"/>
        <v>12767.75412365619</v>
      </c>
      <c r="Q109" s="31">
        <v>27864.38</v>
      </c>
      <c r="R109" s="31">
        <v>7551</v>
      </c>
      <c r="S109" s="116">
        <f t="shared" si="35"/>
        <v>0.6849650934119962</v>
      </c>
      <c r="T109" s="116">
        <f t="shared" si="36"/>
        <v>0.6292621178468699</v>
      </c>
      <c r="U109" s="116">
        <f t="shared" si="37"/>
        <v>0.6115759762607108</v>
      </c>
      <c r="V109" s="116">
        <f t="shared" si="38"/>
        <v>0.5914117648936746</v>
      </c>
      <c r="W109" s="113"/>
      <c r="X109" s="114"/>
      <c r="Y109" s="32">
        <f t="shared" si="58"/>
        <v>-128.15619999999993</v>
      </c>
      <c r="Z109" s="123"/>
      <c r="AA109" s="123"/>
      <c r="AB109" s="124">
        <v>9458.099999999999</v>
      </c>
      <c r="AC109" s="124">
        <f t="shared" si="49"/>
        <v>18916.199999999997</v>
      </c>
      <c r="AD109" s="125">
        <v>0.3002892024004056</v>
      </c>
      <c r="AE109" s="124">
        <v>2840.1653052232755</v>
      </c>
      <c r="AF109" s="124">
        <f t="shared" si="50"/>
        <v>5680.330610446551</v>
      </c>
      <c r="AG109" s="124">
        <v>10924.105499999998</v>
      </c>
      <c r="AH109" s="124">
        <f t="shared" si="51"/>
        <v>21848.210999999996</v>
      </c>
      <c r="AI109" s="125">
        <v>0.2912805263283934</v>
      </c>
      <c r="AJ109" s="124">
        <v>3181.9791997068965</v>
      </c>
      <c r="AK109" s="124">
        <f t="shared" si="52"/>
        <v>6363.958399413793</v>
      </c>
      <c r="AL109" s="19">
        <v>12479.2</v>
      </c>
      <c r="AM109" s="19">
        <v>3200.28</v>
      </c>
      <c r="AN109" s="116">
        <f t="shared" si="53"/>
        <v>0.659709666846407</v>
      </c>
      <c r="AO109" s="116">
        <f t="shared" si="54"/>
        <v>0.5633967843552006</v>
      </c>
      <c r="AP109" s="116">
        <f t="shared" si="55"/>
        <v>0.5711772007328199</v>
      </c>
      <c r="AQ109" s="116">
        <f t="shared" si="56"/>
        <v>0.5028756945197488</v>
      </c>
      <c r="AR109" s="129"/>
      <c r="AS109" s="130"/>
      <c r="AT109" s="133"/>
      <c r="AU109" s="133"/>
      <c r="AV109" s="132">
        <f t="shared" si="57"/>
        <v>0</v>
      </c>
    </row>
    <row r="110" spans="1:48" ht="15" customHeight="1">
      <c r="A110" s="91">
        <v>107</v>
      </c>
      <c r="B110" s="91">
        <v>515</v>
      </c>
      <c r="C110" s="92" t="s">
        <v>160</v>
      </c>
      <c r="D110" s="92" t="s">
        <v>46</v>
      </c>
      <c r="E110" s="93">
        <v>2</v>
      </c>
      <c r="F110" s="93" t="s">
        <v>69</v>
      </c>
      <c r="G110" s="94">
        <v>8549.999999999998</v>
      </c>
      <c r="H110" s="95">
        <f t="shared" si="31"/>
        <v>34199.99999999999</v>
      </c>
      <c r="I110" s="103">
        <v>0.29854794866637024</v>
      </c>
      <c r="J110" s="95">
        <v>2552.584961097465</v>
      </c>
      <c r="K110" s="95">
        <f t="shared" si="32"/>
        <v>10210.33984438986</v>
      </c>
      <c r="L110" s="104">
        <v>9575.999999999998</v>
      </c>
      <c r="M110" s="104">
        <f t="shared" si="33"/>
        <v>38303.99999999999</v>
      </c>
      <c r="N110" s="105">
        <v>0.28362055123305174</v>
      </c>
      <c r="O110" s="104">
        <v>2715.950398607703</v>
      </c>
      <c r="P110" s="104">
        <f t="shared" si="34"/>
        <v>10863.801594430812</v>
      </c>
      <c r="Q110" s="31">
        <v>23365.8</v>
      </c>
      <c r="R110" s="31">
        <v>6162.18</v>
      </c>
      <c r="S110" s="116">
        <f t="shared" si="35"/>
        <v>0.6832105263157896</v>
      </c>
      <c r="T110" s="116">
        <f t="shared" si="36"/>
        <v>0.603523496172936</v>
      </c>
      <c r="U110" s="116">
        <f t="shared" si="37"/>
        <v>0.6100093984962407</v>
      </c>
      <c r="V110" s="116">
        <f t="shared" si="38"/>
        <v>0.5672213309896015</v>
      </c>
      <c r="W110" s="113"/>
      <c r="X110" s="114"/>
      <c r="Y110" s="32">
        <f t="shared" si="58"/>
        <v>-108.34199999999994</v>
      </c>
      <c r="Z110" s="123"/>
      <c r="AA110" s="123"/>
      <c r="AB110" s="124">
        <v>7951.499999999999</v>
      </c>
      <c r="AC110" s="124">
        <f t="shared" si="49"/>
        <v>15902.999999999998</v>
      </c>
      <c r="AD110" s="125">
        <v>0.30392181174236493</v>
      </c>
      <c r="AE110" s="124">
        <v>2416.6342860694144</v>
      </c>
      <c r="AF110" s="124">
        <f t="shared" si="50"/>
        <v>4833.268572138829</v>
      </c>
      <c r="AG110" s="124">
        <v>9183.982499999998</v>
      </c>
      <c r="AH110" s="124">
        <f t="shared" si="51"/>
        <v>18367.964999999997</v>
      </c>
      <c r="AI110" s="125">
        <v>0.29480415739009397</v>
      </c>
      <c r="AJ110" s="124">
        <v>2707.4762223978682</v>
      </c>
      <c r="AK110" s="124">
        <f t="shared" si="52"/>
        <v>5414.9524447957365</v>
      </c>
      <c r="AL110" s="19">
        <v>12739.27</v>
      </c>
      <c r="AM110" s="19">
        <v>3571.48</v>
      </c>
      <c r="AN110" s="116">
        <f t="shared" si="53"/>
        <v>0.801060806137207</v>
      </c>
      <c r="AO110" s="116">
        <f t="shared" si="54"/>
        <v>0.7389367974682071</v>
      </c>
      <c r="AP110" s="116">
        <f t="shared" si="55"/>
        <v>0.6935591395127333</v>
      </c>
      <c r="AQ110" s="116">
        <f t="shared" si="56"/>
        <v>0.6595588855877245</v>
      </c>
      <c r="AR110" s="129"/>
      <c r="AS110" s="130"/>
      <c r="AT110" s="133"/>
      <c r="AU110" s="133"/>
      <c r="AV110" s="132">
        <f t="shared" si="57"/>
        <v>0</v>
      </c>
    </row>
    <row r="111" spans="1:48" ht="15" customHeight="1">
      <c r="A111" s="91">
        <v>108</v>
      </c>
      <c r="B111" s="91">
        <v>733</v>
      </c>
      <c r="C111" s="92" t="s">
        <v>161</v>
      </c>
      <c r="D111" s="92" t="s">
        <v>46</v>
      </c>
      <c r="E111" s="93">
        <v>3</v>
      </c>
      <c r="F111" s="93" t="s">
        <v>69</v>
      </c>
      <c r="G111" s="94">
        <v>6093.75</v>
      </c>
      <c r="H111" s="95">
        <f t="shared" si="31"/>
        <v>24375</v>
      </c>
      <c r="I111" s="103">
        <v>0.34</v>
      </c>
      <c r="J111" s="95">
        <v>2071.875</v>
      </c>
      <c r="K111" s="95">
        <f t="shared" si="32"/>
        <v>8287.5</v>
      </c>
      <c r="L111" s="104">
        <v>6825.000000000001</v>
      </c>
      <c r="M111" s="104">
        <f t="shared" si="33"/>
        <v>27300.000000000004</v>
      </c>
      <c r="N111" s="105">
        <v>0.323</v>
      </c>
      <c r="O111" s="104">
        <v>2204.4750000000004</v>
      </c>
      <c r="P111" s="104">
        <f t="shared" si="34"/>
        <v>8817.900000000001</v>
      </c>
      <c r="Q111" s="31">
        <v>16631.03</v>
      </c>
      <c r="R111" s="31">
        <v>5492.48</v>
      </c>
      <c r="S111" s="116">
        <f t="shared" si="35"/>
        <v>0.6822986666666666</v>
      </c>
      <c r="T111" s="116">
        <f t="shared" si="36"/>
        <v>0.6627426847662141</v>
      </c>
      <c r="U111" s="116">
        <f t="shared" si="37"/>
        <v>0.609195238095238</v>
      </c>
      <c r="V111" s="116">
        <f t="shared" si="38"/>
        <v>0.622878463126141</v>
      </c>
      <c r="W111" s="113"/>
      <c r="X111" s="114"/>
      <c r="Y111" s="32">
        <f t="shared" si="58"/>
        <v>-77.43970000000002</v>
      </c>
      <c r="Z111" s="123"/>
      <c r="AA111" s="123"/>
      <c r="AB111" s="124">
        <v>5667.1875</v>
      </c>
      <c r="AC111" s="124">
        <f t="shared" si="49"/>
        <v>11334.375</v>
      </c>
      <c r="AD111" s="125">
        <v>0.34612000000000004</v>
      </c>
      <c r="AE111" s="124">
        <v>1961.5269375000003</v>
      </c>
      <c r="AF111" s="124">
        <f t="shared" si="50"/>
        <v>3923.0538750000005</v>
      </c>
      <c r="AG111" s="124">
        <v>6545.6015625</v>
      </c>
      <c r="AH111" s="124">
        <f t="shared" si="51"/>
        <v>13091.203125</v>
      </c>
      <c r="AI111" s="125">
        <v>0.33573640000000005</v>
      </c>
      <c r="AJ111" s="124">
        <v>2197.596704428125</v>
      </c>
      <c r="AK111" s="124">
        <f t="shared" si="52"/>
        <v>4395.19340885625</v>
      </c>
      <c r="AL111" s="19">
        <v>9242.66</v>
      </c>
      <c r="AM111" s="19">
        <v>3577.97</v>
      </c>
      <c r="AN111" s="116">
        <f t="shared" si="53"/>
        <v>0.8154538737248415</v>
      </c>
      <c r="AO111" s="116">
        <f t="shared" si="54"/>
        <v>0.912036926844396</v>
      </c>
      <c r="AP111" s="116">
        <f t="shared" si="55"/>
        <v>0.7060206698916376</v>
      </c>
      <c r="AQ111" s="116">
        <f t="shared" si="56"/>
        <v>0.8140642895919991</v>
      </c>
      <c r="AR111" s="129"/>
      <c r="AS111" s="130"/>
      <c r="AT111" s="133"/>
      <c r="AU111" s="133"/>
      <c r="AV111" s="132">
        <f t="shared" si="57"/>
        <v>0</v>
      </c>
    </row>
    <row r="112" spans="1:48" ht="15" customHeight="1">
      <c r="A112" s="91">
        <v>109</v>
      </c>
      <c r="B112" s="91">
        <v>709</v>
      </c>
      <c r="C112" s="92" t="s">
        <v>162</v>
      </c>
      <c r="D112" s="92" t="s">
        <v>43</v>
      </c>
      <c r="E112" s="93">
        <v>4</v>
      </c>
      <c r="F112" s="93" t="s">
        <v>59</v>
      </c>
      <c r="G112" s="94">
        <v>12712.499999999998</v>
      </c>
      <c r="H112" s="95">
        <f t="shared" si="31"/>
        <v>50849.99999999999</v>
      </c>
      <c r="I112" s="103">
        <v>0.2927774169122643</v>
      </c>
      <c r="J112" s="95">
        <v>3721.932912497159</v>
      </c>
      <c r="K112" s="95">
        <f t="shared" si="32"/>
        <v>14887.731649988636</v>
      </c>
      <c r="L112" s="104">
        <v>14238</v>
      </c>
      <c r="M112" s="104">
        <f t="shared" si="33"/>
        <v>56952</v>
      </c>
      <c r="N112" s="105">
        <v>0.27813854606665106</v>
      </c>
      <c r="O112" s="104">
        <v>3960.136618896978</v>
      </c>
      <c r="P112" s="104">
        <f t="shared" si="34"/>
        <v>15840.546475587911</v>
      </c>
      <c r="Q112" s="31">
        <v>34296.16</v>
      </c>
      <c r="R112" s="31">
        <v>9718.04</v>
      </c>
      <c r="S112" s="116">
        <f t="shared" si="35"/>
        <v>0.674457423795477</v>
      </c>
      <c r="T112" s="116">
        <f t="shared" si="36"/>
        <v>0.6527549144807039</v>
      </c>
      <c r="U112" s="116">
        <f t="shared" si="37"/>
        <v>0.6021941283888187</v>
      </c>
      <c r="V112" s="116">
        <f t="shared" si="38"/>
        <v>0.613491460978105</v>
      </c>
      <c r="W112" s="113"/>
      <c r="X112" s="114"/>
      <c r="Y112" s="32">
        <f t="shared" si="58"/>
        <v>-165.53839999999988</v>
      </c>
      <c r="Z112" s="123"/>
      <c r="AA112" s="123"/>
      <c r="AB112" s="124">
        <v>11822.624999999998</v>
      </c>
      <c r="AC112" s="124">
        <f t="shared" si="49"/>
        <v>23645.249999999996</v>
      </c>
      <c r="AD112" s="125">
        <v>0.29804741041668503</v>
      </c>
      <c r="AE112" s="124">
        <v>3523.7027655775605</v>
      </c>
      <c r="AF112" s="124">
        <f t="shared" si="50"/>
        <v>7047.405531155121</v>
      </c>
      <c r="AG112" s="124">
        <v>13655.131874999997</v>
      </c>
      <c r="AH112" s="124">
        <f t="shared" si="51"/>
        <v>27310.263749999995</v>
      </c>
      <c r="AI112" s="125">
        <v>0.2891059881041845</v>
      </c>
      <c r="AJ112" s="124">
        <v>3947.7803934148196</v>
      </c>
      <c r="AK112" s="124">
        <f t="shared" si="52"/>
        <v>7895.560786829639</v>
      </c>
      <c r="AL112" s="19">
        <v>18465.45</v>
      </c>
      <c r="AM112" s="19">
        <v>4933.89</v>
      </c>
      <c r="AN112" s="116">
        <f t="shared" si="53"/>
        <v>0.7809369746566437</v>
      </c>
      <c r="AO112" s="116">
        <f t="shared" si="54"/>
        <v>0.700100196900589</v>
      </c>
      <c r="AP112" s="116">
        <f t="shared" si="55"/>
        <v>0.676135908793631</v>
      </c>
      <c r="AQ112" s="116">
        <f t="shared" si="56"/>
        <v>0.6248941820864811</v>
      </c>
      <c r="AR112" s="129"/>
      <c r="AS112" s="130"/>
      <c r="AT112" s="133"/>
      <c r="AU112" s="133"/>
      <c r="AV112" s="132">
        <f t="shared" si="57"/>
        <v>0</v>
      </c>
    </row>
    <row r="113" spans="1:48" ht="15" customHeight="1">
      <c r="A113" s="96">
        <v>110</v>
      </c>
      <c r="B113" s="96">
        <v>117310</v>
      </c>
      <c r="C113" s="97" t="s">
        <v>163</v>
      </c>
      <c r="D113" s="97" t="s">
        <v>40</v>
      </c>
      <c r="E113" s="98">
        <v>2</v>
      </c>
      <c r="F113" s="98" t="s">
        <v>69</v>
      </c>
      <c r="G113" s="94">
        <v>4687.5</v>
      </c>
      <c r="H113" s="95">
        <f t="shared" si="31"/>
        <v>18750</v>
      </c>
      <c r="I113" s="103">
        <v>0.2967894609382948</v>
      </c>
      <c r="J113" s="95">
        <v>1391.2005981482569</v>
      </c>
      <c r="K113" s="95">
        <f t="shared" si="32"/>
        <v>5564.802392593027</v>
      </c>
      <c r="L113" s="104">
        <v>5250.000000000001</v>
      </c>
      <c r="M113" s="104">
        <f t="shared" si="33"/>
        <v>21000.000000000004</v>
      </c>
      <c r="N113" s="105">
        <v>0.28194998789138004</v>
      </c>
      <c r="O113" s="104">
        <v>1480.2374364297455</v>
      </c>
      <c r="P113" s="104">
        <f t="shared" si="34"/>
        <v>5920.949745718982</v>
      </c>
      <c r="Q113" s="32">
        <v>15464.58</v>
      </c>
      <c r="R113" s="32">
        <v>4593.9</v>
      </c>
      <c r="S113" s="116">
        <f t="shared" si="35"/>
        <v>0.8247776</v>
      </c>
      <c r="T113" s="116">
        <f t="shared" si="36"/>
        <v>0.8255279659372384</v>
      </c>
      <c r="U113" s="116">
        <f t="shared" si="37"/>
        <v>0.7364085714285713</v>
      </c>
      <c r="V113" s="116">
        <f t="shared" si="38"/>
        <v>0.775872148437254</v>
      </c>
      <c r="W113" s="113"/>
      <c r="X113" s="114"/>
      <c r="Y113" s="32">
        <f t="shared" si="58"/>
        <v>-32.8542</v>
      </c>
      <c r="Z113" s="123"/>
      <c r="AA113" s="123"/>
      <c r="AB113" s="124">
        <v>4359.375</v>
      </c>
      <c r="AC113" s="124">
        <f t="shared" si="49"/>
        <v>8718.75</v>
      </c>
      <c r="AD113" s="125">
        <v>0.3021316712351841</v>
      </c>
      <c r="AE113" s="124">
        <v>1317.1052542908806</v>
      </c>
      <c r="AF113" s="124">
        <f t="shared" si="50"/>
        <v>2634.210508581761</v>
      </c>
      <c r="AG113" s="124">
        <v>5035.078125</v>
      </c>
      <c r="AH113" s="124">
        <f t="shared" si="51"/>
        <v>10070.15625</v>
      </c>
      <c r="AI113" s="125">
        <v>0.29306772109812856</v>
      </c>
      <c r="AJ113" s="124">
        <v>1475.6188716447882</v>
      </c>
      <c r="AK113" s="124">
        <f t="shared" si="52"/>
        <v>2951.2377432895764</v>
      </c>
      <c r="AL113" s="126">
        <v>6239.31</v>
      </c>
      <c r="AM113" s="126">
        <v>1726.2</v>
      </c>
      <c r="AN113" s="112">
        <f t="shared" si="53"/>
        <v>0.7156197849462366</v>
      </c>
      <c r="AO113" s="112">
        <f t="shared" si="54"/>
        <v>0.6553007037123137</v>
      </c>
      <c r="AP113" s="112">
        <f t="shared" si="55"/>
        <v>0.619584229390681</v>
      </c>
      <c r="AQ113" s="112">
        <f t="shared" si="56"/>
        <v>0.5849071305505544</v>
      </c>
      <c r="AR113" s="129"/>
      <c r="AS113" s="130"/>
      <c r="AT113" s="133"/>
      <c r="AU113" s="133"/>
      <c r="AV113" s="132">
        <f t="shared" si="57"/>
        <v>0</v>
      </c>
    </row>
    <row r="114" spans="1:48" ht="15" customHeight="1">
      <c r="A114" s="91">
        <v>111</v>
      </c>
      <c r="B114" s="91">
        <v>52</v>
      </c>
      <c r="C114" s="92" t="s">
        <v>164</v>
      </c>
      <c r="D114" s="92" t="s">
        <v>43</v>
      </c>
      <c r="E114" s="93">
        <v>1</v>
      </c>
      <c r="F114" s="93" t="s">
        <v>100</v>
      </c>
      <c r="G114" s="94">
        <v>5220</v>
      </c>
      <c r="H114" s="95">
        <f t="shared" si="31"/>
        <v>20880</v>
      </c>
      <c r="I114" s="103">
        <v>0.29142700021021645</v>
      </c>
      <c r="J114" s="95">
        <v>1521.2489410973299</v>
      </c>
      <c r="K114" s="95">
        <f t="shared" si="32"/>
        <v>6084.995764389319</v>
      </c>
      <c r="L114" s="104">
        <v>5846.4</v>
      </c>
      <c r="M114" s="104">
        <f t="shared" si="33"/>
        <v>23385.6</v>
      </c>
      <c r="N114" s="105">
        <v>0.2768556501997056</v>
      </c>
      <c r="O114" s="104">
        <v>1618.608873327559</v>
      </c>
      <c r="P114" s="104">
        <f t="shared" si="34"/>
        <v>6474.435493310236</v>
      </c>
      <c r="Q114" s="31">
        <v>13910.56</v>
      </c>
      <c r="R114" s="31">
        <v>4169.78</v>
      </c>
      <c r="S114" s="116">
        <f t="shared" si="35"/>
        <v>0.6662145593869732</v>
      </c>
      <c r="T114" s="116">
        <f t="shared" si="36"/>
        <v>0.685256023414582</v>
      </c>
      <c r="U114" s="116">
        <f t="shared" si="37"/>
        <v>0.5948344280240833</v>
      </c>
      <c r="V114" s="116">
        <f t="shared" si="38"/>
        <v>0.6440376159911485</v>
      </c>
      <c r="W114" s="113"/>
      <c r="X114" s="114"/>
      <c r="Y114" s="32">
        <f t="shared" si="58"/>
        <v>-69.6944</v>
      </c>
      <c r="Z114" s="123"/>
      <c r="AA114" s="123"/>
      <c r="AB114" s="124">
        <v>4854.6</v>
      </c>
      <c r="AC114" s="124">
        <f t="shared" si="49"/>
        <v>9709.2</v>
      </c>
      <c r="AD114" s="125">
        <v>0.29667268621400034</v>
      </c>
      <c r="AE114" s="124">
        <v>1440.227222494486</v>
      </c>
      <c r="AF114" s="124">
        <f t="shared" si="50"/>
        <v>2880.454444988972</v>
      </c>
      <c r="AG114" s="124">
        <v>5607.063</v>
      </c>
      <c r="AH114" s="124">
        <f t="shared" si="51"/>
        <v>11214.126</v>
      </c>
      <c r="AI114" s="125">
        <v>0.28777250562758033</v>
      </c>
      <c r="AJ114" s="124">
        <v>1613.5585687216974</v>
      </c>
      <c r="AK114" s="124">
        <f t="shared" si="52"/>
        <v>3227.1171374433948</v>
      </c>
      <c r="AL114" s="19">
        <v>5802.98</v>
      </c>
      <c r="AM114" s="19">
        <v>1513.87</v>
      </c>
      <c r="AN114" s="116">
        <f t="shared" si="53"/>
        <v>0.5976784905038519</v>
      </c>
      <c r="AO114" s="116">
        <f t="shared" si="54"/>
        <v>0.5255663746509263</v>
      </c>
      <c r="AP114" s="116">
        <f t="shared" si="55"/>
        <v>0.5174705545487895</v>
      </c>
      <c r="AQ114" s="116">
        <f t="shared" si="56"/>
        <v>0.4691090950604063</v>
      </c>
      <c r="AR114" s="129"/>
      <c r="AS114" s="130"/>
      <c r="AT114" s="133"/>
      <c r="AU114" s="133"/>
      <c r="AV114" s="132">
        <f t="shared" si="57"/>
        <v>0</v>
      </c>
    </row>
    <row r="115" spans="1:48" ht="15" customHeight="1">
      <c r="A115" s="91">
        <v>112</v>
      </c>
      <c r="B115" s="91">
        <v>117923</v>
      </c>
      <c r="C115" s="92" t="s">
        <v>165</v>
      </c>
      <c r="D115" s="92" t="s">
        <v>55</v>
      </c>
      <c r="E115" s="93">
        <v>2</v>
      </c>
      <c r="F115" s="93" t="s">
        <v>100</v>
      </c>
      <c r="G115" s="94">
        <v>3849.9999999999995</v>
      </c>
      <c r="H115" s="95">
        <f t="shared" si="31"/>
        <v>15399.999999999998</v>
      </c>
      <c r="I115" s="103">
        <v>0.2937632707331872</v>
      </c>
      <c r="J115" s="95">
        <v>1130.9885923227705</v>
      </c>
      <c r="K115" s="95">
        <f t="shared" si="32"/>
        <v>4523.954369291082</v>
      </c>
      <c r="L115" s="104">
        <v>4312</v>
      </c>
      <c r="M115" s="104">
        <f t="shared" si="33"/>
        <v>17248</v>
      </c>
      <c r="N115" s="105">
        <v>0.27907510719652784</v>
      </c>
      <c r="O115" s="104">
        <v>1203.371862231428</v>
      </c>
      <c r="P115" s="104">
        <f t="shared" si="34"/>
        <v>4813.487448925712</v>
      </c>
      <c r="Q115" s="31">
        <v>10254.17</v>
      </c>
      <c r="R115" s="31">
        <v>2810.4</v>
      </c>
      <c r="S115" s="116">
        <f t="shared" si="35"/>
        <v>0.6658551948051948</v>
      </c>
      <c r="T115" s="116">
        <f t="shared" si="36"/>
        <v>0.6212264250667936</v>
      </c>
      <c r="U115" s="116">
        <f t="shared" si="37"/>
        <v>0.5945135667903525</v>
      </c>
      <c r="V115" s="116">
        <f t="shared" si="38"/>
        <v>0.5838594220552571</v>
      </c>
      <c r="W115" s="113"/>
      <c r="X115" s="114"/>
      <c r="Y115" s="32">
        <f t="shared" si="58"/>
        <v>-51.45829999999998</v>
      </c>
      <c r="Z115" s="123"/>
      <c r="AA115" s="123"/>
      <c r="AB115" s="124">
        <v>3580.4999999999995</v>
      </c>
      <c r="AC115" s="124">
        <f t="shared" si="49"/>
        <v>7160.999999999999</v>
      </c>
      <c r="AD115" s="125">
        <v>0.2990510096063846</v>
      </c>
      <c r="AE115" s="124">
        <v>1070.7521398956599</v>
      </c>
      <c r="AF115" s="124">
        <f t="shared" si="50"/>
        <v>2141.5042797913197</v>
      </c>
      <c r="AG115" s="124">
        <v>4135.4775</v>
      </c>
      <c r="AH115" s="124">
        <f t="shared" si="51"/>
        <v>8270.955</v>
      </c>
      <c r="AI115" s="125">
        <v>0.29007947931819306</v>
      </c>
      <c r="AJ115" s="124">
        <v>1199.6171599321028</v>
      </c>
      <c r="AK115" s="124">
        <f t="shared" si="52"/>
        <v>2399.2343198642056</v>
      </c>
      <c r="AL115" s="19">
        <v>2976.36</v>
      </c>
      <c r="AM115" s="19">
        <v>958.27</v>
      </c>
      <c r="AN115" s="116">
        <f t="shared" si="53"/>
        <v>0.4156346878927525</v>
      </c>
      <c r="AO115" s="116">
        <f t="shared" si="54"/>
        <v>0.44747517389663083</v>
      </c>
      <c r="AP115" s="116">
        <f t="shared" si="55"/>
        <v>0.3598568726344177</v>
      </c>
      <c r="AQ115" s="116">
        <f t="shared" si="56"/>
        <v>0.3994065907052535</v>
      </c>
      <c r="AR115" s="129"/>
      <c r="AS115" s="130"/>
      <c r="AT115" s="133"/>
      <c r="AU115" s="133"/>
      <c r="AV115" s="132">
        <f t="shared" si="57"/>
        <v>0</v>
      </c>
    </row>
    <row r="116" spans="1:48" ht="15" customHeight="1">
      <c r="A116" s="91">
        <v>113</v>
      </c>
      <c r="B116" s="91">
        <v>351</v>
      </c>
      <c r="C116" s="92" t="s">
        <v>166</v>
      </c>
      <c r="D116" s="92" t="s">
        <v>43</v>
      </c>
      <c r="E116" s="93">
        <v>3</v>
      </c>
      <c r="F116" s="93" t="s">
        <v>69</v>
      </c>
      <c r="G116" s="94">
        <v>5800</v>
      </c>
      <c r="H116" s="95">
        <f t="shared" si="31"/>
        <v>23200</v>
      </c>
      <c r="I116" s="103">
        <v>0.2764423422710617</v>
      </c>
      <c r="J116" s="95">
        <v>1603.3655851721578</v>
      </c>
      <c r="K116" s="95">
        <f t="shared" si="32"/>
        <v>6413.462340688631</v>
      </c>
      <c r="L116" s="104">
        <v>6496.000000000001</v>
      </c>
      <c r="M116" s="104">
        <f t="shared" si="33"/>
        <v>25984.000000000004</v>
      </c>
      <c r="N116" s="105">
        <v>0.2626202251575086</v>
      </c>
      <c r="O116" s="104">
        <v>1705.980982623176</v>
      </c>
      <c r="P116" s="104">
        <f t="shared" si="34"/>
        <v>6823.923930492704</v>
      </c>
      <c r="Q116" s="31">
        <v>15389.72</v>
      </c>
      <c r="R116" s="31">
        <v>3977.37</v>
      </c>
      <c r="S116" s="116">
        <f t="shared" si="35"/>
        <v>0.66335</v>
      </c>
      <c r="T116" s="116">
        <f t="shared" si="36"/>
        <v>0.6201595626073231</v>
      </c>
      <c r="U116" s="116">
        <f t="shared" si="37"/>
        <v>0.5922767857142857</v>
      </c>
      <c r="V116" s="116">
        <f t="shared" si="38"/>
        <v>0.5828567317737998</v>
      </c>
      <c r="W116" s="113"/>
      <c r="X116" s="114"/>
      <c r="Y116" s="32">
        <f t="shared" si="58"/>
        <v>-78.1028</v>
      </c>
      <c r="Z116" s="123"/>
      <c r="AA116" s="123"/>
      <c r="AB116" s="124">
        <v>5394</v>
      </c>
      <c r="AC116" s="124">
        <f t="shared" si="49"/>
        <v>10788</v>
      </c>
      <c r="AD116" s="125">
        <v>0.28141830443194077</v>
      </c>
      <c r="AE116" s="124">
        <v>1517.9703341058885</v>
      </c>
      <c r="AF116" s="124">
        <f t="shared" si="50"/>
        <v>3035.940668211777</v>
      </c>
      <c r="AG116" s="124">
        <v>6230.07</v>
      </c>
      <c r="AH116" s="124">
        <f t="shared" si="51"/>
        <v>12460.14</v>
      </c>
      <c r="AI116" s="125">
        <v>0.27297575529898255</v>
      </c>
      <c r="AJ116" s="124">
        <v>1700.6580638155322</v>
      </c>
      <c r="AK116" s="124">
        <f t="shared" si="52"/>
        <v>3401.3161276310643</v>
      </c>
      <c r="AL116" s="19">
        <v>10958.37</v>
      </c>
      <c r="AM116" s="19">
        <v>3245.44</v>
      </c>
      <c r="AN116" s="115">
        <f t="shared" si="53"/>
        <v>1.0157925472747498</v>
      </c>
      <c r="AO116" s="115">
        <f t="shared" si="54"/>
        <v>1.0690063985708989</v>
      </c>
      <c r="AP116" s="116">
        <f t="shared" si="55"/>
        <v>0.8794740669045453</v>
      </c>
      <c r="AQ116" s="116">
        <f t="shared" si="56"/>
        <v>0.9541718200302575</v>
      </c>
      <c r="AR116" s="129">
        <v>300</v>
      </c>
      <c r="AS116" s="135"/>
      <c r="AT116" s="133"/>
      <c r="AU116" s="133"/>
      <c r="AV116" s="132">
        <f t="shared" si="57"/>
        <v>300</v>
      </c>
    </row>
    <row r="117" spans="1:48" ht="15" customHeight="1">
      <c r="A117" s="91">
        <v>114</v>
      </c>
      <c r="B117" s="91">
        <v>743</v>
      </c>
      <c r="C117" s="92" t="s">
        <v>167</v>
      </c>
      <c r="D117" s="92" t="s">
        <v>46</v>
      </c>
      <c r="E117" s="93">
        <v>2</v>
      </c>
      <c r="F117" s="93" t="s">
        <v>69</v>
      </c>
      <c r="G117" s="94">
        <v>7375</v>
      </c>
      <c r="H117" s="95">
        <f t="shared" si="31"/>
        <v>29500</v>
      </c>
      <c r="I117" s="103">
        <v>0.2777866955311107</v>
      </c>
      <c r="J117" s="95">
        <v>2048.676879541941</v>
      </c>
      <c r="K117" s="95">
        <f t="shared" si="32"/>
        <v>8194.707518167765</v>
      </c>
      <c r="L117" s="104">
        <v>8260</v>
      </c>
      <c r="M117" s="104">
        <f t="shared" si="33"/>
        <v>33040</v>
      </c>
      <c r="N117" s="105">
        <v>0.2638973607545551</v>
      </c>
      <c r="O117" s="104">
        <v>2179.792199832625</v>
      </c>
      <c r="P117" s="104">
        <f t="shared" si="34"/>
        <v>8719.1687993305</v>
      </c>
      <c r="Q117" s="31">
        <v>19526.74</v>
      </c>
      <c r="R117" s="31">
        <v>4576.98</v>
      </c>
      <c r="S117" s="116">
        <f t="shared" si="35"/>
        <v>0.6619233898305086</v>
      </c>
      <c r="T117" s="116">
        <f t="shared" si="36"/>
        <v>0.558528780905576</v>
      </c>
      <c r="U117" s="116">
        <f t="shared" si="37"/>
        <v>0.5910030266343826</v>
      </c>
      <c r="V117" s="116">
        <f t="shared" si="38"/>
        <v>0.5249330647608798</v>
      </c>
      <c r="W117" s="113"/>
      <c r="X117" s="114"/>
      <c r="Y117" s="32">
        <f t="shared" si="58"/>
        <v>-99.73259999999999</v>
      </c>
      <c r="Z117" s="123"/>
      <c r="AA117" s="123"/>
      <c r="AB117" s="124">
        <v>6858.75</v>
      </c>
      <c r="AC117" s="124">
        <f t="shared" si="49"/>
        <v>13717.5</v>
      </c>
      <c r="AD117" s="125">
        <v>0.28278685605067067</v>
      </c>
      <c r="AE117" s="124">
        <v>1939.5643489375375</v>
      </c>
      <c r="AF117" s="124">
        <f t="shared" si="50"/>
        <v>3879.128697875075</v>
      </c>
      <c r="AG117" s="124">
        <v>7921.85625</v>
      </c>
      <c r="AH117" s="124">
        <f t="shared" si="51"/>
        <v>15843.7125</v>
      </c>
      <c r="AI117" s="125">
        <v>0.27430325036915054</v>
      </c>
      <c r="AJ117" s="124">
        <v>2172.99091833217</v>
      </c>
      <c r="AK117" s="124">
        <f t="shared" si="52"/>
        <v>4345.98183666434</v>
      </c>
      <c r="AL117" s="19">
        <v>9932.65</v>
      </c>
      <c r="AM117" s="19">
        <v>2643.53</v>
      </c>
      <c r="AN117" s="116">
        <f t="shared" si="53"/>
        <v>0.7240860215053763</v>
      </c>
      <c r="AO117" s="116">
        <f t="shared" si="54"/>
        <v>0.6814751986568747</v>
      </c>
      <c r="AP117" s="116">
        <f t="shared" si="55"/>
        <v>0.6269143043336591</v>
      </c>
      <c r="AQ117" s="116">
        <f t="shared" si="56"/>
        <v>0.6082699144525145</v>
      </c>
      <c r="AR117" s="129"/>
      <c r="AS117" s="130"/>
      <c r="AT117" s="133"/>
      <c r="AU117" s="133"/>
      <c r="AV117" s="132">
        <f t="shared" si="57"/>
        <v>0</v>
      </c>
    </row>
    <row r="118" spans="1:48" ht="15" customHeight="1">
      <c r="A118" s="91">
        <v>115</v>
      </c>
      <c r="B118" s="91">
        <v>704</v>
      </c>
      <c r="C118" s="92" t="s">
        <v>168</v>
      </c>
      <c r="D118" s="92" t="s">
        <v>43</v>
      </c>
      <c r="E118" s="93">
        <v>2</v>
      </c>
      <c r="F118" s="93" t="s">
        <v>69</v>
      </c>
      <c r="G118" s="94">
        <v>5750</v>
      </c>
      <c r="H118" s="95">
        <f t="shared" si="31"/>
        <v>23000</v>
      </c>
      <c r="I118" s="103">
        <v>0.2812394030281015</v>
      </c>
      <c r="J118" s="95">
        <v>1617.1265674115837</v>
      </c>
      <c r="K118" s="95">
        <f t="shared" si="32"/>
        <v>6468.506269646335</v>
      </c>
      <c r="L118" s="104">
        <v>6440.000000000001</v>
      </c>
      <c r="M118" s="104">
        <f t="shared" si="33"/>
        <v>25760.000000000004</v>
      </c>
      <c r="N118" s="105">
        <v>0.26717743287669643</v>
      </c>
      <c r="O118" s="104">
        <v>1720.6226677259253</v>
      </c>
      <c r="P118" s="104">
        <f t="shared" si="34"/>
        <v>6882.490670903701</v>
      </c>
      <c r="Q118" s="31">
        <v>15209.27</v>
      </c>
      <c r="R118" s="31">
        <v>3284.15</v>
      </c>
      <c r="S118" s="116">
        <f t="shared" si="35"/>
        <v>0.6612726086956522</v>
      </c>
      <c r="T118" s="116">
        <f t="shared" si="36"/>
        <v>0.5077138156935822</v>
      </c>
      <c r="U118" s="116">
        <f t="shared" si="37"/>
        <v>0.5904219720496894</v>
      </c>
      <c r="V118" s="116">
        <f t="shared" si="38"/>
        <v>0.47717463880975763</v>
      </c>
      <c r="W118" s="113"/>
      <c r="X118" s="114"/>
      <c r="Y118" s="32">
        <f t="shared" si="58"/>
        <v>-77.90729999999999</v>
      </c>
      <c r="Z118" s="123"/>
      <c r="AA118" s="123"/>
      <c r="AB118" s="124">
        <v>5347.5</v>
      </c>
      <c r="AC118" s="124">
        <f t="shared" si="49"/>
        <v>10695</v>
      </c>
      <c r="AD118" s="125">
        <v>0.28630171228260737</v>
      </c>
      <c r="AE118" s="124">
        <v>1530.998406431243</v>
      </c>
      <c r="AF118" s="124">
        <f t="shared" si="50"/>
        <v>3061.996812862486</v>
      </c>
      <c r="AG118" s="124">
        <v>6176.3625</v>
      </c>
      <c r="AH118" s="124">
        <f t="shared" si="51"/>
        <v>12352.725</v>
      </c>
      <c r="AI118" s="125">
        <v>0.27771266091412916</v>
      </c>
      <c r="AJ118" s="124">
        <v>1715.254064645243</v>
      </c>
      <c r="AK118" s="124">
        <f t="shared" si="52"/>
        <v>3430.508129290486</v>
      </c>
      <c r="AL118" s="19">
        <v>8954.6</v>
      </c>
      <c r="AM118" s="19">
        <v>2530.3</v>
      </c>
      <c r="AN118" s="116">
        <f t="shared" si="53"/>
        <v>0.8372697522206639</v>
      </c>
      <c r="AO118" s="116">
        <f t="shared" si="54"/>
        <v>0.8263561834457193</v>
      </c>
      <c r="AP118" s="116">
        <f t="shared" si="55"/>
        <v>0.7249088763815271</v>
      </c>
      <c r="AQ118" s="116">
        <f t="shared" si="56"/>
        <v>0.7375875248321678</v>
      </c>
      <c r="AR118" s="129"/>
      <c r="AS118" s="130"/>
      <c r="AT118" s="133"/>
      <c r="AU118" s="133"/>
      <c r="AV118" s="132">
        <f t="shared" si="57"/>
        <v>0</v>
      </c>
    </row>
    <row r="119" spans="1:48" ht="15" customHeight="1">
      <c r="A119" s="96">
        <v>116</v>
      </c>
      <c r="B119" s="96">
        <v>118151</v>
      </c>
      <c r="C119" s="97" t="s">
        <v>169</v>
      </c>
      <c r="D119" s="97" t="s">
        <v>53</v>
      </c>
      <c r="E119" s="98">
        <v>2</v>
      </c>
      <c r="F119" s="98" t="s">
        <v>69</v>
      </c>
      <c r="G119" s="94">
        <v>4687.5</v>
      </c>
      <c r="H119" s="95">
        <f t="shared" si="31"/>
        <v>18750</v>
      </c>
      <c r="I119" s="103">
        <v>0.2283627371374752</v>
      </c>
      <c r="J119" s="95">
        <v>1070.450330331915</v>
      </c>
      <c r="K119" s="95">
        <f t="shared" si="32"/>
        <v>4281.80132132766</v>
      </c>
      <c r="L119" s="104">
        <v>5250.000000000001</v>
      </c>
      <c r="M119" s="104">
        <f t="shared" si="33"/>
        <v>21000.000000000004</v>
      </c>
      <c r="N119" s="105">
        <v>0.21694460028060145</v>
      </c>
      <c r="O119" s="104">
        <v>1138.9591514731578</v>
      </c>
      <c r="P119" s="104">
        <f t="shared" si="34"/>
        <v>4555.836605892631</v>
      </c>
      <c r="Q119" s="32">
        <v>19959.74</v>
      </c>
      <c r="R119" s="32">
        <v>4436.59</v>
      </c>
      <c r="S119" s="115">
        <f t="shared" si="35"/>
        <v>1.0645194666666669</v>
      </c>
      <c r="T119" s="115">
        <f t="shared" si="36"/>
        <v>1.0361503645443186</v>
      </c>
      <c r="U119" s="116">
        <f t="shared" si="37"/>
        <v>0.9504638095238095</v>
      </c>
      <c r="V119" s="116">
        <f t="shared" si="38"/>
        <v>0.9738255305867655</v>
      </c>
      <c r="W119" s="113">
        <f>E119*100</f>
        <v>200</v>
      </c>
      <c r="X119" s="114">
        <f>(R119-K119)*0.1</f>
        <v>15.478867867234023</v>
      </c>
      <c r="Y119" s="32">
        <v>0</v>
      </c>
      <c r="Z119" s="123"/>
      <c r="AA119" s="123"/>
      <c r="AB119" s="124">
        <v>4359.375</v>
      </c>
      <c r="AC119" s="124">
        <f t="shared" si="49"/>
        <v>8718.75</v>
      </c>
      <c r="AD119" s="125">
        <v>0.23247326640594976</v>
      </c>
      <c r="AE119" s="124">
        <v>1013.4381457384372</v>
      </c>
      <c r="AF119" s="124">
        <f t="shared" si="50"/>
        <v>2026.8762914768745</v>
      </c>
      <c r="AG119" s="124">
        <v>5035.078125</v>
      </c>
      <c r="AH119" s="124">
        <f t="shared" si="51"/>
        <v>10070.15625</v>
      </c>
      <c r="AI119" s="125">
        <v>0.22549906841377126</v>
      </c>
      <c r="AJ119" s="124">
        <v>1135.405426578058</v>
      </c>
      <c r="AK119" s="124">
        <f t="shared" si="52"/>
        <v>2270.810853156116</v>
      </c>
      <c r="AL119" s="126">
        <v>5449.34</v>
      </c>
      <c r="AM119" s="126">
        <v>1278.85</v>
      </c>
      <c r="AN119" s="112">
        <f t="shared" si="53"/>
        <v>0.6250139068100359</v>
      </c>
      <c r="AO119" s="112">
        <f t="shared" si="54"/>
        <v>0.6309462523083594</v>
      </c>
      <c r="AP119" s="112">
        <f t="shared" si="55"/>
        <v>0.5411375816537107</v>
      </c>
      <c r="AQ119" s="112">
        <f t="shared" si="56"/>
        <v>0.5631688778581332</v>
      </c>
      <c r="AR119" s="129"/>
      <c r="AS119" s="130"/>
      <c r="AT119" s="133"/>
      <c r="AU119" s="133"/>
      <c r="AV119" s="132">
        <f t="shared" si="57"/>
        <v>215.47886786723402</v>
      </c>
    </row>
    <row r="120" spans="1:48" ht="15" customHeight="1">
      <c r="A120" s="91">
        <v>117</v>
      </c>
      <c r="B120" s="91">
        <v>104838</v>
      </c>
      <c r="C120" s="92" t="s">
        <v>170</v>
      </c>
      <c r="D120" s="92" t="s">
        <v>43</v>
      </c>
      <c r="E120" s="93">
        <v>3</v>
      </c>
      <c r="F120" s="93" t="s">
        <v>69</v>
      </c>
      <c r="G120" s="94">
        <v>6250</v>
      </c>
      <c r="H120" s="95">
        <f t="shared" si="31"/>
        <v>25000</v>
      </c>
      <c r="I120" s="103">
        <v>0.29024023749666655</v>
      </c>
      <c r="J120" s="95">
        <v>1814.001484354166</v>
      </c>
      <c r="K120" s="95">
        <f t="shared" si="32"/>
        <v>7256.005937416664</v>
      </c>
      <c r="L120" s="104">
        <v>7000.000000000001</v>
      </c>
      <c r="M120" s="104">
        <f t="shared" si="33"/>
        <v>28000.000000000004</v>
      </c>
      <c r="N120" s="105">
        <v>0.2757282256218332</v>
      </c>
      <c r="O120" s="104">
        <v>1930.0975793528326</v>
      </c>
      <c r="P120" s="104">
        <f t="shared" si="34"/>
        <v>7720.39031741133</v>
      </c>
      <c r="Q120" s="31">
        <v>16308.74</v>
      </c>
      <c r="R120" s="31">
        <v>5007.61</v>
      </c>
      <c r="S120" s="116">
        <f t="shared" si="35"/>
        <v>0.6523496</v>
      </c>
      <c r="T120" s="116">
        <f t="shared" si="36"/>
        <v>0.6901331177497417</v>
      </c>
      <c r="U120" s="116">
        <f t="shared" si="37"/>
        <v>0.582455</v>
      </c>
      <c r="V120" s="116">
        <f t="shared" si="38"/>
        <v>0.6486213512685542</v>
      </c>
      <c r="W120" s="113"/>
      <c r="X120" s="114"/>
      <c r="Y120" s="32">
        <f t="shared" si="58"/>
        <v>-86.9126</v>
      </c>
      <c r="Z120" s="123"/>
      <c r="AA120" s="123"/>
      <c r="AB120" s="124">
        <v>5812.5</v>
      </c>
      <c r="AC120" s="124">
        <f t="shared" si="49"/>
        <v>11625</v>
      </c>
      <c r="AD120" s="125">
        <v>0.29546456177160657</v>
      </c>
      <c r="AE120" s="124">
        <v>1717.3877652974631</v>
      </c>
      <c r="AF120" s="124">
        <f t="shared" si="50"/>
        <v>3434.7755305949263</v>
      </c>
      <c r="AG120" s="124">
        <v>6713.4375</v>
      </c>
      <c r="AH120" s="124">
        <f t="shared" si="51"/>
        <v>13426.875</v>
      </c>
      <c r="AI120" s="125">
        <v>0.2866006249184584</v>
      </c>
      <c r="AJ120" s="124">
        <v>1924.075382851013</v>
      </c>
      <c r="AK120" s="124">
        <f t="shared" si="52"/>
        <v>3848.150765702026</v>
      </c>
      <c r="AL120" s="19">
        <v>7202.68</v>
      </c>
      <c r="AM120" s="19">
        <v>1405.74</v>
      </c>
      <c r="AN120" s="116">
        <f t="shared" si="53"/>
        <v>0.6195853763440861</v>
      </c>
      <c r="AO120" s="116">
        <f t="shared" si="54"/>
        <v>0.40926691933097487</v>
      </c>
      <c r="AP120" s="116">
        <f t="shared" si="55"/>
        <v>0.536437555276265</v>
      </c>
      <c r="AQ120" s="116">
        <f t="shared" si="56"/>
        <v>0.36530273515506295</v>
      </c>
      <c r="AR120" s="129"/>
      <c r="AS120" s="130"/>
      <c r="AT120" s="133"/>
      <c r="AU120" s="133"/>
      <c r="AV120" s="132">
        <f t="shared" si="57"/>
        <v>0</v>
      </c>
    </row>
    <row r="121" spans="1:48" ht="15" customHeight="1">
      <c r="A121" s="91">
        <v>118</v>
      </c>
      <c r="B121" s="91">
        <v>112888</v>
      </c>
      <c r="C121" s="92" t="s">
        <v>171</v>
      </c>
      <c r="D121" s="92" t="s">
        <v>53</v>
      </c>
      <c r="E121" s="93">
        <v>2</v>
      </c>
      <c r="F121" s="93" t="s">
        <v>69</v>
      </c>
      <c r="G121" s="94">
        <v>6250</v>
      </c>
      <c r="H121" s="95">
        <f t="shared" si="31"/>
        <v>25000</v>
      </c>
      <c r="I121" s="103">
        <v>0.3077760409112497</v>
      </c>
      <c r="J121" s="95">
        <v>1923.6002556953108</v>
      </c>
      <c r="K121" s="95">
        <f t="shared" si="32"/>
        <v>7694.401022781243</v>
      </c>
      <c r="L121" s="104">
        <v>7000.000000000001</v>
      </c>
      <c r="M121" s="104">
        <f t="shared" si="33"/>
        <v>28000.000000000004</v>
      </c>
      <c r="N121" s="105">
        <v>0.29238723886568724</v>
      </c>
      <c r="O121" s="104">
        <v>2046.710672059811</v>
      </c>
      <c r="P121" s="104">
        <f t="shared" si="34"/>
        <v>8186.842688239244</v>
      </c>
      <c r="Q121" s="31">
        <v>16246.06</v>
      </c>
      <c r="R121" s="31">
        <v>4654.38</v>
      </c>
      <c r="S121" s="116">
        <f t="shared" si="35"/>
        <v>0.6498423999999999</v>
      </c>
      <c r="T121" s="116">
        <f t="shared" si="36"/>
        <v>0.6049047854692675</v>
      </c>
      <c r="U121" s="116">
        <f t="shared" si="37"/>
        <v>0.5802164285714285</v>
      </c>
      <c r="V121" s="116">
        <f t="shared" si="38"/>
        <v>0.5685195352154768</v>
      </c>
      <c r="W121" s="113"/>
      <c r="X121" s="114"/>
      <c r="Y121" s="32">
        <f t="shared" si="58"/>
        <v>-87.5394</v>
      </c>
      <c r="Z121" s="123"/>
      <c r="AA121" s="123"/>
      <c r="AB121" s="124">
        <v>5812.5</v>
      </c>
      <c r="AC121" s="124">
        <f t="shared" si="49"/>
        <v>11625</v>
      </c>
      <c r="AD121" s="125">
        <v>0.3133160096476522</v>
      </c>
      <c r="AE121" s="124">
        <v>1821.1493060769785</v>
      </c>
      <c r="AF121" s="124">
        <f t="shared" si="50"/>
        <v>3642.298612153957</v>
      </c>
      <c r="AG121" s="124">
        <v>6713.4375</v>
      </c>
      <c r="AH121" s="124">
        <f t="shared" si="51"/>
        <v>13426.875</v>
      </c>
      <c r="AI121" s="125">
        <v>0.30391652935822266</v>
      </c>
      <c r="AJ121" s="124">
        <v>2040.3246250633429</v>
      </c>
      <c r="AK121" s="124">
        <f t="shared" si="52"/>
        <v>4080.6492501266857</v>
      </c>
      <c r="AL121" s="19">
        <v>8663.77</v>
      </c>
      <c r="AM121" s="19">
        <v>3152.34</v>
      </c>
      <c r="AN121" s="116">
        <f t="shared" si="53"/>
        <v>0.7452705376344086</v>
      </c>
      <c r="AO121" s="116">
        <f t="shared" si="54"/>
        <v>0.8654809326948049</v>
      </c>
      <c r="AP121" s="116">
        <f t="shared" si="55"/>
        <v>0.6452558767397477</v>
      </c>
      <c r="AQ121" s="116">
        <f t="shared" si="56"/>
        <v>0.7725094235683535</v>
      </c>
      <c r="AR121" s="129"/>
      <c r="AS121" s="130"/>
      <c r="AT121" s="133"/>
      <c r="AU121" s="133"/>
      <c r="AV121" s="132">
        <f t="shared" si="57"/>
        <v>0</v>
      </c>
    </row>
    <row r="122" spans="1:48" ht="15" customHeight="1">
      <c r="A122" s="91">
        <v>119</v>
      </c>
      <c r="B122" s="91">
        <v>581</v>
      </c>
      <c r="C122" s="92" t="s">
        <v>172</v>
      </c>
      <c r="D122" s="92" t="s">
        <v>40</v>
      </c>
      <c r="E122" s="93">
        <v>3</v>
      </c>
      <c r="F122" s="93" t="s">
        <v>47</v>
      </c>
      <c r="G122" s="94">
        <v>12320.000000000002</v>
      </c>
      <c r="H122" s="95">
        <f t="shared" si="31"/>
        <v>49280.00000000001</v>
      </c>
      <c r="I122" s="103">
        <v>0.25916978196699125</v>
      </c>
      <c r="J122" s="95">
        <v>3192.9717138333326</v>
      </c>
      <c r="K122" s="95">
        <f t="shared" si="32"/>
        <v>12771.88685533333</v>
      </c>
      <c r="L122" s="104">
        <v>13798.400000000003</v>
      </c>
      <c r="M122" s="104">
        <f t="shared" si="33"/>
        <v>55193.60000000001</v>
      </c>
      <c r="N122" s="105">
        <v>0.24621129286864168</v>
      </c>
      <c r="O122" s="104">
        <v>3397.321903518666</v>
      </c>
      <c r="P122" s="104">
        <f t="shared" si="34"/>
        <v>13589.287614074665</v>
      </c>
      <c r="Q122" s="31">
        <v>31726.04</v>
      </c>
      <c r="R122" s="31">
        <v>9526.09</v>
      </c>
      <c r="S122" s="116">
        <f t="shared" si="35"/>
        <v>0.643791396103896</v>
      </c>
      <c r="T122" s="116">
        <f t="shared" si="36"/>
        <v>0.7458639516542586</v>
      </c>
      <c r="U122" s="116">
        <f t="shared" si="37"/>
        <v>0.5748137465213357</v>
      </c>
      <c r="V122" s="116">
        <f t="shared" si="38"/>
        <v>0.700999954562273</v>
      </c>
      <c r="W122" s="113"/>
      <c r="X122" s="114"/>
      <c r="Y122" s="32">
        <f t="shared" si="58"/>
        <v>-175.53960000000006</v>
      </c>
      <c r="Z122" s="123"/>
      <c r="AA122" s="123"/>
      <c r="AB122" s="124">
        <v>11457.600000000002</v>
      </c>
      <c r="AC122" s="124">
        <f t="shared" si="49"/>
        <v>22915.200000000004</v>
      </c>
      <c r="AD122" s="125">
        <v>0.2638348380423971</v>
      </c>
      <c r="AE122" s="124">
        <v>3022.91404035457</v>
      </c>
      <c r="AF122" s="124">
        <f t="shared" si="50"/>
        <v>6045.82808070914</v>
      </c>
      <c r="AG122" s="124">
        <v>13233.528000000002</v>
      </c>
      <c r="AH122" s="124">
        <f t="shared" si="51"/>
        <v>26467.056000000004</v>
      </c>
      <c r="AI122" s="125">
        <v>0.2559197929011252</v>
      </c>
      <c r="AJ122" s="124">
        <v>3386.7217451112424</v>
      </c>
      <c r="AK122" s="124">
        <f t="shared" si="52"/>
        <v>6773.443490222485</v>
      </c>
      <c r="AL122" s="19">
        <v>23669.96</v>
      </c>
      <c r="AM122" s="19">
        <v>6475.99</v>
      </c>
      <c r="AN122" s="115">
        <f t="shared" si="53"/>
        <v>1.0329370897919283</v>
      </c>
      <c r="AO122" s="115">
        <f t="shared" si="54"/>
        <v>1.071150206977173</v>
      </c>
      <c r="AP122" s="116">
        <f t="shared" si="55"/>
        <v>0.8943178266596782</v>
      </c>
      <c r="AQ122" s="116">
        <f t="shared" si="56"/>
        <v>0.9560853367047557</v>
      </c>
      <c r="AR122" s="129">
        <v>300</v>
      </c>
      <c r="AS122" s="135"/>
      <c r="AT122" s="133"/>
      <c r="AU122" s="133"/>
      <c r="AV122" s="132">
        <f t="shared" si="57"/>
        <v>300</v>
      </c>
    </row>
    <row r="123" spans="1:48" ht="15" customHeight="1">
      <c r="A123" s="91">
        <v>120</v>
      </c>
      <c r="B123" s="91">
        <v>754</v>
      </c>
      <c r="C123" s="92" t="s">
        <v>173</v>
      </c>
      <c r="D123" s="92" t="s">
        <v>43</v>
      </c>
      <c r="E123" s="93">
        <v>2</v>
      </c>
      <c r="F123" s="93" t="s">
        <v>69</v>
      </c>
      <c r="G123" s="94">
        <v>7062.499999999999</v>
      </c>
      <c r="H123" s="95">
        <f t="shared" si="31"/>
        <v>28249.999999999996</v>
      </c>
      <c r="I123" s="103">
        <v>0.2678856980344373</v>
      </c>
      <c r="J123" s="95">
        <v>1891.9427423682132</v>
      </c>
      <c r="K123" s="95">
        <f t="shared" si="32"/>
        <v>7567.770969472853</v>
      </c>
      <c r="L123" s="104">
        <v>7910</v>
      </c>
      <c r="M123" s="104">
        <f t="shared" si="33"/>
        <v>31640</v>
      </c>
      <c r="N123" s="105">
        <v>0.2544914131327154</v>
      </c>
      <c r="O123" s="104">
        <v>2013.0270778797787</v>
      </c>
      <c r="P123" s="104">
        <f t="shared" si="34"/>
        <v>8052.108311519115</v>
      </c>
      <c r="Q123" s="31">
        <v>17870.84</v>
      </c>
      <c r="R123" s="31">
        <v>5563.45</v>
      </c>
      <c r="S123" s="116">
        <f t="shared" si="35"/>
        <v>0.6325961061946903</v>
      </c>
      <c r="T123" s="116">
        <f t="shared" si="36"/>
        <v>0.7351504191183963</v>
      </c>
      <c r="U123" s="116">
        <f t="shared" si="37"/>
        <v>0.5648179519595449</v>
      </c>
      <c r="V123" s="116">
        <f t="shared" si="38"/>
        <v>0.6909308450360867</v>
      </c>
      <c r="W123" s="113"/>
      <c r="X123" s="114"/>
      <c r="Y123" s="32">
        <f t="shared" si="58"/>
        <v>-103.79159999999996</v>
      </c>
      <c r="Z123" s="123"/>
      <c r="AA123" s="123"/>
      <c r="AB123" s="124">
        <v>6568.124999999999</v>
      </c>
      <c r="AC123" s="124">
        <f t="shared" si="49"/>
        <v>13136.249999999998</v>
      </c>
      <c r="AD123" s="125">
        <v>0.27270764059905717</v>
      </c>
      <c r="AE123" s="124">
        <v>1791.1778719096822</v>
      </c>
      <c r="AF123" s="124">
        <f t="shared" si="50"/>
        <v>3582.3557438193643</v>
      </c>
      <c r="AG123" s="124">
        <v>7586.184374999999</v>
      </c>
      <c r="AH123" s="124">
        <f t="shared" si="51"/>
        <v>15172.368749999998</v>
      </c>
      <c r="AI123" s="125">
        <v>0.26452641138108546</v>
      </c>
      <c r="AJ123" s="124">
        <v>2006.7461287940123</v>
      </c>
      <c r="AK123" s="124">
        <f t="shared" si="52"/>
        <v>4013.4922575880246</v>
      </c>
      <c r="AL123" s="19">
        <v>9270.47</v>
      </c>
      <c r="AM123" s="19">
        <v>2721.95</v>
      </c>
      <c r="AN123" s="116">
        <f t="shared" si="53"/>
        <v>0.7057166238462271</v>
      </c>
      <c r="AO123" s="116">
        <f t="shared" si="54"/>
        <v>0.7598212446366273</v>
      </c>
      <c r="AP123" s="116">
        <f t="shared" si="55"/>
        <v>0.6110100639361273</v>
      </c>
      <c r="AQ123" s="116">
        <f t="shared" si="56"/>
        <v>0.6781998881033848</v>
      </c>
      <c r="AR123" s="129"/>
      <c r="AS123" s="130"/>
      <c r="AT123" s="133"/>
      <c r="AU123" s="133"/>
      <c r="AV123" s="132">
        <f t="shared" si="57"/>
        <v>0</v>
      </c>
    </row>
    <row r="124" spans="1:48" ht="15" customHeight="1">
      <c r="A124" s="91">
        <v>121</v>
      </c>
      <c r="B124" s="91">
        <v>103199</v>
      </c>
      <c r="C124" s="92" t="s">
        <v>174</v>
      </c>
      <c r="D124" s="92" t="s">
        <v>40</v>
      </c>
      <c r="E124" s="93">
        <v>4</v>
      </c>
      <c r="F124" s="93" t="s">
        <v>69</v>
      </c>
      <c r="G124" s="94">
        <v>7080</v>
      </c>
      <c r="H124" s="95">
        <f t="shared" si="31"/>
        <v>28320</v>
      </c>
      <c r="I124" s="103">
        <v>0.2770209010644433</v>
      </c>
      <c r="J124" s="95">
        <v>1961.3079795362587</v>
      </c>
      <c r="K124" s="95">
        <f t="shared" si="32"/>
        <v>7845.231918145035</v>
      </c>
      <c r="L124" s="104">
        <v>7929.6</v>
      </c>
      <c r="M124" s="104">
        <f t="shared" si="33"/>
        <v>31718.4</v>
      </c>
      <c r="N124" s="105">
        <v>0.26316985601122117</v>
      </c>
      <c r="O124" s="104">
        <v>2086.8316902265797</v>
      </c>
      <c r="P124" s="104">
        <f t="shared" si="34"/>
        <v>8347.326760906319</v>
      </c>
      <c r="Q124" s="31">
        <v>17902.43</v>
      </c>
      <c r="R124" s="31">
        <v>5561.53</v>
      </c>
      <c r="S124" s="116">
        <f t="shared" si="35"/>
        <v>0.6321479519774011</v>
      </c>
      <c r="T124" s="116">
        <f t="shared" si="36"/>
        <v>0.7089057478513644</v>
      </c>
      <c r="U124" s="116">
        <f t="shared" si="37"/>
        <v>0.5644178142655367</v>
      </c>
      <c r="V124" s="116">
        <f t="shared" si="38"/>
        <v>0.6662648006121844</v>
      </c>
      <c r="W124" s="113"/>
      <c r="X124" s="114"/>
      <c r="Y124" s="32">
        <f t="shared" si="58"/>
        <v>-104.1757</v>
      </c>
      <c r="Z124" s="123"/>
      <c r="AA124" s="123"/>
      <c r="AB124" s="124">
        <v>6584.4</v>
      </c>
      <c r="AC124" s="124">
        <f t="shared" si="49"/>
        <v>13168.8</v>
      </c>
      <c r="AD124" s="125">
        <v>0.2820072772836033</v>
      </c>
      <c r="AE124" s="124">
        <v>1856.8487165461577</v>
      </c>
      <c r="AF124" s="124">
        <f t="shared" si="50"/>
        <v>3713.6974330923154</v>
      </c>
      <c r="AG124" s="124">
        <v>7604.982000000001</v>
      </c>
      <c r="AH124" s="124">
        <f t="shared" si="51"/>
        <v>15209.964000000002</v>
      </c>
      <c r="AI124" s="125">
        <v>0.2735470589650952</v>
      </c>
      <c r="AJ124" s="124">
        <v>2080.3204595824877</v>
      </c>
      <c r="AK124" s="124">
        <f t="shared" si="52"/>
        <v>4160.6409191649755</v>
      </c>
      <c r="AL124" s="19">
        <v>9387.52</v>
      </c>
      <c r="AM124" s="19">
        <v>3637.59</v>
      </c>
      <c r="AN124" s="116">
        <f t="shared" si="53"/>
        <v>0.712860701050969</v>
      </c>
      <c r="AO124" s="116">
        <f t="shared" si="54"/>
        <v>0.9795062913811634</v>
      </c>
      <c r="AP124" s="116">
        <f t="shared" si="55"/>
        <v>0.617195412165341</v>
      </c>
      <c r="AQ124" s="116">
        <f t="shared" si="56"/>
        <v>0.8742859743661923</v>
      </c>
      <c r="AR124" s="129"/>
      <c r="AS124" s="130"/>
      <c r="AT124" s="133"/>
      <c r="AU124" s="133"/>
      <c r="AV124" s="132">
        <f t="shared" si="57"/>
        <v>0</v>
      </c>
    </row>
    <row r="125" spans="1:48" ht="15" customHeight="1">
      <c r="A125" s="91">
        <v>122</v>
      </c>
      <c r="B125" s="91">
        <v>514</v>
      </c>
      <c r="C125" s="92" t="s">
        <v>175</v>
      </c>
      <c r="D125" s="92" t="s">
        <v>125</v>
      </c>
      <c r="E125" s="93">
        <v>3</v>
      </c>
      <c r="F125" s="93" t="s">
        <v>59</v>
      </c>
      <c r="G125" s="94">
        <v>11723.75</v>
      </c>
      <c r="H125" s="95">
        <f t="shared" si="31"/>
        <v>46895</v>
      </c>
      <c r="I125" s="103">
        <v>0.32051002945456</v>
      </c>
      <c r="J125" s="95">
        <v>3757.5794578178975</v>
      </c>
      <c r="K125" s="95">
        <f t="shared" si="32"/>
        <v>15030.31783127159</v>
      </c>
      <c r="L125" s="104">
        <v>13130.6</v>
      </c>
      <c r="M125" s="104">
        <f t="shared" si="33"/>
        <v>52522.4</v>
      </c>
      <c r="N125" s="105">
        <v>0.30448452798183195</v>
      </c>
      <c r="O125" s="104">
        <v>3998.064543118243</v>
      </c>
      <c r="P125" s="104">
        <f t="shared" si="34"/>
        <v>15992.258172472972</v>
      </c>
      <c r="Q125" s="31">
        <v>29421.61</v>
      </c>
      <c r="R125" s="31">
        <v>9085.1</v>
      </c>
      <c r="S125" s="116">
        <f t="shared" si="35"/>
        <v>0.6273933255144472</v>
      </c>
      <c r="T125" s="116">
        <f t="shared" si="36"/>
        <v>0.6044516225131206</v>
      </c>
      <c r="U125" s="116">
        <f t="shared" si="37"/>
        <v>0.5601726120664707</v>
      </c>
      <c r="V125" s="116">
        <f t="shared" si="38"/>
        <v>0.5680936301815043</v>
      </c>
      <c r="W125" s="113"/>
      <c r="X125" s="114"/>
      <c r="Y125" s="32">
        <f t="shared" si="58"/>
        <v>-174.7339</v>
      </c>
      <c r="Z125" s="123"/>
      <c r="AA125" s="123"/>
      <c r="AB125" s="124">
        <v>10903.087500000001</v>
      </c>
      <c r="AC125" s="124">
        <f t="shared" si="49"/>
        <v>21806.175000000003</v>
      </c>
      <c r="AD125" s="125">
        <v>0.3262792099847421</v>
      </c>
      <c r="AE125" s="124">
        <v>3557.450775894517</v>
      </c>
      <c r="AF125" s="124">
        <f t="shared" si="50"/>
        <v>7114.901551789034</v>
      </c>
      <c r="AG125" s="124">
        <v>12593.066062500002</v>
      </c>
      <c r="AH125" s="124">
        <f t="shared" si="51"/>
        <v>25186.132125000004</v>
      </c>
      <c r="AI125" s="125">
        <v>0.3164908336851998</v>
      </c>
      <c r="AJ125" s="124">
        <v>3985.589976773422</v>
      </c>
      <c r="AK125" s="124">
        <f t="shared" si="52"/>
        <v>7971.179953546844</v>
      </c>
      <c r="AL125" s="19">
        <v>17264.62</v>
      </c>
      <c r="AM125" s="19">
        <v>5043.77</v>
      </c>
      <c r="AN125" s="116">
        <f t="shared" si="53"/>
        <v>0.7917307826796766</v>
      </c>
      <c r="AO125" s="116">
        <f t="shared" si="54"/>
        <v>0.7089022895519546</v>
      </c>
      <c r="AP125" s="116">
        <f t="shared" si="55"/>
        <v>0.6854811971252611</v>
      </c>
      <c r="AQ125" s="116">
        <f t="shared" si="56"/>
        <v>0.632750738208555</v>
      </c>
      <c r="AR125" s="129"/>
      <c r="AS125" s="130"/>
      <c r="AT125" s="133"/>
      <c r="AU125" s="133"/>
      <c r="AV125" s="132">
        <f t="shared" si="57"/>
        <v>0</v>
      </c>
    </row>
    <row r="126" spans="1:48" ht="15" customHeight="1">
      <c r="A126" s="91">
        <v>123</v>
      </c>
      <c r="B126" s="91">
        <v>114622</v>
      </c>
      <c r="C126" s="92" t="s">
        <v>176</v>
      </c>
      <c r="D126" s="92" t="s">
        <v>40</v>
      </c>
      <c r="E126" s="93">
        <v>2</v>
      </c>
      <c r="F126" s="93" t="s">
        <v>59</v>
      </c>
      <c r="G126" s="94">
        <v>10156.25</v>
      </c>
      <c r="H126" s="95">
        <f t="shared" si="31"/>
        <v>40625</v>
      </c>
      <c r="I126" s="103">
        <v>0.3197495187933014</v>
      </c>
      <c r="J126" s="95">
        <v>3247.456050244467</v>
      </c>
      <c r="K126" s="95">
        <f t="shared" si="32"/>
        <v>12989.824200977868</v>
      </c>
      <c r="L126" s="104">
        <v>11375.000000000002</v>
      </c>
      <c r="M126" s="104">
        <f t="shared" si="33"/>
        <v>45500.00000000001</v>
      </c>
      <c r="N126" s="105">
        <v>0.3037620428536363</v>
      </c>
      <c r="O126" s="104">
        <v>3455.2932374601132</v>
      </c>
      <c r="P126" s="104">
        <f t="shared" si="34"/>
        <v>13821.172949840453</v>
      </c>
      <c r="Q126" s="31">
        <v>25287.99</v>
      </c>
      <c r="R126" s="31">
        <v>8482.2</v>
      </c>
      <c r="S126" s="116">
        <f t="shared" si="35"/>
        <v>0.6224736000000001</v>
      </c>
      <c r="T126" s="116">
        <f t="shared" si="36"/>
        <v>0.6529880519369511</v>
      </c>
      <c r="U126" s="116">
        <f t="shared" si="37"/>
        <v>0.5557799999999999</v>
      </c>
      <c r="V126" s="116">
        <f t="shared" si="38"/>
        <v>0.6137105751287134</v>
      </c>
      <c r="W126" s="113"/>
      <c r="X126" s="114"/>
      <c r="Y126" s="32">
        <f t="shared" si="58"/>
        <v>-153.37009999999998</v>
      </c>
      <c r="Z126" s="123"/>
      <c r="AA126" s="123"/>
      <c r="AB126" s="124">
        <v>9445.3125</v>
      </c>
      <c r="AC126" s="124">
        <f t="shared" si="49"/>
        <v>18890.625</v>
      </c>
      <c r="AD126" s="125">
        <v>0.3255050101315808</v>
      </c>
      <c r="AE126" s="124">
        <v>3074.4965410084465</v>
      </c>
      <c r="AF126" s="124">
        <f t="shared" si="50"/>
        <v>6148.993082016893</v>
      </c>
      <c r="AG126" s="124">
        <v>10909.3359375</v>
      </c>
      <c r="AH126" s="124">
        <f t="shared" si="51"/>
        <v>21818.671875</v>
      </c>
      <c r="AI126" s="125">
        <v>0.31573985982763336</v>
      </c>
      <c r="AJ126" s="124">
        <v>3444.512199718813</v>
      </c>
      <c r="AK126" s="124">
        <f t="shared" si="52"/>
        <v>6889.024399437626</v>
      </c>
      <c r="AL126" s="19">
        <v>14270.58</v>
      </c>
      <c r="AM126" s="19">
        <v>4761.03</v>
      </c>
      <c r="AN126" s="116">
        <f t="shared" si="53"/>
        <v>0.7554318610421836</v>
      </c>
      <c r="AO126" s="116">
        <f t="shared" si="54"/>
        <v>0.7742779893384372</v>
      </c>
      <c r="AP126" s="116">
        <f t="shared" si="55"/>
        <v>0.6540535593438819</v>
      </c>
      <c r="AQ126" s="116">
        <f t="shared" si="56"/>
        <v>0.6911036634430644</v>
      </c>
      <c r="AR126" s="129"/>
      <c r="AS126" s="130"/>
      <c r="AT126" s="133"/>
      <c r="AU126" s="133"/>
      <c r="AV126" s="132">
        <f t="shared" si="57"/>
        <v>0</v>
      </c>
    </row>
    <row r="127" spans="1:48" ht="15" customHeight="1">
      <c r="A127" s="91">
        <v>124</v>
      </c>
      <c r="B127" s="91">
        <v>720</v>
      </c>
      <c r="C127" s="92" t="s">
        <v>177</v>
      </c>
      <c r="D127" s="92" t="s">
        <v>55</v>
      </c>
      <c r="E127" s="93">
        <v>2</v>
      </c>
      <c r="F127" s="93" t="s">
        <v>69</v>
      </c>
      <c r="G127" s="94">
        <v>6250</v>
      </c>
      <c r="H127" s="95">
        <f t="shared" si="31"/>
        <v>25000</v>
      </c>
      <c r="I127" s="103">
        <v>0.3031398853820003</v>
      </c>
      <c r="J127" s="95">
        <v>1894.624283637502</v>
      </c>
      <c r="K127" s="95">
        <f t="shared" si="32"/>
        <v>7578.497134550008</v>
      </c>
      <c r="L127" s="104">
        <v>7000.000000000001</v>
      </c>
      <c r="M127" s="104">
        <f t="shared" si="33"/>
        <v>28000.000000000004</v>
      </c>
      <c r="N127" s="105">
        <v>0.28798289111290026</v>
      </c>
      <c r="O127" s="104">
        <v>2015.880237790302</v>
      </c>
      <c r="P127" s="104">
        <f t="shared" si="34"/>
        <v>8063.520951161208</v>
      </c>
      <c r="Q127" s="31">
        <v>15385.05</v>
      </c>
      <c r="R127" s="31">
        <v>4373.47</v>
      </c>
      <c r="S127" s="116">
        <f t="shared" si="35"/>
        <v>0.615402</v>
      </c>
      <c r="T127" s="116">
        <f t="shared" si="36"/>
        <v>0.5770893519325301</v>
      </c>
      <c r="U127" s="116">
        <f t="shared" si="37"/>
        <v>0.5494660714285713</v>
      </c>
      <c r="V127" s="116">
        <f t="shared" si="38"/>
        <v>0.5423772104629042</v>
      </c>
      <c r="W127" s="113"/>
      <c r="X127" s="114"/>
      <c r="Y127" s="32">
        <f t="shared" si="58"/>
        <v>-96.1495</v>
      </c>
      <c r="Z127" s="123"/>
      <c r="AA127" s="123"/>
      <c r="AB127" s="124">
        <v>5812.5</v>
      </c>
      <c r="AC127" s="124">
        <f t="shared" si="49"/>
        <v>11625</v>
      </c>
      <c r="AD127" s="125">
        <v>0.30859640331887633</v>
      </c>
      <c r="AE127" s="124">
        <v>1793.7165942909687</v>
      </c>
      <c r="AF127" s="124">
        <f t="shared" si="50"/>
        <v>3587.4331885819374</v>
      </c>
      <c r="AG127" s="124">
        <v>6713.4375</v>
      </c>
      <c r="AH127" s="124">
        <f t="shared" si="51"/>
        <v>13426.875</v>
      </c>
      <c r="AI127" s="125">
        <v>0.29933851121931004</v>
      </c>
      <c r="AJ127" s="124">
        <v>2009.5903864138868</v>
      </c>
      <c r="AK127" s="124">
        <f t="shared" si="52"/>
        <v>4019.1807728277736</v>
      </c>
      <c r="AL127" s="19">
        <v>6281.76</v>
      </c>
      <c r="AM127" s="19">
        <v>1763.85</v>
      </c>
      <c r="AN127" s="116">
        <f t="shared" si="53"/>
        <v>0.5403664516129032</v>
      </c>
      <c r="AO127" s="116">
        <f t="shared" si="54"/>
        <v>0.49167466187634434</v>
      </c>
      <c r="AP127" s="116">
        <f t="shared" si="55"/>
        <v>0.4678497416561933</v>
      </c>
      <c r="AQ127" s="116">
        <f t="shared" si="56"/>
        <v>0.43885809066483183</v>
      </c>
      <c r="AR127" s="129"/>
      <c r="AS127" s="130"/>
      <c r="AT127" s="133"/>
      <c r="AU127" s="133"/>
      <c r="AV127" s="132">
        <f t="shared" si="57"/>
        <v>0</v>
      </c>
    </row>
    <row r="128" spans="1:48" ht="15" customHeight="1">
      <c r="A128" s="96">
        <v>125</v>
      </c>
      <c r="B128" s="96">
        <v>111400</v>
      </c>
      <c r="C128" s="97" t="s">
        <v>178</v>
      </c>
      <c r="D128" s="97" t="s">
        <v>55</v>
      </c>
      <c r="E128" s="98">
        <v>4</v>
      </c>
      <c r="F128" s="98" t="s">
        <v>47</v>
      </c>
      <c r="G128" s="94">
        <v>14843.75</v>
      </c>
      <c r="H128" s="95">
        <f t="shared" si="31"/>
        <v>59375</v>
      </c>
      <c r="I128" s="103">
        <v>0.19013650746543379</v>
      </c>
      <c r="J128" s="95">
        <v>2822.3387826900325</v>
      </c>
      <c r="K128" s="95">
        <f t="shared" si="32"/>
        <v>11289.35513076013</v>
      </c>
      <c r="L128" s="104">
        <v>16625</v>
      </c>
      <c r="M128" s="104">
        <f t="shared" si="33"/>
        <v>66500</v>
      </c>
      <c r="N128" s="105">
        <v>0.1806296820921621</v>
      </c>
      <c r="O128" s="104">
        <v>3002.968464782195</v>
      </c>
      <c r="P128" s="104">
        <f t="shared" si="34"/>
        <v>12011.87385912878</v>
      </c>
      <c r="Q128" s="32">
        <v>39972.09</v>
      </c>
      <c r="R128" s="32">
        <v>8742.68</v>
      </c>
      <c r="S128" s="116">
        <f t="shared" si="35"/>
        <v>0.673214147368421</v>
      </c>
      <c r="T128" s="116">
        <f t="shared" si="36"/>
        <v>0.7744180157978025</v>
      </c>
      <c r="U128" s="116">
        <f t="shared" si="37"/>
        <v>0.6010840601503759</v>
      </c>
      <c r="V128" s="116">
        <f t="shared" si="38"/>
        <v>0.727836481012972</v>
      </c>
      <c r="W128" s="113"/>
      <c r="X128" s="114"/>
      <c r="Y128" s="32">
        <f t="shared" si="58"/>
        <v>-194.02910000000003</v>
      </c>
      <c r="Z128" s="123"/>
      <c r="AA128" s="123"/>
      <c r="AB128" s="124">
        <v>13804.6875</v>
      </c>
      <c r="AC128" s="124">
        <f t="shared" si="49"/>
        <v>27609.375</v>
      </c>
      <c r="AD128" s="125">
        <v>0.1935589645998116</v>
      </c>
      <c r="AE128" s="124">
        <v>2672.0210191239617</v>
      </c>
      <c r="AF128" s="124">
        <f t="shared" si="50"/>
        <v>5344.042038247923</v>
      </c>
      <c r="AG128" s="124">
        <v>15944.4140625</v>
      </c>
      <c r="AH128" s="124">
        <f t="shared" si="51"/>
        <v>31888.828125</v>
      </c>
      <c r="AI128" s="125">
        <v>0.18775219566181722</v>
      </c>
      <c r="AJ128" s="124">
        <v>2993.59874877553</v>
      </c>
      <c r="AK128" s="124">
        <f t="shared" si="52"/>
        <v>5987.19749755106</v>
      </c>
      <c r="AL128" s="126">
        <v>17118.69</v>
      </c>
      <c r="AM128" s="126">
        <v>3351.06</v>
      </c>
      <c r="AN128" s="116">
        <f t="shared" si="53"/>
        <v>0.6200317826825127</v>
      </c>
      <c r="AO128" s="116">
        <f t="shared" si="54"/>
        <v>0.62706467801265</v>
      </c>
      <c r="AP128" s="116">
        <f t="shared" si="55"/>
        <v>0.5368240542705738</v>
      </c>
      <c r="AQ128" s="116">
        <f t="shared" si="56"/>
        <v>0.55970426921288</v>
      </c>
      <c r="AR128" s="129"/>
      <c r="AS128" s="130"/>
      <c r="AT128" s="133"/>
      <c r="AU128" s="133"/>
      <c r="AV128" s="132">
        <f t="shared" si="57"/>
        <v>0</v>
      </c>
    </row>
    <row r="129" spans="1:48" ht="15" customHeight="1">
      <c r="A129" s="91">
        <v>126</v>
      </c>
      <c r="B129" s="91">
        <v>102564</v>
      </c>
      <c r="C129" s="92" t="s">
        <v>179</v>
      </c>
      <c r="D129" s="92" t="s">
        <v>55</v>
      </c>
      <c r="E129" s="93">
        <v>2</v>
      </c>
      <c r="F129" s="93" t="s">
        <v>69</v>
      </c>
      <c r="G129" s="94">
        <v>6875</v>
      </c>
      <c r="H129" s="95">
        <f t="shared" si="31"/>
        <v>27500</v>
      </c>
      <c r="I129" s="103">
        <v>0.2809157530056383</v>
      </c>
      <c r="J129" s="95">
        <v>1931.2958019137634</v>
      </c>
      <c r="K129" s="95">
        <f t="shared" si="32"/>
        <v>7725.183207655054</v>
      </c>
      <c r="L129" s="104">
        <v>7700.000000000001</v>
      </c>
      <c r="M129" s="104">
        <f t="shared" si="33"/>
        <v>30800.000000000004</v>
      </c>
      <c r="N129" s="105">
        <v>0.2668699653553564</v>
      </c>
      <c r="O129" s="104">
        <v>2054.8987332362444</v>
      </c>
      <c r="P129" s="104">
        <f t="shared" si="34"/>
        <v>8219.594932944978</v>
      </c>
      <c r="Q129" s="31">
        <v>16607.46</v>
      </c>
      <c r="R129" s="31">
        <v>4182.96</v>
      </c>
      <c r="S129" s="116">
        <f t="shared" si="35"/>
        <v>0.6039076363636363</v>
      </c>
      <c r="T129" s="116">
        <f t="shared" si="36"/>
        <v>0.5414706535186135</v>
      </c>
      <c r="U129" s="116">
        <f t="shared" si="37"/>
        <v>0.5392032467532467</v>
      </c>
      <c r="V129" s="116">
        <f t="shared" si="38"/>
        <v>0.5089009901490728</v>
      </c>
      <c r="W129" s="113"/>
      <c r="X129" s="114"/>
      <c r="Y129" s="32">
        <f t="shared" si="58"/>
        <v>-108.92540000000001</v>
      </c>
      <c r="Z129" s="123"/>
      <c r="AA129" s="123"/>
      <c r="AB129" s="124">
        <v>6393.75</v>
      </c>
      <c r="AC129" s="124">
        <f t="shared" si="49"/>
        <v>12787.5</v>
      </c>
      <c r="AD129" s="125">
        <v>0.2859722365597398</v>
      </c>
      <c r="AE129" s="124">
        <v>1828.4349875038363</v>
      </c>
      <c r="AF129" s="124">
        <f t="shared" si="50"/>
        <v>3656.8699750076726</v>
      </c>
      <c r="AG129" s="124">
        <v>7384.78125</v>
      </c>
      <c r="AH129" s="124">
        <f t="shared" si="51"/>
        <v>14769.5625</v>
      </c>
      <c r="AI129" s="125">
        <v>0.2773930694629476</v>
      </c>
      <c r="AJ129" s="124">
        <v>2048.487138249923</v>
      </c>
      <c r="AK129" s="124">
        <f t="shared" si="52"/>
        <v>4096.974276499846</v>
      </c>
      <c r="AL129" s="19">
        <v>10588.14</v>
      </c>
      <c r="AM129" s="19">
        <v>2665.16</v>
      </c>
      <c r="AN129" s="116">
        <f t="shared" si="53"/>
        <v>0.8280070381231671</v>
      </c>
      <c r="AO129" s="116">
        <f t="shared" si="54"/>
        <v>0.728809068469657</v>
      </c>
      <c r="AP129" s="116">
        <f t="shared" si="55"/>
        <v>0.7168892104962485</v>
      </c>
      <c r="AQ129" s="116">
        <f t="shared" si="56"/>
        <v>0.6505190953448985</v>
      </c>
      <c r="AR129" s="129"/>
      <c r="AS129" s="130"/>
      <c r="AT129" s="133"/>
      <c r="AU129" s="133"/>
      <c r="AV129" s="132">
        <f t="shared" si="57"/>
        <v>0</v>
      </c>
    </row>
    <row r="130" spans="1:48" ht="15" customHeight="1">
      <c r="A130" s="91">
        <v>127</v>
      </c>
      <c r="B130" s="91">
        <v>108656</v>
      </c>
      <c r="C130" s="92" t="s">
        <v>180</v>
      </c>
      <c r="D130" s="92" t="s">
        <v>125</v>
      </c>
      <c r="E130" s="93">
        <v>2</v>
      </c>
      <c r="F130" s="93" t="s">
        <v>47</v>
      </c>
      <c r="G130" s="94">
        <v>9843.75</v>
      </c>
      <c r="H130" s="95">
        <f t="shared" si="31"/>
        <v>39375</v>
      </c>
      <c r="I130" s="103">
        <v>0.18319150437957463</v>
      </c>
      <c r="J130" s="95">
        <v>1803.2913712364377</v>
      </c>
      <c r="K130" s="95">
        <f t="shared" si="32"/>
        <v>7213.165484945751</v>
      </c>
      <c r="L130" s="104">
        <v>11025.000000000002</v>
      </c>
      <c r="M130" s="104">
        <f t="shared" si="33"/>
        <v>44100.00000000001</v>
      </c>
      <c r="N130" s="105">
        <v>0.1740319291605959</v>
      </c>
      <c r="O130" s="104">
        <v>1918.7020189955701</v>
      </c>
      <c r="P130" s="104">
        <f t="shared" si="34"/>
        <v>7674.808075982281</v>
      </c>
      <c r="Q130" s="31">
        <v>23256.01</v>
      </c>
      <c r="R130" s="31">
        <v>5132.21</v>
      </c>
      <c r="S130" s="116">
        <f t="shared" si="35"/>
        <v>0.5906288253968254</v>
      </c>
      <c r="T130" s="116">
        <f t="shared" si="36"/>
        <v>0.7115059276972346</v>
      </c>
      <c r="U130" s="116">
        <f t="shared" si="37"/>
        <v>0.5273471655328797</v>
      </c>
      <c r="V130" s="116">
        <f t="shared" si="38"/>
        <v>0.6687085786628144</v>
      </c>
      <c r="W130" s="113"/>
      <c r="X130" s="114"/>
      <c r="Y130" s="32">
        <f t="shared" si="58"/>
        <v>-161.18990000000002</v>
      </c>
      <c r="Z130" s="123"/>
      <c r="AA130" s="123"/>
      <c r="AB130" s="124">
        <v>9154.6875</v>
      </c>
      <c r="AC130" s="124">
        <f t="shared" si="49"/>
        <v>18309.375</v>
      </c>
      <c r="AD130" s="125">
        <v>0.18648895145840697</v>
      </c>
      <c r="AE130" s="124">
        <v>1707.248072804385</v>
      </c>
      <c r="AF130" s="124">
        <f t="shared" si="50"/>
        <v>3414.49614560877</v>
      </c>
      <c r="AG130" s="124">
        <v>10573.6640625</v>
      </c>
      <c r="AH130" s="124">
        <f t="shared" si="51"/>
        <v>21147.328125</v>
      </c>
      <c r="AI130" s="125">
        <v>0.18089428291465476</v>
      </c>
      <c r="AJ130" s="124">
        <v>1912.7153783663928</v>
      </c>
      <c r="AK130" s="124">
        <f t="shared" si="52"/>
        <v>3825.4307567327855</v>
      </c>
      <c r="AL130" s="19">
        <v>19648.93</v>
      </c>
      <c r="AM130" s="19">
        <v>3300.29</v>
      </c>
      <c r="AN130" s="115">
        <f t="shared" si="53"/>
        <v>1.0731622461170849</v>
      </c>
      <c r="AO130" s="116">
        <f t="shared" si="54"/>
        <v>0.966552562738826</v>
      </c>
      <c r="AP130" s="116">
        <f t="shared" si="55"/>
        <v>0.9291448018329739</v>
      </c>
      <c r="AQ130" s="116">
        <f t="shared" si="56"/>
        <v>0.8627237584137332</v>
      </c>
      <c r="AR130" s="129"/>
      <c r="AS130" s="130"/>
      <c r="AT130" s="133"/>
      <c r="AU130" s="133"/>
      <c r="AV130" s="132">
        <f t="shared" si="57"/>
        <v>0</v>
      </c>
    </row>
    <row r="131" spans="1:48" ht="15" customHeight="1">
      <c r="A131" s="91">
        <v>128</v>
      </c>
      <c r="B131" s="91">
        <v>116773</v>
      </c>
      <c r="C131" s="92" t="s">
        <v>181</v>
      </c>
      <c r="D131" s="92" t="s">
        <v>53</v>
      </c>
      <c r="E131" s="93">
        <v>1</v>
      </c>
      <c r="F131" s="93" t="s">
        <v>100</v>
      </c>
      <c r="G131" s="94">
        <v>4843.75</v>
      </c>
      <c r="H131" s="95">
        <f t="shared" si="31"/>
        <v>19375</v>
      </c>
      <c r="I131" s="103">
        <v>0.2945946844010311</v>
      </c>
      <c r="J131" s="95">
        <v>1426.9430025674944</v>
      </c>
      <c r="K131" s="95">
        <f t="shared" si="32"/>
        <v>5707.772010269978</v>
      </c>
      <c r="L131" s="104">
        <v>5425.000000000001</v>
      </c>
      <c r="M131" s="104">
        <f t="shared" si="33"/>
        <v>21700.000000000004</v>
      </c>
      <c r="N131" s="105">
        <v>0.2798649501809795</v>
      </c>
      <c r="O131" s="104">
        <v>1518.267354731814</v>
      </c>
      <c r="P131" s="104">
        <f t="shared" si="34"/>
        <v>6073.069418927256</v>
      </c>
      <c r="Q131" s="31">
        <v>11340.88</v>
      </c>
      <c r="R131" s="31">
        <v>2921.64</v>
      </c>
      <c r="S131" s="116">
        <f t="shared" si="35"/>
        <v>0.5853357419354839</v>
      </c>
      <c r="T131" s="116">
        <f t="shared" si="36"/>
        <v>0.5118704802404689</v>
      </c>
      <c r="U131" s="116">
        <f t="shared" si="37"/>
        <v>0.522621198156682</v>
      </c>
      <c r="V131" s="116">
        <f t="shared" si="38"/>
        <v>0.4810812784214933</v>
      </c>
      <c r="W131" s="113"/>
      <c r="X131" s="114"/>
      <c r="Y131" s="32">
        <f t="shared" si="58"/>
        <v>-80.34120000000001</v>
      </c>
      <c r="Z131" s="123"/>
      <c r="AA131" s="123"/>
      <c r="AB131" s="124">
        <v>4504.6875</v>
      </c>
      <c r="AC131" s="124">
        <f t="shared" si="49"/>
        <v>9009.375</v>
      </c>
      <c r="AD131" s="125">
        <v>0.2998973887202497</v>
      </c>
      <c r="AE131" s="124">
        <v>1350.9440182507497</v>
      </c>
      <c r="AF131" s="124">
        <f t="shared" si="50"/>
        <v>2701.8880365014993</v>
      </c>
      <c r="AG131" s="124">
        <v>5202.9140625</v>
      </c>
      <c r="AH131" s="124">
        <f t="shared" si="51"/>
        <v>10405.828125</v>
      </c>
      <c r="AI131" s="125">
        <v>0.2909004670586422</v>
      </c>
      <c r="AJ131" s="124">
        <v>1513.5301308472276</v>
      </c>
      <c r="AK131" s="124">
        <f t="shared" si="52"/>
        <v>3027.060261694455</v>
      </c>
      <c r="AL131" s="19">
        <v>6229.71</v>
      </c>
      <c r="AM131" s="19">
        <v>1950</v>
      </c>
      <c r="AN131" s="116">
        <f t="shared" si="53"/>
        <v>0.6914697190426639</v>
      </c>
      <c r="AO131" s="116">
        <f t="shared" si="54"/>
        <v>0.7217175447895056</v>
      </c>
      <c r="AP131" s="116">
        <f t="shared" si="55"/>
        <v>0.5986750814222198</v>
      </c>
      <c r="AQ131" s="116">
        <f t="shared" si="56"/>
        <v>0.644189355816937</v>
      </c>
      <c r="AR131" s="129"/>
      <c r="AS131" s="130"/>
      <c r="AT131" s="133"/>
      <c r="AU131" s="133"/>
      <c r="AV131" s="132">
        <f t="shared" si="57"/>
        <v>0</v>
      </c>
    </row>
    <row r="132" spans="1:48" ht="15" customHeight="1">
      <c r="A132" s="91">
        <v>129</v>
      </c>
      <c r="B132" s="91">
        <v>118758</v>
      </c>
      <c r="C132" s="92" t="s">
        <v>182</v>
      </c>
      <c r="D132" s="92" t="s">
        <v>46</v>
      </c>
      <c r="E132" s="93">
        <v>2</v>
      </c>
      <c r="F132" s="93" t="s">
        <v>100</v>
      </c>
      <c r="G132" s="94">
        <v>4024.9999999999995</v>
      </c>
      <c r="H132" s="95">
        <f aca="true" t="shared" si="59" ref="H132:H147">G132*4</f>
        <v>16099.999999999998</v>
      </c>
      <c r="I132" s="103">
        <v>0.2419669483501791</v>
      </c>
      <c r="J132" s="95">
        <v>973.9169671094708</v>
      </c>
      <c r="K132" s="95">
        <f aca="true" t="shared" si="60" ref="K132:K147">J132*4</f>
        <v>3895.667868437883</v>
      </c>
      <c r="L132" s="104">
        <v>4508</v>
      </c>
      <c r="M132" s="104">
        <f aca="true" t="shared" si="61" ref="M132:M147">L132*4</f>
        <v>18032</v>
      </c>
      <c r="N132" s="105">
        <v>0.22986860093267014</v>
      </c>
      <c r="O132" s="104">
        <v>1036.247653004477</v>
      </c>
      <c r="P132" s="104">
        <f aca="true" t="shared" si="62" ref="P132:P147">O132*4</f>
        <v>4144.990612017908</v>
      </c>
      <c r="Q132" s="31">
        <v>9377.55</v>
      </c>
      <c r="R132" s="31">
        <v>2308.25</v>
      </c>
      <c r="S132" s="116">
        <f aca="true" t="shared" si="63" ref="S132:S148">Q132/H132</f>
        <v>0.5824565217391304</v>
      </c>
      <c r="T132" s="116">
        <f aca="true" t="shared" si="64" ref="T132:T148">R132/K132</f>
        <v>0.5925171441593098</v>
      </c>
      <c r="U132" s="116">
        <f aca="true" t="shared" si="65" ref="U132:U148">Q132/M132</f>
        <v>0.5200504658385092</v>
      </c>
      <c r="V132" s="116">
        <f aca="true" t="shared" si="66" ref="V132:V148">R132/P132</f>
        <v>0.5568770151873211</v>
      </c>
      <c r="W132" s="113"/>
      <c r="X132" s="114"/>
      <c r="Y132" s="32">
        <f t="shared" si="58"/>
        <v>-67.22449999999999</v>
      </c>
      <c r="Z132" s="123"/>
      <c r="AA132" s="123"/>
      <c r="AB132" s="124">
        <v>3743.25</v>
      </c>
      <c r="AC132" s="124">
        <f t="shared" si="49"/>
        <v>7486.5</v>
      </c>
      <c r="AD132" s="125">
        <v>0.2463223534204823</v>
      </c>
      <c r="AE132" s="124">
        <v>922.0461494412205</v>
      </c>
      <c r="AF132" s="124">
        <f t="shared" si="50"/>
        <v>1844.092298882441</v>
      </c>
      <c r="AG132" s="124">
        <v>4323.45375</v>
      </c>
      <c r="AH132" s="124">
        <f t="shared" si="51"/>
        <v>8646.9075</v>
      </c>
      <c r="AI132" s="125">
        <v>0.23893268281786784</v>
      </c>
      <c r="AJ132" s="124">
        <v>1033.0144035264711</v>
      </c>
      <c r="AK132" s="124">
        <f t="shared" si="52"/>
        <v>2066.0288070529423</v>
      </c>
      <c r="AL132" s="19">
        <v>5079.02</v>
      </c>
      <c r="AM132" s="19">
        <v>773.99</v>
      </c>
      <c r="AN132" s="116">
        <f t="shared" si="53"/>
        <v>0.6784238295598745</v>
      </c>
      <c r="AO132" s="116">
        <f t="shared" si="54"/>
        <v>0.4197132651489594</v>
      </c>
      <c r="AP132" s="116">
        <f t="shared" si="55"/>
        <v>0.5873799390128784</v>
      </c>
      <c r="AQ132" s="116">
        <f t="shared" si="56"/>
        <v>0.37462691582894586</v>
      </c>
      <c r="AR132" s="129"/>
      <c r="AS132" s="130"/>
      <c r="AT132" s="133"/>
      <c r="AU132" s="133"/>
      <c r="AV132" s="132">
        <f t="shared" si="57"/>
        <v>0</v>
      </c>
    </row>
    <row r="133" spans="1:48" ht="15" customHeight="1">
      <c r="A133" s="91">
        <v>130</v>
      </c>
      <c r="B133" s="91">
        <v>539</v>
      </c>
      <c r="C133" s="92" t="s">
        <v>183</v>
      </c>
      <c r="D133" s="92" t="s">
        <v>55</v>
      </c>
      <c r="E133" s="93">
        <v>2</v>
      </c>
      <c r="F133" s="93" t="s">
        <v>69</v>
      </c>
      <c r="G133" s="94">
        <v>7080</v>
      </c>
      <c r="H133" s="95">
        <f t="shared" si="59"/>
        <v>28320</v>
      </c>
      <c r="I133" s="103">
        <v>0.2720314978868226</v>
      </c>
      <c r="J133" s="95">
        <v>1925.9830050387043</v>
      </c>
      <c r="K133" s="95">
        <f t="shared" si="60"/>
        <v>7703.932020154817</v>
      </c>
      <c r="L133" s="104">
        <v>7929.6</v>
      </c>
      <c r="M133" s="104">
        <f t="shared" si="61"/>
        <v>31718.4</v>
      </c>
      <c r="N133" s="105">
        <v>0.25842992299248146</v>
      </c>
      <c r="O133" s="104">
        <v>2049.245917361181</v>
      </c>
      <c r="P133" s="104">
        <f t="shared" si="62"/>
        <v>8196.983669444724</v>
      </c>
      <c r="Q133" s="31">
        <v>16441.5</v>
      </c>
      <c r="R133" s="31">
        <v>4335.97</v>
      </c>
      <c r="S133" s="116">
        <f t="shared" si="63"/>
        <v>0.5805614406779661</v>
      </c>
      <c r="T133" s="116">
        <f t="shared" si="64"/>
        <v>0.5628255790233291</v>
      </c>
      <c r="U133" s="116">
        <f t="shared" si="65"/>
        <v>0.5183584291767555</v>
      </c>
      <c r="V133" s="116">
        <f t="shared" si="66"/>
        <v>0.5289714088565124</v>
      </c>
      <c r="W133" s="113"/>
      <c r="X133" s="114"/>
      <c r="Y133" s="32">
        <f t="shared" si="58"/>
        <v>-118.785</v>
      </c>
      <c r="Z133" s="123"/>
      <c r="AA133" s="123"/>
      <c r="AB133" s="124">
        <v>6584.4</v>
      </c>
      <c r="AC133" s="124">
        <f aca="true" t="shared" si="67" ref="AC133:AC148">AB133*2</f>
        <v>13168.8</v>
      </c>
      <c r="AD133" s="125">
        <v>0.27692806484878546</v>
      </c>
      <c r="AE133" s="124">
        <v>1823.4051501903432</v>
      </c>
      <c r="AF133" s="124">
        <f aca="true" t="shared" si="68" ref="AF133:AF148">AE133*2</f>
        <v>3646.8103003806864</v>
      </c>
      <c r="AG133" s="124">
        <v>7604.982000000001</v>
      </c>
      <c r="AH133" s="124">
        <f aca="true" t="shared" si="69" ref="AH133:AH148">AG133*2</f>
        <v>15209.964000000002</v>
      </c>
      <c r="AI133" s="125">
        <v>0.2686202229033219</v>
      </c>
      <c r="AJ133" s="124">
        <v>2042.8519600157508</v>
      </c>
      <c r="AK133" s="124">
        <f aca="true" t="shared" si="70" ref="AK133:AK148">AJ133*2</f>
        <v>4085.7039200315016</v>
      </c>
      <c r="AL133" s="19">
        <v>7815.89</v>
      </c>
      <c r="AM133" s="19">
        <v>2195.23</v>
      </c>
      <c r="AN133" s="116">
        <f aca="true" t="shared" si="71" ref="AN133:AN148">AL133/AC133</f>
        <v>0.5935157341595286</v>
      </c>
      <c r="AO133" s="116">
        <f aca="true" t="shared" si="72" ref="AO133:AO148">AM133/AF133</f>
        <v>0.6019589227799544</v>
      </c>
      <c r="AP133" s="116">
        <f aca="true" t="shared" si="73" ref="AP133:AP148">AL133/AH133</f>
        <v>0.5138664365017563</v>
      </c>
      <c r="AQ133" s="116">
        <f aca="true" t="shared" si="74" ref="AQ133:AQ148">AM133/AK133</f>
        <v>0.5372954190922073</v>
      </c>
      <c r="AR133" s="129"/>
      <c r="AS133" s="130"/>
      <c r="AT133" s="133"/>
      <c r="AU133" s="133"/>
      <c r="AV133" s="132">
        <f aca="true" t="shared" si="75" ref="AV133:AV148">W133+X133+AR133+AS133</f>
        <v>0</v>
      </c>
    </row>
    <row r="134" spans="1:48" ht="15" customHeight="1">
      <c r="A134" s="91">
        <v>131</v>
      </c>
      <c r="B134" s="91">
        <v>119262</v>
      </c>
      <c r="C134" s="92" t="s">
        <v>184</v>
      </c>
      <c r="D134" s="92" t="s">
        <v>40</v>
      </c>
      <c r="E134" s="93">
        <v>1</v>
      </c>
      <c r="F134" s="93" t="s">
        <v>100</v>
      </c>
      <c r="G134" s="94">
        <v>3000</v>
      </c>
      <c r="H134" s="95">
        <f t="shared" si="59"/>
        <v>12000</v>
      </c>
      <c r="I134" s="103">
        <v>0.277658788337983</v>
      </c>
      <c r="J134" s="95">
        <v>832.976365013949</v>
      </c>
      <c r="K134" s="95">
        <f t="shared" si="60"/>
        <v>3331.905460055796</v>
      </c>
      <c r="L134" s="104">
        <v>3360.0000000000005</v>
      </c>
      <c r="M134" s="104">
        <f t="shared" si="61"/>
        <v>13440.000000000002</v>
      </c>
      <c r="N134" s="105">
        <v>0.26377584892108386</v>
      </c>
      <c r="O134" s="104">
        <v>886.2868523748418</v>
      </c>
      <c r="P134" s="104">
        <f t="shared" si="62"/>
        <v>3545.1474094993673</v>
      </c>
      <c r="Q134" s="31">
        <v>6915.05</v>
      </c>
      <c r="R134" s="31">
        <v>2091.72</v>
      </c>
      <c r="S134" s="116">
        <f t="shared" si="63"/>
        <v>0.5762541666666667</v>
      </c>
      <c r="T134" s="116">
        <f t="shared" si="64"/>
        <v>0.6277849191930469</v>
      </c>
      <c r="U134" s="116">
        <f t="shared" si="65"/>
        <v>0.5145126488095237</v>
      </c>
      <c r="V134" s="116">
        <f t="shared" si="66"/>
        <v>0.590023420294217</v>
      </c>
      <c r="W134" s="113"/>
      <c r="X134" s="114"/>
      <c r="Y134" s="32">
        <f t="shared" si="58"/>
        <v>-50.8495</v>
      </c>
      <c r="Z134" s="123"/>
      <c r="AA134" s="123"/>
      <c r="AB134" s="124">
        <v>2790</v>
      </c>
      <c r="AC134" s="124">
        <f t="shared" si="67"/>
        <v>5580</v>
      </c>
      <c r="AD134" s="125">
        <v>0.2826566465280667</v>
      </c>
      <c r="AE134" s="124">
        <v>788.6120438133062</v>
      </c>
      <c r="AF134" s="124">
        <f t="shared" si="68"/>
        <v>1577.2240876266123</v>
      </c>
      <c r="AG134" s="124">
        <v>3222.45</v>
      </c>
      <c r="AH134" s="124">
        <f t="shared" si="69"/>
        <v>6444.9</v>
      </c>
      <c r="AI134" s="125">
        <v>0.2741769471322247</v>
      </c>
      <c r="AJ134" s="124">
        <v>883.5215032862375</v>
      </c>
      <c r="AK134" s="124">
        <f t="shared" si="70"/>
        <v>1767.043006572475</v>
      </c>
      <c r="AL134" s="19">
        <v>3693.94</v>
      </c>
      <c r="AM134" s="19">
        <v>1019.17</v>
      </c>
      <c r="AN134" s="116">
        <f t="shared" si="71"/>
        <v>0.6619964157706093</v>
      </c>
      <c r="AO134" s="116">
        <f t="shared" si="72"/>
        <v>0.646179580945682</v>
      </c>
      <c r="AP134" s="116">
        <f t="shared" si="73"/>
        <v>0.5731570699312635</v>
      </c>
      <c r="AQ134" s="116">
        <f t="shared" si="74"/>
        <v>0.5767658150985693</v>
      </c>
      <c r="AR134" s="129"/>
      <c r="AS134" s="130"/>
      <c r="AT134" s="133"/>
      <c r="AU134" s="133"/>
      <c r="AV134" s="132">
        <f t="shared" si="75"/>
        <v>0</v>
      </c>
    </row>
    <row r="135" spans="1:48" ht="15" customHeight="1">
      <c r="A135" s="91">
        <v>132</v>
      </c>
      <c r="B135" s="91">
        <v>56</v>
      </c>
      <c r="C135" s="92" t="s">
        <v>185</v>
      </c>
      <c r="D135" s="92" t="s">
        <v>43</v>
      </c>
      <c r="E135" s="93">
        <v>2</v>
      </c>
      <c r="F135" s="93" t="s">
        <v>69</v>
      </c>
      <c r="G135" s="94">
        <v>5156.25</v>
      </c>
      <c r="H135" s="95">
        <f t="shared" si="59"/>
        <v>20625</v>
      </c>
      <c r="I135" s="103">
        <v>0.2623689887802554</v>
      </c>
      <c r="J135" s="95">
        <v>1352.840098398192</v>
      </c>
      <c r="K135" s="95">
        <f t="shared" si="60"/>
        <v>5411.360393592768</v>
      </c>
      <c r="L135" s="104">
        <v>5775.000000000001</v>
      </c>
      <c r="M135" s="104">
        <f t="shared" si="61"/>
        <v>23100.000000000004</v>
      </c>
      <c r="N135" s="105">
        <v>0.2492505393412426</v>
      </c>
      <c r="O135" s="104">
        <v>1439.4218646956763</v>
      </c>
      <c r="P135" s="104">
        <f t="shared" si="62"/>
        <v>5757.687458782705</v>
      </c>
      <c r="Q135" s="31">
        <v>11576.05</v>
      </c>
      <c r="R135" s="31">
        <v>2986.97</v>
      </c>
      <c r="S135" s="116">
        <f t="shared" si="63"/>
        <v>0.5612630303030303</v>
      </c>
      <c r="T135" s="116">
        <f t="shared" si="64"/>
        <v>0.5519813471556381</v>
      </c>
      <c r="U135" s="116">
        <f t="shared" si="65"/>
        <v>0.5011277056277055</v>
      </c>
      <c r="V135" s="116">
        <f t="shared" si="66"/>
        <v>0.5187794616124418</v>
      </c>
      <c r="W135" s="113"/>
      <c r="X135" s="114"/>
      <c r="Y135" s="32">
        <f t="shared" si="58"/>
        <v>-90.4895</v>
      </c>
      <c r="Z135" s="123"/>
      <c r="AA135" s="123"/>
      <c r="AB135" s="124">
        <v>4795.3125</v>
      </c>
      <c r="AC135" s="124">
        <f t="shared" si="67"/>
        <v>9590.625</v>
      </c>
      <c r="AD135" s="125">
        <v>0.2670916305783</v>
      </c>
      <c r="AE135" s="124">
        <v>1280.7878347575042</v>
      </c>
      <c r="AF135" s="124">
        <f t="shared" si="68"/>
        <v>2561.5756695150085</v>
      </c>
      <c r="AG135" s="124">
        <v>5538.5859375</v>
      </c>
      <c r="AH135" s="124">
        <f t="shared" si="69"/>
        <v>11077.171875</v>
      </c>
      <c r="AI135" s="125">
        <v>0.259078881660951</v>
      </c>
      <c r="AJ135" s="124">
        <v>1434.9306506705698</v>
      </c>
      <c r="AK135" s="124">
        <f t="shared" si="70"/>
        <v>2869.8613013411396</v>
      </c>
      <c r="AL135" s="19">
        <v>6374.54</v>
      </c>
      <c r="AM135" s="19">
        <v>1485.75</v>
      </c>
      <c r="AN135" s="116">
        <f t="shared" si="71"/>
        <v>0.6646636689475399</v>
      </c>
      <c r="AO135" s="116">
        <f t="shared" si="72"/>
        <v>0.580014097448584</v>
      </c>
      <c r="AP135" s="116">
        <f t="shared" si="73"/>
        <v>0.5754663800411601</v>
      </c>
      <c r="AQ135" s="116">
        <f t="shared" si="74"/>
        <v>0.5177079461316411</v>
      </c>
      <c r="AR135" s="129"/>
      <c r="AS135" s="130"/>
      <c r="AT135" s="133"/>
      <c r="AU135" s="133"/>
      <c r="AV135" s="132">
        <f t="shared" si="75"/>
        <v>0</v>
      </c>
    </row>
    <row r="136" spans="1:48" ht="15" customHeight="1">
      <c r="A136" s="96">
        <v>133</v>
      </c>
      <c r="B136" s="96">
        <v>107728</v>
      </c>
      <c r="C136" s="97" t="s">
        <v>186</v>
      </c>
      <c r="D136" s="97" t="s">
        <v>55</v>
      </c>
      <c r="E136" s="98">
        <v>3</v>
      </c>
      <c r="F136" s="98" t="s">
        <v>69</v>
      </c>
      <c r="G136" s="94">
        <v>7031.25</v>
      </c>
      <c r="H136" s="95">
        <f t="shared" si="59"/>
        <v>28125</v>
      </c>
      <c r="I136" s="103">
        <v>0.2600340925475483</v>
      </c>
      <c r="J136" s="95">
        <v>1828.364713224949</v>
      </c>
      <c r="K136" s="95">
        <f t="shared" si="60"/>
        <v>7313.458852899796</v>
      </c>
      <c r="L136" s="104">
        <v>7875.000000000001</v>
      </c>
      <c r="M136" s="104">
        <f t="shared" si="61"/>
        <v>31500.000000000004</v>
      </c>
      <c r="N136" s="105">
        <v>0.24703238792017085</v>
      </c>
      <c r="O136" s="104">
        <v>1945.3800548713457</v>
      </c>
      <c r="P136" s="104">
        <f t="shared" si="62"/>
        <v>7781.520219485383</v>
      </c>
      <c r="Q136" s="32">
        <v>18506.6</v>
      </c>
      <c r="R136" s="32">
        <v>4793.79</v>
      </c>
      <c r="S136" s="116">
        <f t="shared" si="63"/>
        <v>0.6580124444444444</v>
      </c>
      <c r="T136" s="116">
        <f t="shared" si="64"/>
        <v>0.655475076351767</v>
      </c>
      <c r="U136" s="116">
        <f t="shared" si="65"/>
        <v>0.587511111111111</v>
      </c>
      <c r="V136" s="116">
        <f t="shared" si="66"/>
        <v>0.6160480040900066</v>
      </c>
      <c r="W136" s="113"/>
      <c r="X136" s="114"/>
      <c r="Y136" s="32">
        <f t="shared" si="58"/>
        <v>-96.18400000000001</v>
      </c>
      <c r="Z136" s="123"/>
      <c r="AA136" s="123"/>
      <c r="AB136" s="124">
        <v>6539.0625</v>
      </c>
      <c r="AC136" s="124">
        <f t="shared" si="67"/>
        <v>13078.125</v>
      </c>
      <c r="AD136" s="125">
        <v>0.26471470621340415</v>
      </c>
      <c r="AE136" s="124">
        <v>1730.9860085985881</v>
      </c>
      <c r="AF136" s="124">
        <f t="shared" si="68"/>
        <v>3461.9720171971762</v>
      </c>
      <c r="AG136" s="124">
        <v>7552.6171875</v>
      </c>
      <c r="AH136" s="124">
        <f t="shared" si="69"/>
        <v>15105.234375</v>
      </c>
      <c r="AI136" s="125">
        <v>0.25677326502700204</v>
      </c>
      <c r="AJ136" s="124">
        <v>1939.3101747334283</v>
      </c>
      <c r="AK136" s="124">
        <f t="shared" si="70"/>
        <v>3878.6203494668566</v>
      </c>
      <c r="AL136" s="126">
        <v>8985.78</v>
      </c>
      <c r="AM136" s="126">
        <v>2210.06</v>
      </c>
      <c r="AN136" s="116">
        <f t="shared" si="71"/>
        <v>0.6870847311827958</v>
      </c>
      <c r="AO136" s="116">
        <f t="shared" si="72"/>
        <v>0.6383818208297569</v>
      </c>
      <c r="AP136" s="116">
        <f t="shared" si="73"/>
        <v>0.5948785551366197</v>
      </c>
      <c r="AQ136" s="116">
        <f t="shared" si="74"/>
        <v>0.5698057043153987</v>
      </c>
      <c r="AR136" s="129"/>
      <c r="AS136" s="130"/>
      <c r="AT136" s="133"/>
      <c r="AU136" s="133"/>
      <c r="AV136" s="132">
        <f t="shared" si="75"/>
        <v>0</v>
      </c>
    </row>
    <row r="137" spans="1:48" ht="15" customHeight="1">
      <c r="A137" s="91">
        <v>134</v>
      </c>
      <c r="B137" s="91">
        <v>104533</v>
      </c>
      <c r="C137" s="92" t="s">
        <v>187</v>
      </c>
      <c r="D137" s="92" t="s">
        <v>55</v>
      </c>
      <c r="E137" s="93">
        <v>3</v>
      </c>
      <c r="F137" s="93" t="s">
        <v>69</v>
      </c>
      <c r="G137" s="94">
        <v>6093.75</v>
      </c>
      <c r="H137" s="95">
        <f t="shared" si="59"/>
        <v>24375</v>
      </c>
      <c r="I137" s="103">
        <v>0.31</v>
      </c>
      <c r="J137" s="95">
        <v>1889.0625</v>
      </c>
      <c r="K137" s="95">
        <f t="shared" si="60"/>
        <v>7556.25</v>
      </c>
      <c r="L137" s="104">
        <v>6825.000000000001</v>
      </c>
      <c r="M137" s="104">
        <f t="shared" si="61"/>
        <v>27300.000000000004</v>
      </c>
      <c r="N137" s="105">
        <v>0.2945</v>
      </c>
      <c r="O137" s="104">
        <v>2009.9625</v>
      </c>
      <c r="P137" s="104">
        <f t="shared" si="62"/>
        <v>8039.85</v>
      </c>
      <c r="Q137" s="31">
        <v>13315.56</v>
      </c>
      <c r="R137" s="31">
        <v>3881.65</v>
      </c>
      <c r="S137" s="116">
        <f t="shared" si="63"/>
        <v>0.5462793846153846</v>
      </c>
      <c r="T137" s="116">
        <f t="shared" si="64"/>
        <v>0.5137005789909016</v>
      </c>
      <c r="U137" s="116">
        <f t="shared" si="65"/>
        <v>0.48774945054945046</v>
      </c>
      <c r="V137" s="116">
        <f t="shared" si="66"/>
        <v>0.4828012960440804</v>
      </c>
      <c r="W137" s="113"/>
      <c r="X137" s="114"/>
      <c r="Y137" s="32">
        <f t="shared" si="58"/>
        <v>-110.59440000000001</v>
      </c>
      <c r="Z137" s="123"/>
      <c r="AA137" s="123"/>
      <c r="AB137" s="124">
        <v>5667.1875</v>
      </c>
      <c r="AC137" s="124">
        <f t="shared" si="67"/>
        <v>11334.375</v>
      </c>
      <c r="AD137" s="125">
        <v>0.31558</v>
      </c>
      <c r="AE137" s="124">
        <v>1788.4510312500001</v>
      </c>
      <c r="AF137" s="124">
        <f t="shared" si="68"/>
        <v>3576.9020625000003</v>
      </c>
      <c r="AG137" s="124">
        <v>6545.6015625</v>
      </c>
      <c r="AH137" s="124">
        <f t="shared" si="69"/>
        <v>13091.203125</v>
      </c>
      <c r="AI137" s="125">
        <v>0.3061126</v>
      </c>
      <c r="AJ137" s="124">
        <v>2003.6911128609377</v>
      </c>
      <c r="AK137" s="124">
        <f t="shared" si="70"/>
        <v>4007.3822257218753</v>
      </c>
      <c r="AL137" s="19">
        <v>8587.6</v>
      </c>
      <c r="AM137" s="19">
        <v>2788.87</v>
      </c>
      <c r="AN137" s="116">
        <f t="shared" si="71"/>
        <v>0.7576597739178385</v>
      </c>
      <c r="AO137" s="116">
        <f t="shared" si="72"/>
        <v>0.7796886666924221</v>
      </c>
      <c r="AP137" s="116">
        <f t="shared" si="73"/>
        <v>0.6559824882405528</v>
      </c>
      <c r="AQ137" s="116">
        <f t="shared" si="74"/>
        <v>0.6959331161622905</v>
      </c>
      <c r="AR137" s="129"/>
      <c r="AS137" s="130"/>
      <c r="AT137" s="133"/>
      <c r="AU137" s="133"/>
      <c r="AV137" s="132">
        <f t="shared" si="75"/>
        <v>0</v>
      </c>
    </row>
    <row r="138" spans="1:48" ht="15" customHeight="1">
      <c r="A138" s="91">
        <v>135</v>
      </c>
      <c r="B138" s="91">
        <v>106568</v>
      </c>
      <c r="C138" s="92" t="s">
        <v>188</v>
      </c>
      <c r="D138" s="92" t="s">
        <v>46</v>
      </c>
      <c r="E138" s="93">
        <v>2</v>
      </c>
      <c r="F138" s="93" t="s">
        <v>100</v>
      </c>
      <c r="G138" s="94">
        <v>4687.5</v>
      </c>
      <c r="H138" s="95">
        <f t="shared" si="59"/>
        <v>18750</v>
      </c>
      <c r="I138" s="103">
        <v>0.3452350964146452</v>
      </c>
      <c r="J138" s="95">
        <v>1618.2895144436495</v>
      </c>
      <c r="K138" s="95">
        <f t="shared" si="60"/>
        <v>6473.158057774598</v>
      </c>
      <c r="L138" s="104">
        <v>5250.000000000001</v>
      </c>
      <c r="M138" s="104">
        <f t="shared" si="61"/>
        <v>21000.000000000004</v>
      </c>
      <c r="N138" s="105">
        <v>0.32797334159391295</v>
      </c>
      <c r="O138" s="104">
        <v>1721.8600433680433</v>
      </c>
      <c r="P138" s="104">
        <f t="shared" si="62"/>
        <v>6887.440173472173</v>
      </c>
      <c r="Q138" s="31">
        <v>10224.73</v>
      </c>
      <c r="R138" s="31">
        <v>2780.5</v>
      </c>
      <c r="S138" s="116">
        <f t="shared" si="63"/>
        <v>0.5453189333333333</v>
      </c>
      <c r="T138" s="116">
        <f t="shared" si="64"/>
        <v>0.4295430414618836</v>
      </c>
      <c r="U138" s="116">
        <f t="shared" si="65"/>
        <v>0.48689190476190464</v>
      </c>
      <c r="V138" s="116">
        <f t="shared" si="66"/>
        <v>0.4037058660356048</v>
      </c>
      <c r="W138" s="113"/>
      <c r="X138" s="114"/>
      <c r="Y138" s="32">
        <f t="shared" si="58"/>
        <v>-85.2527</v>
      </c>
      <c r="Z138" s="123"/>
      <c r="AA138" s="123"/>
      <c r="AB138" s="124">
        <v>4359.375</v>
      </c>
      <c r="AC138" s="124">
        <f t="shared" si="67"/>
        <v>8718.75</v>
      </c>
      <c r="AD138" s="125">
        <v>0.3514493281501088</v>
      </c>
      <c r="AE138" s="124">
        <v>1532.0994149043806</v>
      </c>
      <c r="AF138" s="124">
        <f t="shared" si="68"/>
        <v>3064.1988298087613</v>
      </c>
      <c r="AG138" s="124">
        <v>5035.078125</v>
      </c>
      <c r="AH138" s="124">
        <f t="shared" si="69"/>
        <v>10070.15625</v>
      </c>
      <c r="AI138" s="125">
        <v>0.34090584830560555</v>
      </c>
      <c r="AJ138" s="124">
        <v>1716.4875794881227</v>
      </c>
      <c r="AK138" s="124">
        <f t="shared" si="70"/>
        <v>3432.9751589762454</v>
      </c>
      <c r="AL138" s="19">
        <v>6267.08</v>
      </c>
      <c r="AM138" s="19">
        <v>1758.9</v>
      </c>
      <c r="AN138" s="116">
        <f t="shared" si="71"/>
        <v>0.7188048745519713</v>
      </c>
      <c r="AO138" s="116">
        <f t="shared" si="72"/>
        <v>0.574016275604992</v>
      </c>
      <c r="AP138" s="116">
        <f t="shared" si="73"/>
        <v>0.6223418827289795</v>
      </c>
      <c r="AQ138" s="116">
        <f t="shared" si="74"/>
        <v>0.5123544210335985</v>
      </c>
      <c r="AR138" s="129"/>
      <c r="AS138" s="130"/>
      <c r="AT138" s="133"/>
      <c r="AU138" s="133"/>
      <c r="AV138" s="132">
        <f t="shared" si="75"/>
        <v>0</v>
      </c>
    </row>
    <row r="139" spans="1:48" ht="15" customHeight="1">
      <c r="A139" s="91">
        <v>136</v>
      </c>
      <c r="B139" s="91">
        <v>753</v>
      </c>
      <c r="C139" s="92" t="s">
        <v>189</v>
      </c>
      <c r="D139" s="92" t="s">
        <v>40</v>
      </c>
      <c r="E139" s="93">
        <v>0</v>
      </c>
      <c r="F139" s="93" t="s">
        <v>100</v>
      </c>
      <c r="G139" s="94">
        <v>4024.9999999999995</v>
      </c>
      <c r="H139" s="95">
        <f t="shared" si="59"/>
        <v>16099.999999999998</v>
      </c>
      <c r="I139" s="103">
        <v>0.3255761025016374</v>
      </c>
      <c r="J139" s="95">
        <v>1310.4438125690904</v>
      </c>
      <c r="K139" s="95">
        <f t="shared" si="60"/>
        <v>5241.7752502763615</v>
      </c>
      <c r="L139" s="104">
        <v>4508</v>
      </c>
      <c r="M139" s="104">
        <f t="shared" si="61"/>
        <v>18032</v>
      </c>
      <c r="N139" s="105">
        <v>0.3092972973765555</v>
      </c>
      <c r="O139" s="104">
        <v>1394.3122165735122</v>
      </c>
      <c r="P139" s="104">
        <f t="shared" si="62"/>
        <v>5577.248866294049</v>
      </c>
      <c r="Q139" s="31">
        <v>8578.44</v>
      </c>
      <c r="R139" s="31">
        <v>2576.84</v>
      </c>
      <c r="S139" s="116">
        <f t="shared" si="63"/>
        <v>0.5328223602484473</v>
      </c>
      <c r="T139" s="116">
        <f t="shared" si="64"/>
        <v>0.49159681156954255</v>
      </c>
      <c r="U139" s="116">
        <f t="shared" si="65"/>
        <v>0.4757342502218279</v>
      </c>
      <c r="V139" s="116">
        <f t="shared" si="66"/>
        <v>0.4620270785428031</v>
      </c>
      <c r="W139" s="113"/>
      <c r="X139" s="114"/>
      <c r="Y139" s="32">
        <f t="shared" si="58"/>
        <v>-75.21559999999998</v>
      </c>
      <c r="Z139" s="123"/>
      <c r="AA139" s="123"/>
      <c r="AB139" s="124">
        <v>3743.25</v>
      </c>
      <c r="AC139" s="124">
        <f t="shared" si="67"/>
        <v>7486.5</v>
      </c>
      <c r="AD139" s="125">
        <v>0.33143647234666684</v>
      </c>
      <c r="AE139" s="124">
        <v>1240.6495751116606</v>
      </c>
      <c r="AF139" s="124">
        <f t="shared" si="68"/>
        <v>2481.2991502233212</v>
      </c>
      <c r="AG139" s="124">
        <v>4323.45375</v>
      </c>
      <c r="AH139" s="124">
        <f t="shared" si="69"/>
        <v>8646.9075</v>
      </c>
      <c r="AI139" s="125">
        <v>0.32149337817626683</v>
      </c>
      <c r="AJ139" s="124">
        <v>1389.9617514763488</v>
      </c>
      <c r="AK139" s="124">
        <f t="shared" si="70"/>
        <v>2779.9235029526976</v>
      </c>
      <c r="AL139" s="19">
        <v>5107.76</v>
      </c>
      <c r="AM139" s="19">
        <v>1596.12</v>
      </c>
      <c r="AN139" s="116">
        <f t="shared" si="71"/>
        <v>0.682262739597943</v>
      </c>
      <c r="AO139" s="116">
        <f t="shared" si="72"/>
        <v>0.6432598019696039</v>
      </c>
      <c r="AP139" s="116">
        <f t="shared" si="73"/>
        <v>0.5907036706475698</v>
      </c>
      <c r="AQ139" s="116">
        <f t="shared" si="74"/>
        <v>0.574159684000182</v>
      </c>
      <c r="AR139" s="129"/>
      <c r="AS139" s="130"/>
      <c r="AT139" s="133"/>
      <c r="AU139" s="133"/>
      <c r="AV139" s="132">
        <f t="shared" si="75"/>
        <v>0</v>
      </c>
    </row>
    <row r="140" spans="1:48" ht="15" customHeight="1">
      <c r="A140" s="91">
        <v>137</v>
      </c>
      <c r="B140" s="91">
        <v>311</v>
      </c>
      <c r="C140" s="92" t="s">
        <v>190</v>
      </c>
      <c r="D140" s="92" t="s">
        <v>53</v>
      </c>
      <c r="E140" s="93">
        <v>2</v>
      </c>
      <c r="F140" s="93" t="s">
        <v>59</v>
      </c>
      <c r="G140" s="94">
        <v>10149.999999999998</v>
      </c>
      <c r="H140" s="95">
        <f t="shared" si="59"/>
        <v>40599.99999999999</v>
      </c>
      <c r="I140" s="103">
        <v>0.18</v>
      </c>
      <c r="J140" s="95">
        <v>1826.9999999999995</v>
      </c>
      <c r="K140" s="95">
        <f t="shared" si="60"/>
        <v>7307.999999999998</v>
      </c>
      <c r="L140" s="104">
        <v>11367.999999999998</v>
      </c>
      <c r="M140" s="104">
        <f t="shared" si="61"/>
        <v>45471.99999999999</v>
      </c>
      <c r="N140" s="105">
        <v>0.17099999999999999</v>
      </c>
      <c r="O140" s="104">
        <v>1943.9279999999994</v>
      </c>
      <c r="P140" s="104">
        <f t="shared" si="62"/>
        <v>7775.711999999998</v>
      </c>
      <c r="Q140" s="31">
        <v>21617.58</v>
      </c>
      <c r="R140" s="31">
        <v>4424.15</v>
      </c>
      <c r="S140" s="116">
        <f t="shared" si="63"/>
        <v>0.5324527093596061</v>
      </c>
      <c r="T140" s="116">
        <f t="shared" si="64"/>
        <v>0.6053845101258896</v>
      </c>
      <c r="U140" s="116">
        <f t="shared" si="65"/>
        <v>0.47540420478536255</v>
      </c>
      <c r="V140" s="116">
        <f t="shared" si="66"/>
        <v>0.5689704042536556</v>
      </c>
      <c r="W140" s="113"/>
      <c r="X140" s="114"/>
      <c r="Y140" s="32">
        <f t="shared" si="58"/>
        <v>-189.8241999999999</v>
      </c>
      <c r="Z140" s="123"/>
      <c r="AA140" s="123"/>
      <c r="AB140" s="124">
        <v>9439.499999999998</v>
      </c>
      <c r="AC140" s="124">
        <f t="shared" si="67"/>
        <v>18878.999999999996</v>
      </c>
      <c r="AD140" s="125">
        <v>0.18324</v>
      </c>
      <c r="AE140" s="124">
        <v>1729.6939799999996</v>
      </c>
      <c r="AF140" s="124">
        <f t="shared" si="68"/>
        <v>3459.387959999999</v>
      </c>
      <c r="AG140" s="124">
        <v>10902.622499999998</v>
      </c>
      <c r="AH140" s="124">
        <f t="shared" si="69"/>
        <v>21805.244999999995</v>
      </c>
      <c r="AI140" s="125">
        <v>0.17774279999999998</v>
      </c>
      <c r="AJ140" s="124">
        <v>1937.8626504929994</v>
      </c>
      <c r="AK140" s="124">
        <f t="shared" si="70"/>
        <v>3875.7253009859987</v>
      </c>
      <c r="AL140" s="19">
        <v>13269.32</v>
      </c>
      <c r="AM140" s="19">
        <v>2149.39</v>
      </c>
      <c r="AN140" s="116">
        <f t="shared" si="71"/>
        <v>0.7028613803697231</v>
      </c>
      <c r="AO140" s="116">
        <f t="shared" si="72"/>
        <v>0.6213208882186202</v>
      </c>
      <c r="AP140" s="116">
        <f t="shared" si="73"/>
        <v>0.6085379916620979</v>
      </c>
      <c r="AQ140" s="116">
        <f t="shared" si="74"/>
        <v>0.5545774875874684</v>
      </c>
      <c r="AR140" s="129"/>
      <c r="AS140" s="130"/>
      <c r="AT140" s="133"/>
      <c r="AU140" s="133"/>
      <c r="AV140" s="132">
        <f t="shared" si="75"/>
        <v>0</v>
      </c>
    </row>
    <row r="141" spans="1:48" ht="15" customHeight="1">
      <c r="A141" s="91">
        <v>138</v>
      </c>
      <c r="B141" s="91">
        <v>545</v>
      </c>
      <c r="C141" s="92" t="s">
        <v>191</v>
      </c>
      <c r="D141" s="92" t="s">
        <v>46</v>
      </c>
      <c r="E141" s="93">
        <v>2</v>
      </c>
      <c r="F141" s="93" t="s">
        <v>100</v>
      </c>
      <c r="G141" s="94">
        <v>4375</v>
      </c>
      <c r="H141" s="95">
        <f t="shared" si="59"/>
        <v>17500</v>
      </c>
      <c r="I141" s="103">
        <v>0.3176904977148302</v>
      </c>
      <c r="J141" s="95">
        <v>1389.8959275023822</v>
      </c>
      <c r="K141" s="95">
        <f t="shared" si="60"/>
        <v>5559.583710009529</v>
      </c>
      <c r="L141" s="104">
        <v>4900.000000000001</v>
      </c>
      <c r="M141" s="104">
        <f t="shared" si="61"/>
        <v>19600.000000000004</v>
      </c>
      <c r="N141" s="105">
        <v>0.30180597282908866</v>
      </c>
      <c r="O141" s="104">
        <v>1478.8492668625347</v>
      </c>
      <c r="P141" s="104">
        <f t="shared" si="62"/>
        <v>5915.397067450139</v>
      </c>
      <c r="Q141" s="31">
        <v>8561.19</v>
      </c>
      <c r="R141" s="31">
        <v>2361.5</v>
      </c>
      <c r="S141" s="116">
        <f t="shared" si="63"/>
        <v>0.48921085714285717</v>
      </c>
      <c r="T141" s="116">
        <f t="shared" si="64"/>
        <v>0.4247620187368224</v>
      </c>
      <c r="U141" s="116">
        <f t="shared" si="65"/>
        <v>0.43679540816326523</v>
      </c>
      <c r="V141" s="116">
        <f t="shared" si="66"/>
        <v>0.39921242362483306</v>
      </c>
      <c r="W141" s="113"/>
      <c r="X141" s="114"/>
      <c r="Y141" s="32">
        <f t="shared" si="58"/>
        <v>-89.3881</v>
      </c>
      <c r="Z141" s="123"/>
      <c r="AA141" s="123"/>
      <c r="AB141" s="124">
        <v>4068.75</v>
      </c>
      <c r="AC141" s="124">
        <f t="shared" si="67"/>
        <v>8137.5</v>
      </c>
      <c r="AD141" s="125">
        <v>0.32340892667369714</v>
      </c>
      <c r="AE141" s="124">
        <v>1315.8700704036053</v>
      </c>
      <c r="AF141" s="124">
        <f t="shared" si="68"/>
        <v>2631.7401408072105</v>
      </c>
      <c r="AG141" s="124">
        <v>4699.40625</v>
      </c>
      <c r="AH141" s="124">
        <f t="shared" si="69"/>
        <v>9398.8125</v>
      </c>
      <c r="AI141" s="125">
        <v>0.3137066588734862</v>
      </c>
      <c r="AJ141" s="124">
        <v>1474.235033376679</v>
      </c>
      <c r="AK141" s="124">
        <f t="shared" si="70"/>
        <v>2948.470066753358</v>
      </c>
      <c r="AL141" s="19">
        <v>3974.39</v>
      </c>
      <c r="AM141" s="19">
        <v>1166.49</v>
      </c>
      <c r="AN141" s="116">
        <f t="shared" si="71"/>
        <v>0.4884043010752688</v>
      </c>
      <c r="AO141" s="116">
        <f t="shared" si="72"/>
        <v>0.4432390500538601</v>
      </c>
      <c r="AP141" s="116">
        <f t="shared" si="73"/>
        <v>0.4228608667318345</v>
      </c>
      <c r="AQ141" s="116">
        <f t="shared" si="74"/>
        <v>0.3956255188591602</v>
      </c>
      <c r="AR141" s="129"/>
      <c r="AS141" s="130"/>
      <c r="AT141" s="133"/>
      <c r="AU141" s="133"/>
      <c r="AV141" s="132">
        <f t="shared" si="75"/>
        <v>0</v>
      </c>
    </row>
    <row r="142" spans="1:48" ht="15" customHeight="1">
      <c r="A142" s="96">
        <v>139</v>
      </c>
      <c r="B142" s="96">
        <v>391</v>
      </c>
      <c r="C142" s="97" t="s">
        <v>192</v>
      </c>
      <c r="D142" s="97" t="s">
        <v>40</v>
      </c>
      <c r="E142" s="98">
        <v>3</v>
      </c>
      <c r="F142" s="98" t="s">
        <v>69</v>
      </c>
      <c r="G142" s="94">
        <v>7909.999999999999</v>
      </c>
      <c r="H142" s="95">
        <f t="shared" si="59"/>
        <v>31639.999999999996</v>
      </c>
      <c r="I142" s="103">
        <v>0.29882486887104537</v>
      </c>
      <c r="J142" s="95">
        <v>2363.7047127699684</v>
      </c>
      <c r="K142" s="95">
        <f t="shared" si="60"/>
        <v>9454.818851079874</v>
      </c>
      <c r="L142" s="104">
        <v>8859.2</v>
      </c>
      <c r="M142" s="104">
        <f t="shared" si="61"/>
        <v>35436.8</v>
      </c>
      <c r="N142" s="105">
        <v>0.28388362542749307</v>
      </c>
      <c r="O142" s="104">
        <v>2514.9818143872467</v>
      </c>
      <c r="P142" s="104">
        <f t="shared" si="62"/>
        <v>10059.927257548987</v>
      </c>
      <c r="Q142" s="32">
        <v>17930.7</v>
      </c>
      <c r="R142" s="32">
        <v>5112.45</v>
      </c>
      <c r="S142" s="116">
        <f t="shared" si="63"/>
        <v>0.5667098609355248</v>
      </c>
      <c r="T142" s="116">
        <f t="shared" si="64"/>
        <v>0.5407242677543299</v>
      </c>
      <c r="U142" s="116">
        <f t="shared" si="65"/>
        <v>0.5059909472638613</v>
      </c>
      <c r="V142" s="116">
        <f t="shared" si="66"/>
        <v>0.508199499769107</v>
      </c>
      <c r="W142" s="113"/>
      <c r="X142" s="114"/>
      <c r="Y142" s="32">
        <f t="shared" si="58"/>
        <v>-137.09299999999996</v>
      </c>
      <c r="Z142" s="123"/>
      <c r="AA142" s="123"/>
      <c r="AB142" s="124">
        <v>7356.299999999999</v>
      </c>
      <c r="AC142" s="124">
        <f t="shared" si="67"/>
        <v>14712.599999999999</v>
      </c>
      <c r="AD142" s="125">
        <v>0.3042037165107242</v>
      </c>
      <c r="AE142" s="124">
        <v>2237.81379976784</v>
      </c>
      <c r="AF142" s="124">
        <f t="shared" si="68"/>
        <v>4475.62759953568</v>
      </c>
      <c r="AG142" s="124">
        <v>8496.5265</v>
      </c>
      <c r="AH142" s="124">
        <f t="shared" si="69"/>
        <v>16993.053</v>
      </c>
      <c r="AI142" s="125">
        <v>0.2950776050154025</v>
      </c>
      <c r="AJ142" s="124">
        <v>2507.1346905699</v>
      </c>
      <c r="AK142" s="124">
        <f t="shared" si="70"/>
        <v>5014.2693811398</v>
      </c>
      <c r="AL142" s="126">
        <v>7199.8</v>
      </c>
      <c r="AM142" s="126">
        <v>2325.51</v>
      </c>
      <c r="AN142" s="116">
        <f t="shared" si="71"/>
        <v>0.48936285904598786</v>
      </c>
      <c r="AO142" s="116">
        <f t="shared" si="72"/>
        <v>0.5195941682550305</v>
      </c>
      <c r="AP142" s="116">
        <f t="shared" si="73"/>
        <v>0.4236907870528033</v>
      </c>
      <c r="AQ142" s="116">
        <f t="shared" si="74"/>
        <v>0.46377843375287214</v>
      </c>
      <c r="AR142" s="129"/>
      <c r="AS142" s="130"/>
      <c r="AT142" s="133"/>
      <c r="AU142" s="133"/>
      <c r="AV142" s="132">
        <f t="shared" si="75"/>
        <v>0</v>
      </c>
    </row>
    <row r="143" spans="1:48" ht="15" customHeight="1">
      <c r="A143" s="91">
        <v>140</v>
      </c>
      <c r="B143" s="91">
        <v>111064</v>
      </c>
      <c r="C143" s="92" t="s">
        <v>193</v>
      </c>
      <c r="D143" s="92" t="s">
        <v>55</v>
      </c>
      <c r="E143" s="93">
        <v>2</v>
      </c>
      <c r="F143" s="93" t="s">
        <v>100</v>
      </c>
      <c r="G143" s="94">
        <v>3000</v>
      </c>
      <c r="H143" s="95">
        <f t="shared" si="59"/>
        <v>12000</v>
      </c>
      <c r="I143" s="103">
        <v>0.33245167918359386</v>
      </c>
      <c r="J143" s="95">
        <v>997.3550375507816</v>
      </c>
      <c r="K143" s="95">
        <f t="shared" si="60"/>
        <v>3989.4201502031265</v>
      </c>
      <c r="L143" s="104">
        <v>3360.0000000000005</v>
      </c>
      <c r="M143" s="104">
        <f t="shared" si="61"/>
        <v>13440.000000000002</v>
      </c>
      <c r="N143" s="105">
        <v>0.31582909522441416</v>
      </c>
      <c r="O143" s="104">
        <v>1061.1857599540317</v>
      </c>
      <c r="P143" s="104">
        <f t="shared" si="62"/>
        <v>4244.743039816127</v>
      </c>
      <c r="Q143" s="31">
        <v>4565.66</v>
      </c>
      <c r="R143" s="31">
        <v>1703.9</v>
      </c>
      <c r="S143" s="116">
        <f t="shared" si="63"/>
        <v>0.38047166666666665</v>
      </c>
      <c r="T143" s="116">
        <f t="shared" si="64"/>
        <v>0.4271046758294545</v>
      </c>
      <c r="U143" s="116">
        <f t="shared" si="65"/>
        <v>0.3397068452380952</v>
      </c>
      <c r="V143" s="116">
        <f t="shared" si="66"/>
        <v>0.4014141690126452</v>
      </c>
      <c r="W143" s="113"/>
      <c r="X143" s="114"/>
      <c r="Y143" s="32">
        <f t="shared" si="58"/>
        <v>-74.3434</v>
      </c>
      <c r="Z143" s="123"/>
      <c r="AA143" s="123"/>
      <c r="AB143" s="124">
        <v>2790</v>
      </c>
      <c r="AC143" s="124">
        <f t="shared" si="67"/>
        <v>5580</v>
      </c>
      <c r="AD143" s="125">
        <v>0.33843580940889856</v>
      </c>
      <c r="AE143" s="124">
        <v>944.2359082508269</v>
      </c>
      <c r="AF143" s="124">
        <f t="shared" si="68"/>
        <v>1888.4718165016538</v>
      </c>
      <c r="AG143" s="124">
        <v>3222.45</v>
      </c>
      <c r="AH143" s="124">
        <f t="shared" si="69"/>
        <v>6444.9</v>
      </c>
      <c r="AI143" s="125">
        <v>0.3282827351266316</v>
      </c>
      <c r="AJ143" s="124">
        <v>1057.874699808814</v>
      </c>
      <c r="AK143" s="124">
        <f t="shared" si="70"/>
        <v>2115.749399617628</v>
      </c>
      <c r="AL143" s="19">
        <v>1934.83</v>
      </c>
      <c r="AM143" s="19">
        <v>616.81</v>
      </c>
      <c r="AN143" s="116">
        <f t="shared" si="71"/>
        <v>0.3467437275985663</v>
      </c>
      <c r="AO143" s="116">
        <f t="shared" si="72"/>
        <v>0.32661858896185425</v>
      </c>
      <c r="AP143" s="116">
        <f t="shared" si="73"/>
        <v>0.3002110195658583</v>
      </c>
      <c r="AQ143" s="116">
        <f t="shared" si="74"/>
        <v>0.2915326361957015</v>
      </c>
      <c r="AR143" s="129"/>
      <c r="AS143" s="130"/>
      <c r="AT143" s="133"/>
      <c r="AU143" s="133"/>
      <c r="AV143" s="132">
        <f t="shared" si="75"/>
        <v>0</v>
      </c>
    </row>
    <row r="144" spans="1:48" ht="15" customHeight="1">
      <c r="A144" s="91">
        <v>141</v>
      </c>
      <c r="B144" s="91">
        <v>113008</v>
      </c>
      <c r="C144" s="92" t="s">
        <v>194</v>
      </c>
      <c r="D144" s="92" t="s">
        <v>46</v>
      </c>
      <c r="E144" s="93">
        <v>2</v>
      </c>
      <c r="F144" s="93" t="s">
        <v>100</v>
      </c>
      <c r="G144" s="94">
        <v>3500</v>
      </c>
      <c r="H144" s="95">
        <f t="shared" si="59"/>
        <v>14000</v>
      </c>
      <c r="I144" s="103">
        <v>0.23626223818449246</v>
      </c>
      <c r="J144" s="95">
        <v>826.9178336457236</v>
      </c>
      <c r="K144" s="95">
        <f t="shared" si="60"/>
        <v>3307.6713345828944</v>
      </c>
      <c r="L144" s="104">
        <v>3920.0000000000005</v>
      </c>
      <c r="M144" s="104">
        <f t="shared" si="61"/>
        <v>15680.000000000002</v>
      </c>
      <c r="N144" s="105">
        <v>0.22444912627526784</v>
      </c>
      <c r="O144" s="104">
        <v>879.84057499905</v>
      </c>
      <c r="P144" s="104">
        <f t="shared" si="62"/>
        <v>3519.3622999962</v>
      </c>
      <c r="Q144" s="31">
        <v>5202.15</v>
      </c>
      <c r="R144" s="31">
        <v>1332.7</v>
      </c>
      <c r="S144" s="116">
        <f t="shared" si="63"/>
        <v>0.3715821428571428</v>
      </c>
      <c r="T144" s="116">
        <f t="shared" si="64"/>
        <v>0.4029118570718142</v>
      </c>
      <c r="U144" s="116">
        <f t="shared" si="65"/>
        <v>0.3317697704081632</v>
      </c>
      <c r="V144" s="116">
        <f t="shared" si="66"/>
        <v>0.37867655739832157</v>
      </c>
      <c r="W144" s="113"/>
      <c r="X144" s="114"/>
      <c r="Y144" s="32">
        <f t="shared" si="58"/>
        <v>-87.97850000000001</v>
      </c>
      <c r="Z144" s="123"/>
      <c r="AA144" s="123"/>
      <c r="AB144" s="124">
        <v>3255</v>
      </c>
      <c r="AC144" s="124">
        <f t="shared" si="67"/>
        <v>6510</v>
      </c>
      <c r="AD144" s="125">
        <v>0.24051495847181334</v>
      </c>
      <c r="AE144" s="124">
        <v>782.8761898257524</v>
      </c>
      <c r="AF144" s="124">
        <f t="shared" si="68"/>
        <v>1565.7523796515047</v>
      </c>
      <c r="AG144" s="124">
        <v>3759.525</v>
      </c>
      <c r="AH144" s="124">
        <f t="shared" si="69"/>
        <v>7519.05</v>
      </c>
      <c r="AI144" s="125">
        <v>0.23329950971765892</v>
      </c>
      <c r="AJ144" s="124">
        <v>877.0953392712817</v>
      </c>
      <c r="AK144" s="124">
        <f t="shared" si="70"/>
        <v>1754.1906785425633</v>
      </c>
      <c r="AL144" s="19">
        <v>2040.01</v>
      </c>
      <c r="AM144" s="19">
        <v>650.3</v>
      </c>
      <c r="AN144" s="116">
        <f t="shared" si="71"/>
        <v>0.3133655913978495</v>
      </c>
      <c r="AO144" s="116">
        <f t="shared" si="72"/>
        <v>0.41532748629431404</v>
      </c>
      <c r="AP144" s="116">
        <f t="shared" si="73"/>
        <v>0.2713122003444584</v>
      </c>
      <c r="AQ144" s="116">
        <f t="shared" si="74"/>
        <v>0.3707122651799117</v>
      </c>
      <c r="AR144" s="129"/>
      <c r="AS144" s="130"/>
      <c r="AT144" s="133"/>
      <c r="AU144" s="133"/>
      <c r="AV144" s="132">
        <f t="shared" si="75"/>
        <v>0</v>
      </c>
    </row>
    <row r="145" spans="1:48" ht="15" customHeight="1">
      <c r="A145" s="91">
        <v>142</v>
      </c>
      <c r="B145" s="136">
        <v>122176</v>
      </c>
      <c r="C145" s="137" t="s">
        <v>195</v>
      </c>
      <c r="D145" s="138" t="s">
        <v>43</v>
      </c>
      <c r="E145" s="93">
        <v>0</v>
      </c>
      <c r="F145" s="93" t="s">
        <v>100</v>
      </c>
      <c r="G145" s="94">
        <v>3304</v>
      </c>
      <c r="H145" s="95">
        <f t="shared" si="59"/>
        <v>13216</v>
      </c>
      <c r="I145" s="103">
        <v>0.26664229918938837</v>
      </c>
      <c r="J145" s="95">
        <v>880.9861565217392</v>
      </c>
      <c r="K145" s="95">
        <f t="shared" si="60"/>
        <v>3523.9446260869568</v>
      </c>
      <c r="L145" s="104">
        <v>3700.4800000000005</v>
      </c>
      <c r="M145" s="104">
        <f t="shared" si="61"/>
        <v>14801.920000000002</v>
      </c>
      <c r="N145" s="105">
        <v>0.2533101842299189</v>
      </c>
      <c r="O145" s="104">
        <v>937.3692705391304</v>
      </c>
      <c r="P145" s="104">
        <f t="shared" si="62"/>
        <v>3749.4770821565216</v>
      </c>
      <c r="Q145" s="31">
        <v>4147.14</v>
      </c>
      <c r="R145" s="31">
        <v>1024.73</v>
      </c>
      <c r="S145" s="116">
        <f t="shared" si="63"/>
        <v>0.3137969128329298</v>
      </c>
      <c r="T145" s="116">
        <f t="shared" si="64"/>
        <v>0.2907906078926888</v>
      </c>
      <c r="U145" s="116">
        <f t="shared" si="65"/>
        <v>0.2801758150294016</v>
      </c>
      <c r="V145" s="116">
        <f t="shared" si="66"/>
        <v>0.27329944350816615</v>
      </c>
      <c r="W145" s="113"/>
      <c r="X145" s="114"/>
      <c r="Y145" s="32">
        <f t="shared" si="58"/>
        <v>-90.68860000000001</v>
      </c>
      <c r="Z145" s="123"/>
      <c r="AA145" s="123"/>
      <c r="AB145" s="124">
        <v>3072.72</v>
      </c>
      <c r="AC145" s="124">
        <f t="shared" si="67"/>
        <v>6145.44</v>
      </c>
      <c r="AD145" s="125">
        <v>0.27144186057479736</v>
      </c>
      <c r="AE145" s="124">
        <v>834.0648338253914</v>
      </c>
      <c r="AF145" s="124">
        <f t="shared" si="68"/>
        <v>1668.1296676507827</v>
      </c>
      <c r="AG145" s="124">
        <v>3548.9916000000003</v>
      </c>
      <c r="AH145" s="124">
        <f t="shared" si="69"/>
        <v>7097.983200000001</v>
      </c>
      <c r="AI145" s="125">
        <v>0.2632986047575534</v>
      </c>
      <c r="AJ145" s="124">
        <v>934.4445365762772</v>
      </c>
      <c r="AK145" s="124">
        <f t="shared" si="70"/>
        <v>1868.8890731525544</v>
      </c>
      <c r="AL145" s="19">
        <v>1520.05</v>
      </c>
      <c r="AM145" s="19">
        <v>276.44</v>
      </c>
      <c r="AN145" s="116">
        <f t="shared" si="71"/>
        <v>0.2473459996355021</v>
      </c>
      <c r="AO145" s="116">
        <f t="shared" si="72"/>
        <v>0.16571853217460536</v>
      </c>
      <c r="AP145" s="116">
        <f t="shared" si="73"/>
        <v>0.21415238063679834</v>
      </c>
      <c r="AQ145" s="116">
        <f t="shared" si="74"/>
        <v>0.14791675117115666</v>
      </c>
      <c r="AR145" s="129"/>
      <c r="AS145" s="130"/>
      <c r="AT145" s="133"/>
      <c r="AU145" s="133"/>
      <c r="AV145" s="132">
        <f t="shared" si="75"/>
        <v>0</v>
      </c>
    </row>
    <row r="146" spans="1:48" ht="15" customHeight="1">
      <c r="A146" s="91">
        <v>143</v>
      </c>
      <c r="B146" s="99">
        <v>119622</v>
      </c>
      <c r="C146" s="100" t="s">
        <v>196</v>
      </c>
      <c r="D146" s="100" t="s">
        <v>53</v>
      </c>
      <c r="E146" s="93">
        <v>1</v>
      </c>
      <c r="F146" s="93" t="s">
        <v>100</v>
      </c>
      <c r="G146" s="94">
        <v>3000</v>
      </c>
      <c r="H146" s="95">
        <f t="shared" si="59"/>
        <v>12000</v>
      </c>
      <c r="I146" s="103">
        <v>0.20654425326909842</v>
      </c>
      <c r="J146" s="95">
        <v>619.6327598072953</v>
      </c>
      <c r="K146" s="95">
        <f t="shared" si="60"/>
        <v>2478.5310392291813</v>
      </c>
      <c r="L146" s="104">
        <v>3360.0000000000005</v>
      </c>
      <c r="M146" s="104">
        <f t="shared" si="61"/>
        <v>13440.000000000002</v>
      </c>
      <c r="N146" s="105">
        <v>0.1962170406056435</v>
      </c>
      <c r="O146" s="104">
        <v>659.2892564349622</v>
      </c>
      <c r="P146" s="104">
        <f t="shared" si="62"/>
        <v>2637.157025739849</v>
      </c>
      <c r="Q146" s="31">
        <v>3432.83</v>
      </c>
      <c r="R146" s="31">
        <v>984</v>
      </c>
      <c r="S146" s="116">
        <f t="shared" si="63"/>
        <v>0.28606916666666665</v>
      </c>
      <c r="T146" s="116">
        <f t="shared" si="64"/>
        <v>0.3970093512752708</v>
      </c>
      <c r="U146" s="116">
        <f t="shared" si="65"/>
        <v>0.2554188988095238</v>
      </c>
      <c r="V146" s="116">
        <f t="shared" si="66"/>
        <v>0.3731290895444274</v>
      </c>
      <c r="W146" s="113"/>
      <c r="X146" s="114"/>
      <c r="Y146" s="32">
        <f t="shared" si="58"/>
        <v>-85.6717</v>
      </c>
      <c r="Z146" s="123"/>
      <c r="AA146" s="123"/>
      <c r="AB146" s="124">
        <v>2790</v>
      </c>
      <c r="AC146" s="124">
        <f t="shared" si="67"/>
        <v>5580</v>
      </c>
      <c r="AD146" s="125">
        <v>0.2102620498279422</v>
      </c>
      <c r="AE146" s="124">
        <v>586.6311190199588</v>
      </c>
      <c r="AF146" s="124">
        <f t="shared" si="68"/>
        <v>1173.2622380399175</v>
      </c>
      <c r="AG146" s="124">
        <v>3222.45</v>
      </c>
      <c r="AH146" s="124">
        <f t="shared" si="69"/>
        <v>6444.9</v>
      </c>
      <c r="AI146" s="125">
        <v>0.20395418833310391</v>
      </c>
      <c r="AJ146" s="124">
        <v>657.2321741940108</v>
      </c>
      <c r="AK146" s="124">
        <f t="shared" si="70"/>
        <v>1314.4643483880216</v>
      </c>
      <c r="AL146" s="19">
        <v>1153.71</v>
      </c>
      <c r="AM146" s="19">
        <v>491.21</v>
      </c>
      <c r="AN146" s="116">
        <f t="shared" si="71"/>
        <v>0.20675806451612905</v>
      </c>
      <c r="AO146" s="116">
        <f t="shared" si="72"/>
        <v>0.41867025467437546</v>
      </c>
      <c r="AP146" s="116">
        <f t="shared" si="73"/>
        <v>0.1790113112693758</v>
      </c>
      <c r="AQ146" s="116">
        <f t="shared" si="74"/>
        <v>0.3736959474042714</v>
      </c>
      <c r="AR146" s="129"/>
      <c r="AS146" s="130"/>
      <c r="AT146" s="133"/>
      <c r="AU146" s="133"/>
      <c r="AV146" s="132">
        <f t="shared" si="75"/>
        <v>0</v>
      </c>
    </row>
    <row r="147" spans="1:48" ht="15" customHeight="1">
      <c r="A147" s="91">
        <v>144</v>
      </c>
      <c r="B147" s="99">
        <v>113023</v>
      </c>
      <c r="C147" s="100" t="s">
        <v>197</v>
      </c>
      <c r="D147" s="100" t="s">
        <v>40</v>
      </c>
      <c r="E147" s="93">
        <v>1</v>
      </c>
      <c r="F147" s="93" t="s">
        <v>100</v>
      </c>
      <c r="G147" s="94">
        <v>3500</v>
      </c>
      <c r="H147" s="95">
        <f t="shared" si="59"/>
        <v>14000</v>
      </c>
      <c r="I147" s="103">
        <v>0.22845837301092578</v>
      </c>
      <c r="J147" s="95">
        <v>799.6043055382403</v>
      </c>
      <c r="K147" s="95">
        <f t="shared" si="60"/>
        <v>3198.417222152961</v>
      </c>
      <c r="L147" s="104">
        <v>3920.0000000000005</v>
      </c>
      <c r="M147" s="104">
        <f t="shared" si="61"/>
        <v>15680.000000000002</v>
      </c>
      <c r="N147" s="105">
        <v>0.2170354543603795</v>
      </c>
      <c r="O147" s="104">
        <v>850.7789810926877</v>
      </c>
      <c r="P147" s="104">
        <f t="shared" si="62"/>
        <v>3403.1159243707507</v>
      </c>
      <c r="Q147" s="31">
        <v>3951.51</v>
      </c>
      <c r="R147" s="31">
        <v>751.14</v>
      </c>
      <c r="S147" s="116">
        <f t="shared" si="63"/>
        <v>0.2822507142857143</v>
      </c>
      <c r="T147" s="116">
        <f t="shared" si="64"/>
        <v>0.23484740977425786</v>
      </c>
      <c r="U147" s="116">
        <f t="shared" si="65"/>
        <v>0.2520095663265306</v>
      </c>
      <c r="V147" s="116">
        <f t="shared" si="66"/>
        <v>0.22072124978783633</v>
      </c>
      <c r="W147" s="113"/>
      <c r="X147" s="114"/>
      <c r="Y147" s="32">
        <f t="shared" si="58"/>
        <v>-100.4849</v>
      </c>
      <c r="Z147" s="123"/>
      <c r="AA147" s="123"/>
      <c r="AB147" s="124">
        <v>3255</v>
      </c>
      <c r="AC147" s="124">
        <f t="shared" si="67"/>
        <v>6510</v>
      </c>
      <c r="AD147" s="125">
        <v>0.23257062372512244</v>
      </c>
      <c r="AE147" s="124">
        <v>757.0173802252735</v>
      </c>
      <c r="AF147" s="124">
        <f t="shared" si="68"/>
        <v>1514.034760450547</v>
      </c>
      <c r="AG147" s="124">
        <v>3759.525</v>
      </c>
      <c r="AH147" s="124">
        <f t="shared" si="69"/>
        <v>7519.05</v>
      </c>
      <c r="AI147" s="125">
        <v>0.22559350501336875</v>
      </c>
      <c r="AJ147" s="124">
        <v>848.1244219353852</v>
      </c>
      <c r="AK147" s="124">
        <f t="shared" si="70"/>
        <v>1696.2488438707703</v>
      </c>
      <c r="AL147" s="19">
        <v>2315.86</v>
      </c>
      <c r="AM147" s="19">
        <v>557.68</v>
      </c>
      <c r="AN147" s="116">
        <f t="shared" si="71"/>
        <v>0.3557388632872504</v>
      </c>
      <c r="AO147" s="116">
        <f t="shared" si="72"/>
        <v>0.36834028819394166</v>
      </c>
      <c r="AP147" s="116">
        <f t="shared" si="73"/>
        <v>0.30799901583311723</v>
      </c>
      <c r="AQ147" s="116">
        <f t="shared" si="74"/>
        <v>0.3287725159047991</v>
      </c>
      <c r="AR147" s="129"/>
      <c r="AS147" s="130"/>
      <c r="AT147" s="133"/>
      <c r="AU147" s="133"/>
      <c r="AV147" s="132">
        <f t="shared" si="75"/>
        <v>0</v>
      </c>
    </row>
    <row r="148" spans="1:48" ht="15" customHeight="1">
      <c r="A148" s="91" t="s">
        <v>198</v>
      </c>
      <c r="B148" s="91"/>
      <c r="C148" s="91"/>
      <c r="D148" s="91"/>
      <c r="E148" s="93">
        <f>SUM(E4:E147)</f>
        <v>368</v>
      </c>
      <c r="F148" s="93"/>
      <c r="G148" s="139">
        <f>SUM(G4:G147)</f>
        <v>1351187</v>
      </c>
      <c r="H148" s="95">
        <f>SUM(H4:H147)</f>
        <v>5404748</v>
      </c>
      <c r="I148" s="140">
        <v>0.2652850170036999</v>
      </c>
      <c r="J148" s="141">
        <f>SUM(J4:J147)</f>
        <v>358449.666270178</v>
      </c>
      <c r="K148" s="95">
        <f>SUM(K4:K147)</f>
        <v>1433798.665080712</v>
      </c>
      <c r="L148" s="142">
        <f>SUM(L4:L147)</f>
        <v>1513329.44</v>
      </c>
      <c r="M148" s="104">
        <f>SUM(M4:M147)</f>
        <v>6053317.76</v>
      </c>
      <c r="N148" s="143">
        <v>0.25202076615351476</v>
      </c>
      <c r="O148" s="142">
        <f>SUM(O4:O147)</f>
        <v>381390.4449114696</v>
      </c>
      <c r="P148" s="104">
        <f>SUM(P4:P147)</f>
        <v>1525561.7796458784</v>
      </c>
      <c r="Q148" s="31">
        <f>SUM(Q4:Q147)</f>
        <v>4707359.9399999995</v>
      </c>
      <c r="R148" s="31">
        <f>SUM(R4:R147)</f>
        <v>1172342.0200000007</v>
      </c>
      <c r="S148" s="116">
        <f t="shared" si="63"/>
        <v>0.8709675159692921</v>
      </c>
      <c r="T148" s="116">
        <f t="shared" si="64"/>
        <v>0.8176475878738573</v>
      </c>
      <c r="U148" s="116">
        <f t="shared" si="65"/>
        <v>0.7776495678297252</v>
      </c>
      <c r="V148" s="116">
        <f t="shared" si="66"/>
        <v>0.7684657780769332</v>
      </c>
      <c r="W148" s="113"/>
      <c r="X148" s="114"/>
      <c r="Y148" s="32"/>
      <c r="Z148" s="123"/>
      <c r="AA148" s="123"/>
      <c r="AB148" s="144">
        <f>SUM(AB1:AB46)</f>
        <v>498592.64625000005</v>
      </c>
      <c r="AC148" s="124">
        <f>SUM(AC4:AC147)</f>
        <v>2511533.82</v>
      </c>
      <c r="AD148" s="145">
        <f>AE148/AB148</f>
        <v>0.2519643064700243</v>
      </c>
      <c r="AE148" s="144">
        <f>SUM(AE1:AE46)</f>
        <v>125627.55032343543</v>
      </c>
      <c r="AF148" s="124">
        <f>SUM(AF4:AF147)</f>
        <v>678374.6319746919</v>
      </c>
      <c r="AG148" s="146">
        <f>SUM(AG4:AG147)</f>
        <v>1450410.7810499994</v>
      </c>
      <c r="AH148" s="124">
        <f>SUM(AH4:AH147)</f>
        <v>2900821.562099999</v>
      </c>
      <c r="AI148" s="145">
        <f>AJ148/AG148</f>
        <v>0.09703928558981732</v>
      </c>
      <c r="AJ148" s="144">
        <f>SUM(AJ1:AJ46)</f>
        <v>140746.8260048609</v>
      </c>
      <c r="AK148" s="124">
        <f>SUM(AK4:AK147)</f>
        <v>760017.0189328466</v>
      </c>
      <c r="AL148" s="19">
        <f>SUM(AL4:AL147)</f>
        <v>2297416.79</v>
      </c>
      <c r="AM148" s="19">
        <f>SUM(AM4:AM147)</f>
        <v>576357.8900000002</v>
      </c>
      <c r="AN148" s="116">
        <f t="shared" si="71"/>
        <v>0.9147465073753218</v>
      </c>
      <c r="AO148" s="116">
        <f t="shared" si="72"/>
        <v>0.8496159243488669</v>
      </c>
      <c r="AP148" s="116">
        <f t="shared" si="73"/>
        <v>0.7919883180738719</v>
      </c>
      <c r="AQ148" s="116">
        <f t="shared" si="74"/>
        <v>0.7583486627829396</v>
      </c>
      <c r="AR148" s="129"/>
      <c r="AS148" s="130"/>
      <c r="AT148" s="133"/>
      <c r="AU148" s="133"/>
      <c r="AV148" s="132">
        <f>SUM(AV4:AV147)</f>
        <v>27954.048785784005</v>
      </c>
    </row>
  </sheetData>
  <sheetProtection/>
  <mergeCells count="18">
    <mergeCell ref="H2:P2"/>
    <mergeCell ref="Q2:R2"/>
    <mergeCell ref="S2:V2"/>
    <mergeCell ref="W2:X2"/>
    <mergeCell ref="Z2:AA2"/>
    <mergeCell ref="AC2:AK2"/>
    <mergeCell ref="AL2:AM2"/>
    <mergeCell ref="AN2:AQ2"/>
    <mergeCell ref="AR2:AS2"/>
    <mergeCell ref="A148:D148"/>
    <mergeCell ref="A2:A3"/>
    <mergeCell ref="B2:B3"/>
    <mergeCell ref="C2:C3"/>
    <mergeCell ref="D2:D3"/>
    <mergeCell ref="E2:E3"/>
    <mergeCell ref="F2:F3"/>
    <mergeCell ref="Y2:Y3"/>
    <mergeCell ref="AV2:AV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E3" sqref="E3"/>
    </sheetView>
  </sheetViews>
  <sheetFormatPr defaultColWidth="9.140625" defaultRowHeight="30.75" customHeight="1"/>
  <cols>
    <col min="2" max="2" width="22.7109375" style="0" customWidth="1"/>
    <col min="3" max="3" width="12.57421875" style="0" customWidth="1"/>
    <col min="4" max="4" width="15.28125" style="0" customWidth="1"/>
    <col min="5" max="5" width="16.140625" style="0" customWidth="1"/>
    <col min="6" max="6" width="12.8515625" style="0" customWidth="1"/>
    <col min="7" max="7" width="13.421875" style="0" customWidth="1"/>
    <col min="8" max="8" width="20.8515625" style="0" customWidth="1"/>
  </cols>
  <sheetData>
    <row r="1" spans="1:8" ht="30.75" customHeight="1">
      <c r="A1" s="48" t="s">
        <v>199</v>
      </c>
      <c r="B1" s="48"/>
      <c r="C1" s="48"/>
      <c r="D1" s="48"/>
      <c r="E1" s="48"/>
      <c r="F1" s="49"/>
      <c r="G1" s="50"/>
      <c r="H1" s="51"/>
    </row>
    <row r="2" spans="1:8" ht="30.75" customHeight="1">
      <c r="A2" s="52" t="s">
        <v>1</v>
      </c>
      <c r="B2" s="52" t="s">
        <v>200</v>
      </c>
      <c r="C2" s="52" t="s">
        <v>201</v>
      </c>
      <c r="D2" s="53" t="s">
        <v>202</v>
      </c>
      <c r="E2" s="54" t="s">
        <v>203</v>
      </c>
      <c r="F2" s="55" t="s">
        <v>204</v>
      </c>
      <c r="G2" s="56" t="s">
        <v>205</v>
      </c>
      <c r="H2" s="51" t="s">
        <v>206</v>
      </c>
    </row>
    <row r="3" spans="1:8" ht="30.75" customHeight="1">
      <c r="A3" s="57">
        <v>1</v>
      </c>
      <c r="B3" s="57" t="s">
        <v>207</v>
      </c>
      <c r="C3" s="57">
        <v>22</v>
      </c>
      <c r="D3" s="58">
        <v>6</v>
      </c>
      <c r="E3" s="59">
        <f aca="true" t="shared" si="0" ref="E3:E10">D3/C3</f>
        <v>0.2727272727272727</v>
      </c>
      <c r="F3" s="60"/>
      <c r="G3" s="60"/>
      <c r="H3" s="61">
        <f aca="true" t="shared" si="1" ref="H3:H9">(1-E3)*-4</f>
        <v>-2.909090909090909</v>
      </c>
    </row>
    <row r="4" spans="1:8" ht="30.75" customHeight="1">
      <c r="A4" s="57">
        <v>2</v>
      </c>
      <c r="B4" s="57" t="s">
        <v>208</v>
      </c>
      <c r="C4" s="57">
        <v>19</v>
      </c>
      <c r="D4" s="58">
        <v>3</v>
      </c>
      <c r="E4" s="59">
        <f t="shared" si="0"/>
        <v>0.15789473684210525</v>
      </c>
      <c r="F4" s="60"/>
      <c r="G4" s="60"/>
      <c r="H4" s="61">
        <f t="shared" si="1"/>
        <v>-3.3684210526315788</v>
      </c>
    </row>
    <row r="5" spans="1:8" ht="30.75" customHeight="1">
      <c r="A5" s="57">
        <v>4</v>
      </c>
      <c r="B5" s="57" t="s">
        <v>209</v>
      </c>
      <c r="C5" s="57">
        <v>5</v>
      </c>
      <c r="D5" s="58">
        <v>0</v>
      </c>
      <c r="E5" s="59">
        <f t="shared" si="0"/>
        <v>0</v>
      </c>
      <c r="F5" s="60"/>
      <c r="G5" s="60"/>
      <c r="H5" s="61">
        <f t="shared" si="1"/>
        <v>-4</v>
      </c>
    </row>
    <row r="6" spans="1:8" ht="30.75" customHeight="1">
      <c r="A6" s="57">
        <v>5</v>
      </c>
      <c r="B6" s="57" t="s">
        <v>40</v>
      </c>
      <c r="C6" s="57">
        <v>32</v>
      </c>
      <c r="D6" s="58">
        <v>9</v>
      </c>
      <c r="E6" s="59">
        <f t="shared" si="0"/>
        <v>0.28125</v>
      </c>
      <c r="F6" s="60"/>
      <c r="G6" s="60"/>
      <c r="H6" s="61">
        <f t="shared" si="1"/>
        <v>-2.875</v>
      </c>
    </row>
    <row r="7" spans="1:8" ht="30.75" customHeight="1">
      <c r="A7" s="57">
        <v>6</v>
      </c>
      <c r="B7" s="57" t="s">
        <v>46</v>
      </c>
      <c r="C7" s="57">
        <v>24</v>
      </c>
      <c r="D7" s="58">
        <v>8</v>
      </c>
      <c r="E7" s="59">
        <f t="shared" si="0"/>
        <v>0.3333333333333333</v>
      </c>
      <c r="F7" s="60"/>
      <c r="G7" s="60"/>
      <c r="H7" s="61">
        <f t="shared" si="1"/>
        <v>-2.666666666666667</v>
      </c>
    </row>
    <row r="8" spans="1:8" ht="30.75" customHeight="1">
      <c r="A8" s="57">
        <v>7</v>
      </c>
      <c r="B8" s="57" t="s">
        <v>210</v>
      </c>
      <c r="C8" s="57">
        <v>6</v>
      </c>
      <c r="D8" s="58">
        <v>4</v>
      </c>
      <c r="E8" s="59">
        <f t="shared" si="0"/>
        <v>0.6666666666666666</v>
      </c>
      <c r="F8" s="62"/>
      <c r="G8" s="60"/>
      <c r="H8" s="61">
        <f t="shared" si="1"/>
        <v>-1.3333333333333335</v>
      </c>
    </row>
    <row r="9" spans="1:8" ht="30.75" customHeight="1">
      <c r="A9" s="57">
        <v>8</v>
      </c>
      <c r="B9" s="57" t="s">
        <v>53</v>
      </c>
      <c r="C9" s="57">
        <v>36</v>
      </c>
      <c r="D9" s="58">
        <v>6</v>
      </c>
      <c r="E9" s="59">
        <f t="shared" si="0"/>
        <v>0.16666666666666666</v>
      </c>
      <c r="F9" s="60"/>
      <c r="G9" s="60"/>
      <c r="H9" s="61">
        <f t="shared" si="1"/>
        <v>-3.3333333333333335</v>
      </c>
    </row>
    <row r="10" spans="1:8" ht="30.75" customHeight="1">
      <c r="A10" s="48" t="s">
        <v>198</v>
      </c>
      <c r="B10" s="48"/>
      <c r="C10" s="48">
        <f aca="true" t="shared" si="2" ref="C10:H10">SUM(C3:C9)</f>
        <v>144</v>
      </c>
      <c r="D10" s="48">
        <f t="shared" si="2"/>
        <v>36</v>
      </c>
      <c r="E10" s="54">
        <f t="shared" si="0"/>
        <v>0.25</v>
      </c>
      <c r="F10" s="55"/>
      <c r="G10" s="56">
        <f t="shared" si="2"/>
        <v>0</v>
      </c>
      <c r="H10" s="63">
        <f t="shared" si="2"/>
        <v>-20.48584529505582</v>
      </c>
    </row>
  </sheetData>
  <sheetProtection/>
  <mergeCells count="2">
    <mergeCell ref="A1:H1"/>
    <mergeCell ref="A10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workbookViewId="0" topLeftCell="A58">
      <selection activeCell="J15" sqref="J15"/>
    </sheetView>
  </sheetViews>
  <sheetFormatPr defaultColWidth="22.8515625" defaultRowHeight="12.75"/>
  <cols>
    <col min="1" max="1" width="12.421875" style="34" customWidth="1"/>
    <col min="2" max="2" width="24.140625" style="35" customWidth="1"/>
    <col min="3" max="3" width="10.421875" style="34" customWidth="1"/>
    <col min="4" max="4" width="11.28125" style="34" customWidth="1"/>
    <col min="5" max="5" width="15.00390625" style="34" customWidth="1"/>
    <col min="6" max="6" width="10.28125" style="36" customWidth="1"/>
    <col min="7" max="7" width="13.28125" style="35" customWidth="1"/>
    <col min="8" max="8" width="16.140625" style="37" customWidth="1"/>
    <col min="9" max="9" width="14.57421875" style="35" customWidth="1"/>
    <col min="10" max="16384" width="22.8515625" style="34" customWidth="1"/>
  </cols>
  <sheetData>
    <row r="1" spans="1:9" s="33" customFormat="1" ht="12.75">
      <c r="A1" s="38" t="s">
        <v>211</v>
      </c>
      <c r="B1" s="38" t="s">
        <v>212</v>
      </c>
      <c r="C1" s="38" t="s">
        <v>213</v>
      </c>
      <c r="D1" s="38" t="s">
        <v>214</v>
      </c>
      <c r="E1" s="38" t="s">
        <v>12</v>
      </c>
      <c r="F1" s="39" t="s">
        <v>215</v>
      </c>
      <c r="G1" s="40" t="s">
        <v>216</v>
      </c>
      <c r="H1" s="41" t="s">
        <v>217</v>
      </c>
      <c r="I1" s="40" t="s">
        <v>12</v>
      </c>
    </row>
    <row r="2" spans="1:9" s="34" customFormat="1" ht="12.75">
      <c r="A2" s="42">
        <v>107658</v>
      </c>
      <c r="B2" s="43" t="s">
        <v>218</v>
      </c>
      <c r="C2" s="42" t="s">
        <v>219</v>
      </c>
      <c r="D2" s="43" t="s">
        <v>220</v>
      </c>
      <c r="E2" s="42" t="s">
        <v>221</v>
      </c>
      <c r="F2" s="44">
        <v>70</v>
      </c>
      <c r="G2" s="45">
        <v>-25</v>
      </c>
      <c r="H2" s="46">
        <v>-25</v>
      </c>
      <c r="I2" s="45"/>
    </row>
    <row r="3" spans="1:9" s="34" customFormat="1" ht="12.75">
      <c r="A3" s="42">
        <v>114844</v>
      </c>
      <c r="B3" s="43" t="s">
        <v>222</v>
      </c>
      <c r="C3" s="42" t="s">
        <v>223</v>
      </c>
      <c r="D3" s="43" t="s">
        <v>224</v>
      </c>
      <c r="E3" s="43" t="s">
        <v>225</v>
      </c>
      <c r="F3" s="44">
        <v>70</v>
      </c>
      <c r="G3" s="45">
        <v>-25</v>
      </c>
      <c r="H3" s="46">
        <v>-25</v>
      </c>
      <c r="I3" s="45"/>
    </row>
    <row r="4" spans="1:9" s="34" customFormat="1" ht="12.75">
      <c r="A4" s="42">
        <v>716</v>
      </c>
      <c r="B4" s="43" t="s">
        <v>226</v>
      </c>
      <c r="C4" s="42" t="s">
        <v>227</v>
      </c>
      <c r="D4" s="43" t="s">
        <v>228</v>
      </c>
      <c r="E4" s="43" t="s">
        <v>225</v>
      </c>
      <c r="F4" s="44">
        <v>75</v>
      </c>
      <c r="G4" s="45">
        <v>-20</v>
      </c>
      <c r="H4" s="46">
        <v>-20</v>
      </c>
      <c r="I4" s="45"/>
    </row>
    <row r="5" spans="1:9" s="34" customFormat="1" ht="12.75">
      <c r="A5" s="42">
        <v>113025</v>
      </c>
      <c r="B5" s="43" t="s">
        <v>229</v>
      </c>
      <c r="C5" s="42" t="s">
        <v>230</v>
      </c>
      <c r="D5" s="43" t="s">
        <v>231</v>
      </c>
      <c r="E5" s="43" t="s">
        <v>225</v>
      </c>
      <c r="F5" s="44">
        <v>85</v>
      </c>
      <c r="G5" s="45">
        <v>-10</v>
      </c>
      <c r="H5" s="46">
        <v>-10</v>
      </c>
      <c r="I5" s="45"/>
    </row>
    <row r="6" spans="1:9" s="34" customFormat="1" ht="12.75">
      <c r="A6" s="42">
        <v>114286</v>
      </c>
      <c r="B6" s="43" t="s">
        <v>232</v>
      </c>
      <c r="C6" s="42" t="s">
        <v>233</v>
      </c>
      <c r="D6" s="43" t="s">
        <v>234</v>
      </c>
      <c r="E6" s="43" t="s">
        <v>225</v>
      </c>
      <c r="F6" s="44">
        <v>85</v>
      </c>
      <c r="G6" s="45">
        <v>-10</v>
      </c>
      <c r="H6" s="46">
        <v>-10</v>
      </c>
      <c r="I6" s="45"/>
    </row>
    <row r="7" spans="1:9" s="34" customFormat="1" ht="12.75">
      <c r="A7" s="42">
        <v>720</v>
      </c>
      <c r="B7" s="43" t="s">
        <v>235</v>
      </c>
      <c r="C7" s="42" t="s">
        <v>236</v>
      </c>
      <c r="D7" s="43" t="s">
        <v>237</v>
      </c>
      <c r="E7" s="43" t="s">
        <v>225</v>
      </c>
      <c r="F7" s="44">
        <v>90</v>
      </c>
      <c r="G7" s="45">
        <v>-5</v>
      </c>
      <c r="H7" s="46">
        <v>-5</v>
      </c>
      <c r="I7" s="45"/>
    </row>
    <row r="8" spans="1:9" s="34" customFormat="1" ht="12.75">
      <c r="A8" s="42">
        <v>104429</v>
      </c>
      <c r="B8" s="43" t="s">
        <v>238</v>
      </c>
      <c r="C8" s="42" t="s">
        <v>239</v>
      </c>
      <c r="D8" s="43" t="s">
        <v>240</v>
      </c>
      <c r="E8" s="43" t="s">
        <v>225</v>
      </c>
      <c r="F8" s="44" t="s">
        <v>241</v>
      </c>
      <c r="G8" s="45">
        <v>-50</v>
      </c>
      <c r="H8" s="46">
        <v>-50</v>
      </c>
      <c r="I8" s="45"/>
    </row>
    <row r="9" spans="1:9" s="34" customFormat="1" ht="12.75">
      <c r="A9" s="42">
        <v>750</v>
      </c>
      <c r="B9" s="43" t="s">
        <v>242</v>
      </c>
      <c r="C9" s="42" t="s">
        <v>243</v>
      </c>
      <c r="D9" s="43" t="s">
        <v>244</v>
      </c>
      <c r="E9" s="43" t="s">
        <v>225</v>
      </c>
      <c r="F9" s="44" t="s">
        <v>241</v>
      </c>
      <c r="G9" s="45">
        <v>-50</v>
      </c>
      <c r="H9" s="46">
        <v>-50</v>
      </c>
      <c r="I9" s="45"/>
    </row>
    <row r="10" spans="1:9" s="34" customFormat="1" ht="12.75">
      <c r="A10" s="42">
        <v>570</v>
      </c>
      <c r="B10" s="42" t="s">
        <v>245</v>
      </c>
      <c r="C10" s="42" t="s">
        <v>246</v>
      </c>
      <c r="D10" s="43" t="s">
        <v>247</v>
      </c>
      <c r="E10" s="43" t="s">
        <v>225</v>
      </c>
      <c r="F10" s="44" t="s">
        <v>241</v>
      </c>
      <c r="G10" s="45">
        <v>-50</v>
      </c>
      <c r="H10" s="46">
        <v>-50</v>
      </c>
      <c r="I10" s="45"/>
    </row>
    <row r="11" spans="1:9" s="34" customFormat="1" ht="12.75">
      <c r="A11" s="42">
        <v>113299</v>
      </c>
      <c r="B11" s="43" t="s">
        <v>248</v>
      </c>
      <c r="C11" s="42" t="s">
        <v>249</v>
      </c>
      <c r="D11" s="43" t="s">
        <v>250</v>
      </c>
      <c r="E11" s="43" t="s">
        <v>225</v>
      </c>
      <c r="F11" s="44" t="s">
        <v>241</v>
      </c>
      <c r="G11" s="45">
        <v>-50</v>
      </c>
      <c r="H11" s="46">
        <v>-50</v>
      </c>
      <c r="I11" s="45"/>
    </row>
    <row r="12" spans="1:9" s="34" customFormat="1" ht="12.75">
      <c r="A12" s="42">
        <v>118074</v>
      </c>
      <c r="B12" s="43" t="s">
        <v>251</v>
      </c>
      <c r="C12" s="42" t="s">
        <v>252</v>
      </c>
      <c r="D12" s="43" t="s">
        <v>253</v>
      </c>
      <c r="E12" s="43" t="s">
        <v>225</v>
      </c>
      <c r="F12" s="44" t="s">
        <v>241</v>
      </c>
      <c r="G12" s="45">
        <v>-50</v>
      </c>
      <c r="H12" s="46">
        <v>-50</v>
      </c>
      <c r="I12" s="45"/>
    </row>
    <row r="13" spans="1:9" s="34" customFormat="1" ht="12.75">
      <c r="A13" s="42">
        <v>391</v>
      </c>
      <c r="B13" s="43" t="s">
        <v>254</v>
      </c>
      <c r="C13" s="42" t="s">
        <v>255</v>
      </c>
      <c r="D13" s="43" t="s">
        <v>256</v>
      </c>
      <c r="E13" s="43" t="s">
        <v>225</v>
      </c>
      <c r="F13" s="44" t="s">
        <v>241</v>
      </c>
      <c r="G13" s="45">
        <v>-50</v>
      </c>
      <c r="H13" s="46">
        <v>-50</v>
      </c>
      <c r="I13" s="45"/>
    </row>
    <row r="14" spans="1:9" s="34" customFormat="1" ht="12.75">
      <c r="A14" s="42">
        <v>117184</v>
      </c>
      <c r="B14" s="43" t="s">
        <v>136</v>
      </c>
      <c r="C14" s="42" t="s">
        <v>257</v>
      </c>
      <c r="D14" s="43" t="s">
        <v>258</v>
      </c>
      <c r="E14" s="43" t="s">
        <v>225</v>
      </c>
      <c r="F14" s="44" t="s">
        <v>241</v>
      </c>
      <c r="G14" s="45">
        <v>-50</v>
      </c>
      <c r="H14" s="46">
        <v>-50</v>
      </c>
      <c r="I14" s="45"/>
    </row>
    <row r="15" spans="1:9" s="34" customFormat="1" ht="12.75">
      <c r="A15" s="42">
        <v>103199</v>
      </c>
      <c r="B15" s="43" t="s">
        <v>259</v>
      </c>
      <c r="C15" s="42" t="s">
        <v>260</v>
      </c>
      <c r="D15" s="43" t="s">
        <v>261</v>
      </c>
      <c r="E15" s="43" t="s">
        <v>225</v>
      </c>
      <c r="F15" s="44" t="s">
        <v>241</v>
      </c>
      <c r="G15" s="45">
        <v>-50</v>
      </c>
      <c r="H15" s="46">
        <v>-50</v>
      </c>
      <c r="I15" s="45"/>
    </row>
    <row r="16" spans="1:9" s="34" customFormat="1" ht="12.75">
      <c r="A16" s="42">
        <v>108277</v>
      </c>
      <c r="B16" s="43" t="s">
        <v>262</v>
      </c>
      <c r="C16" s="42" t="s">
        <v>263</v>
      </c>
      <c r="D16" s="43" t="s">
        <v>264</v>
      </c>
      <c r="E16" s="43" t="s">
        <v>225</v>
      </c>
      <c r="F16" s="44" t="s">
        <v>241</v>
      </c>
      <c r="G16" s="45">
        <v>-50</v>
      </c>
      <c r="H16" s="46">
        <v>-50</v>
      </c>
      <c r="I16" s="45"/>
    </row>
    <row r="17" spans="1:9" s="34" customFormat="1" ht="12.75">
      <c r="A17" s="42">
        <v>307</v>
      </c>
      <c r="B17" s="43" t="s">
        <v>265</v>
      </c>
      <c r="C17" s="42" t="s">
        <v>266</v>
      </c>
      <c r="D17" s="43" t="s">
        <v>267</v>
      </c>
      <c r="E17" s="43" t="s">
        <v>268</v>
      </c>
      <c r="F17" s="44" t="s">
        <v>241</v>
      </c>
      <c r="G17" s="45">
        <v>-50</v>
      </c>
      <c r="H17" s="46">
        <v>-50</v>
      </c>
      <c r="I17" s="45"/>
    </row>
    <row r="18" spans="1:9" s="34" customFormat="1" ht="12.75">
      <c r="A18" s="42">
        <v>727</v>
      </c>
      <c r="B18" s="43" t="s">
        <v>132</v>
      </c>
      <c r="C18" s="42" t="s">
        <v>269</v>
      </c>
      <c r="D18" s="43" t="s">
        <v>270</v>
      </c>
      <c r="E18" s="43" t="s">
        <v>271</v>
      </c>
      <c r="F18" s="44">
        <v>55</v>
      </c>
      <c r="G18" s="45">
        <v>-40</v>
      </c>
      <c r="H18" s="46">
        <v>-40</v>
      </c>
      <c r="I18" s="45"/>
    </row>
    <row r="19" spans="1:9" s="34" customFormat="1" ht="12.75">
      <c r="A19" s="42">
        <v>744</v>
      </c>
      <c r="B19" s="42" t="s">
        <v>272</v>
      </c>
      <c r="C19" s="42" t="s">
        <v>273</v>
      </c>
      <c r="D19" s="43" t="s">
        <v>274</v>
      </c>
      <c r="E19" s="43" t="s">
        <v>271</v>
      </c>
      <c r="F19" s="44">
        <v>55</v>
      </c>
      <c r="G19" s="45">
        <v>-40</v>
      </c>
      <c r="H19" s="46">
        <v>-40</v>
      </c>
      <c r="I19" s="45"/>
    </row>
    <row r="20" spans="1:9" s="34" customFormat="1" ht="12.75">
      <c r="A20" s="42">
        <v>385</v>
      </c>
      <c r="B20" s="42" t="s">
        <v>275</v>
      </c>
      <c r="C20" s="42" t="s">
        <v>276</v>
      </c>
      <c r="D20" s="43" t="s">
        <v>277</v>
      </c>
      <c r="E20" s="43" t="s">
        <v>271</v>
      </c>
      <c r="F20" s="44">
        <v>60</v>
      </c>
      <c r="G20" s="45">
        <v>-35</v>
      </c>
      <c r="H20" s="46">
        <v>-35</v>
      </c>
      <c r="I20" s="45"/>
    </row>
    <row r="21" spans="1:9" s="34" customFormat="1" ht="12.75">
      <c r="A21" s="42">
        <v>113008</v>
      </c>
      <c r="B21" s="43" t="s">
        <v>278</v>
      </c>
      <c r="C21" s="42" t="s">
        <v>279</v>
      </c>
      <c r="D21" s="43" t="s">
        <v>280</v>
      </c>
      <c r="E21" s="43" t="s">
        <v>271</v>
      </c>
      <c r="F21" s="44">
        <v>65</v>
      </c>
      <c r="G21" s="45">
        <v>-30</v>
      </c>
      <c r="H21" s="46">
        <v>-30</v>
      </c>
      <c r="I21" s="45"/>
    </row>
    <row r="22" spans="1:9" s="34" customFormat="1" ht="12.75">
      <c r="A22" s="42">
        <v>582</v>
      </c>
      <c r="B22" s="43" t="s">
        <v>75</v>
      </c>
      <c r="C22" s="42" t="s">
        <v>281</v>
      </c>
      <c r="D22" s="43" t="s">
        <v>282</v>
      </c>
      <c r="E22" s="43" t="s">
        <v>271</v>
      </c>
      <c r="F22" s="44">
        <v>70</v>
      </c>
      <c r="G22" s="45">
        <v>-25</v>
      </c>
      <c r="H22" s="46">
        <v>-25</v>
      </c>
      <c r="I22" s="45"/>
    </row>
    <row r="23" spans="1:9" s="34" customFormat="1" ht="12.75">
      <c r="A23" s="42">
        <v>349</v>
      </c>
      <c r="B23" s="42" t="s">
        <v>283</v>
      </c>
      <c r="C23" s="42" t="s">
        <v>284</v>
      </c>
      <c r="D23" s="43" t="s">
        <v>285</v>
      </c>
      <c r="E23" s="43" t="s">
        <v>271</v>
      </c>
      <c r="F23" s="44">
        <v>80</v>
      </c>
      <c r="G23" s="45">
        <v>-15</v>
      </c>
      <c r="H23" s="46">
        <v>-15</v>
      </c>
      <c r="I23" s="45"/>
    </row>
    <row r="24" spans="1:9" s="34" customFormat="1" ht="12.75">
      <c r="A24" s="42">
        <v>308</v>
      </c>
      <c r="B24" s="42" t="s">
        <v>286</v>
      </c>
      <c r="C24" s="42" t="s">
        <v>287</v>
      </c>
      <c r="D24" s="43" t="s">
        <v>288</v>
      </c>
      <c r="E24" s="43" t="s">
        <v>271</v>
      </c>
      <c r="F24" s="44">
        <v>85</v>
      </c>
      <c r="G24" s="45">
        <v>-10</v>
      </c>
      <c r="H24" s="46">
        <v>-10</v>
      </c>
      <c r="I24" s="45"/>
    </row>
    <row r="25" spans="1:9" s="34" customFormat="1" ht="12.75">
      <c r="A25" s="42">
        <v>104429</v>
      </c>
      <c r="B25" s="43" t="s">
        <v>238</v>
      </c>
      <c r="C25" s="42" t="s">
        <v>289</v>
      </c>
      <c r="D25" s="43" t="s">
        <v>290</v>
      </c>
      <c r="E25" s="43" t="s">
        <v>271</v>
      </c>
      <c r="F25" s="44">
        <v>85</v>
      </c>
      <c r="G25" s="45">
        <v>-10</v>
      </c>
      <c r="H25" s="46">
        <v>-10</v>
      </c>
      <c r="I25" s="45"/>
    </row>
    <row r="26" spans="1:9" s="34" customFormat="1" ht="12.75">
      <c r="A26" s="42">
        <v>341</v>
      </c>
      <c r="B26" s="43" t="s">
        <v>103</v>
      </c>
      <c r="C26" s="42" t="s">
        <v>291</v>
      </c>
      <c r="D26" s="43" t="s">
        <v>292</v>
      </c>
      <c r="E26" s="43" t="s">
        <v>271</v>
      </c>
      <c r="F26" s="44">
        <v>90</v>
      </c>
      <c r="G26" s="45">
        <v>-5</v>
      </c>
      <c r="H26" s="46">
        <v>-5</v>
      </c>
      <c r="I26" s="45"/>
    </row>
    <row r="27" spans="1:9" s="34" customFormat="1" ht="12.75">
      <c r="A27" s="42">
        <v>571</v>
      </c>
      <c r="B27" s="42" t="s">
        <v>293</v>
      </c>
      <c r="C27" s="42" t="s">
        <v>294</v>
      </c>
      <c r="D27" s="43" t="s">
        <v>295</v>
      </c>
      <c r="E27" s="43" t="s">
        <v>271</v>
      </c>
      <c r="F27" s="44">
        <v>90</v>
      </c>
      <c r="G27" s="45">
        <v>-5</v>
      </c>
      <c r="H27" s="46">
        <v>-5</v>
      </c>
      <c r="I27" s="45"/>
    </row>
    <row r="28" spans="1:9" s="34" customFormat="1" ht="12.75">
      <c r="A28" s="42">
        <v>54</v>
      </c>
      <c r="B28" s="42" t="s">
        <v>296</v>
      </c>
      <c r="C28" s="42" t="s">
        <v>297</v>
      </c>
      <c r="D28" s="43" t="s">
        <v>298</v>
      </c>
      <c r="E28" s="43" t="s">
        <v>271</v>
      </c>
      <c r="F28" s="44">
        <v>90</v>
      </c>
      <c r="G28" s="45">
        <v>-5</v>
      </c>
      <c r="H28" s="46">
        <v>-5</v>
      </c>
      <c r="I28" s="45"/>
    </row>
    <row r="29" spans="1:9" s="34" customFormat="1" ht="12.75">
      <c r="A29" s="42">
        <v>341</v>
      </c>
      <c r="B29" s="43" t="s">
        <v>103</v>
      </c>
      <c r="C29" s="42" t="s">
        <v>299</v>
      </c>
      <c r="D29" s="43" t="s">
        <v>300</v>
      </c>
      <c r="E29" s="43" t="s">
        <v>271</v>
      </c>
      <c r="F29" s="44">
        <v>90</v>
      </c>
      <c r="G29" s="45">
        <v>-5</v>
      </c>
      <c r="H29" s="46">
        <v>-5</v>
      </c>
      <c r="I29" s="45"/>
    </row>
    <row r="30" spans="1:9" s="34" customFormat="1" ht="12.75">
      <c r="A30" s="42">
        <v>117184</v>
      </c>
      <c r="B30" s="43" t="s">
        <v>136</v>
      </c>
      <c r="C30" s="42" t="s">
        <v>301</v>
      </c>
      <c r="D30" s="43" t="s">
        <v>302</v>
      </c>
      <c r="E30" s="43" t="s">
        <v>271</v>
      </c>
      <c r="F30" s="44">
        <v>90</v>
      </c>
      <c r="G30" s="45">
        <v>-5</v>
      </c>
      <c r="H30" s="46">
        <v>-5</v>
      </c>
      <c r="I30" s="45"/>
    </row>
    <row r="31" spans="1:9" s="34" customFormat="1" ht="12.75">
      <c r="A31" s="42">
        <v>744</v>
      </c>
      <c r="B31" s="42" t="s">
        <v>272</v>
      </c>
      <c r="C31" s="42" t="s">
        <v>303</v>
      </c>
      <c r="D31" s="43" t="s">
        <v>304</v>
      </c>
      <c r="E31" s="43" t="s">
        <v>271</v>
      </c>
      <c r="F31" s="44" t="s">
        <v>241</v>
      </c>
      <c r="G31" s="45">
        <v>-50</v>
      </c>
      <c r="H31" s="46">
        <v>-50</v>
      </c>
      <c r="I31" s="45"/>
    </row>
    <row r="32" spans="1:9" s="34" customFormat="1" ht="12.75">
      <c r="A32" s="42">
        <v>116482</v>
      </c>
      <c r="B32" s="43" t="s">
        <v>113</v>
      </c>
      <c r="C32" s="42" t="s">
        <v>305</v>
      </c>
      <c r="D32" s="43" t="s">
        <v>306</v>
      </c>
      <c r="E32" s="43" t="s">
        <v>271</v>
      </c>
      <c r="F32" s="44" t="s">
        <v>241</v>
      </c>
      <c r="G32" s="45">
        <v>-50</v>
      </c>
      <c r="H32" s="46">
        <v>-50</v>
      </c>
      <c r="I32" s="45"/>
    </row>
    <row r="33" spans="1:9" s="34" customFormat="1" ht="12.75">
      <c r="A33" s="42">
        <v>582</v>
      </c>
      <c r="B33" s="43" t="s">
        <v>75</v>
      </c>
      <c r="C33" s="42" t="s">
        <v>307</v>
      </c>
      <c r="D33" s="43" t="s">
        <v>308</v>
      </c>
      <c r="E33" s="43" t="s">
        <v>271</v>
      </c>
      <c r="F33" s="44" t="s">
        <v>241</v>
      </c>
      <c r="G33" s="45">
        <v>-50</v>
      </c>
      <c r="H33" s="46">
        <v>-50</v>
      </c>
      <c r="I33" s="45"/>
    </row>
    <row r="34" spans="1:9" s="34" customFormat="1" ht="12.75">
      <c r="A34" s="42">
        <v>104838</v>
      </c>
      <c r="B34" s="43" t="s">
        <v>309</v>
      </c>
      <c r="C34" s="42" t="s">
        <v>310</v>
      </c>
      <c r="D34" s="43" t="s">
        <v>311</v>
      </c>
      <c r="E34" s="43" t="s">
        <v>271</v>
      </c>
      <c r="F34" s="44" t="s">
        <v>241</v>
      </c>
      <c r="G34" s="45">
        <v>-50</v>
      </c>
      <c r="H34" s="46">
        <v>-50</v>
      </c>
      <c r="I34" s="45"/>
    </row>
    <row r="35" spans="1:9" s="34" customFormat="1" ht="12.75">
      <c r="A35" s="42">
        <v>102567</v>
      </c>
      <c r="B35" s="43" t="s">
        <v>312</v>
      </c>
      <c r="C35" s="42" t="s">
        <v>313</v>
      </c>
      <c r="D35" s="43" t="s">
        <v>314</v>
      </c>
      <c r="E35" s="43" t="s">
        <v>271</v>
      </c>
      <c r="F35" s="44" t="s">
        <v>241</v>
      </c>
      <c r="G35" s="45">
        <v>-50</v>
      </c>
      <c r="H35" s="46">
        <v>-50</v>
      </c>
      <c r="I35" s="45"/>
    </row>
    <row r="36" spans="1:9" s="34" customFormat="1" ht="12.75">
      <c r="A36" s="42">
        <v>737</v>
      </c>
      <c r="B36" s="43" t="s">
        <v>101</v>
      </c>
      <c r="C36" s="42" t="s">
        <v>315</v>
      </c>
      <c r="D36" s="43" t="s">
        <v>316</v>
      </c>
      <c r="E36" s="43" t="s">
        <v>271</v>
      </c>
      <c r="F36" s="44" t="s">
        <v>241</v>
      </c>
      <c r="G36" s="45">
        <v>-50</v>
      </c>
      <c r="H36" s="46">
        <v>-50</v>
      </c>
      <c r="I36" s="45"/>
    </row>
    <row r="37" spans="1:9" s="34" customFormat="1" ht="12.75">
      <c r="A37" s="42">
        <v>709</v>
      </c>
      <c r="B37" s="43" t="s">
        <v>317</v>
      </c>
      <c r="C37" s="42" t="s">
        <v>318</v>
      </c>
      <c r="D37" s="43" t="s">
        <v>319</v>
      </c>
      <c r="E37" s="43" t="s">
        <v>271</v>
      </c>
      <c r="F37" s="44" t="s">
        <v>241</v>
      </c>
      <c r="G37" s="45">
        <v>-50</v>
      </c>
      <c r="H37" s="46">
        <v>-50</v>
      </c>
      <c r="I37" s="45"/>
    </row>
    <row r="38" spans="1:9" s="34" customFormat="1" ht="12.75">
      <c r="A38" s="42">
        <v>712</v>
      </c>
      <c r="B38" s="43" t="s">
        <v>121</v>
      </c>
      <c r="C38" s="42" t="s">
        <v>320</v>
      </c>
      <c r="D38" s="43" t="s">
        <v>321</v>
      </c>
      <c r="E38" s="43" t="s">
        <v>271</v>
      </c>
      <c r="F38" s="44" t="s">
        <v>241</v>
      </c>
      <c r="G38" s="45">
        <v>-50</v>
      </c>
      <c r="H38" s="46">
        <v>-50</v>
      </c>
      <c r="I38" s="45"/>
    </row>
    <row r="39" spans="1:9" s="34" customFormat="1" ht="12.75">
      <c r="A39" s="42">
        <v>515</v>
      </c>
      <c r="B39" s="43" t="s">
        <v>160</v>
      </c>
      <c r="C39" s="42" t="s">
        <v>322</v>
      </c>
      <c r="D39" s="43" t="s">
        <v>323</v>
      </c>
      <c r="E39" s="43" t="s">
        <v>271</v>
      </c>
      <c r="F39" s="44" t="s">
        <v>241</v>
      </c>
      <c r="G39" s="45">
        <v>-50</v>
      </c>
      <c r="H39" s="46">
        <v>-50</v>
      </c>
      <c r="I39" s="45"/>
    </row>
    <row r="40" spans="1:9" s="34" customFormat="1" ht="12.75">
      <c r="A40" s="42">
        <v>712</v>
      </c>
      <c r="B40" s="43" t="s">
        <v>121</v>
      </c>
      <c r="C40" s="42" t="s">
        <v>324</v>
      </c>
      <c r="D40" s="43" t="s">
        <v>325</v>
      </c>
      <c r="E40" s="43" t="s">
        <v>271</v>
      </c>
      <c r="F40" s="44" t="s">
        <v>241</v>
      </c>
      <c r="G40" s="45">
        <v>-50</v>
      </c>
      <c r="H40" s="46">
        <v>-50</v>
      </c>
      <c r="I40" s="45"/>
    </row>
    <row r="41" spans="1:9" s="34" customFormat="1" ht="12.75">
      <c r="A41" s="42">
        <v>517</v>
      </c>
      <c r="B41" s="43" t="s">
        <v>326</v>
      </c>
      <c r="C41" s="42" t="s">
        <v>327</v>
      </c>
      <c r="D41" s="43" t="s">
        <v>328</v>
      </c>
      <c r="E41" s="43" t="s">
        <v>271</v>
      </c>
      <c r="F41" s="44" t="s">
        <v>241</v>
      </c>
      <c r="G41" s="45">
        <v>-50</v>
      </c>
      <c r="H41" s="46">
        <v>-50</v>
      </c>
      <c r="I41" s="45"/>
    </row>
    <row r="42" spans="1:9" s="34" customFormat="1" ht="12.75">
      <c r="A42" s="42">
        <v>113299</v>
      </c>
      <c r="B42" s="43" t="s">
        <v>248</v>
      </c>
      <c r="C42" s="42" t="s">
        <v>329</v>
      </c>
      <c r="D42" s="43" t="s">
        <v>330</v>
      </c>
      <c r="E42" s="43" t="s">
        <v>271</v>
      </c>
      <c r="F42" s="44" t="s">
        <v>241</v>
      </c>
      <c r="G42" s="45">
        <v>-50</v>
      </c>
      <c r="H42" s="46">
        <v>-50</v>
      </c>
      <c r="I42" s="45"/>
    </row>
    <row r="43" spans="1:9" s="34" customFormat="1" ht="12.75">
      <c r="A43" s="42">
        <v>712</v>
      </c>
      <c r="B43" s="43" t="s">
        <v>121</v>
      </c>
      <c r="C43" s="42" t="s">
        <v>331</v>
      </c>
      <c r="D43" s="43" t="s">
        <v>332</v>
      </c>
      <c r="E43" s="43" t="s">
        <v>271</v>
      </c>
      <c r="F43" s="44" t="s">
        <v>241</v>
      </c>
      <c r="G43" s="45">
        <v>-50</v>
      </c>
      <c r="H43" s="46">
        <v>-50</v>
      </c>
      <c r="I43" s="45"/>
    </row>
    <row r="44" spans="1:9" s="34" customFormat="1" ht="12.75">
      <c r="A44" s="42">
        <v>113025</v>
      </c>
      <c r="B44" s="43" t="s">
        <v>229</v>
      </c>
      <c r="C44" s="42" t="s">
        <v>333</v>
      </c>
      <c r="D44" s="43" t="s">
        <v>334</v>
      </c>
      <c r="E44" s="43" t="s">
        <v>271</v>
      </c>
      <c r="F44" s="44" t="s">
        <v>241</v>
      </c>
      <c r="G44" s="45">
        <v>-50</v>
      </c>
      <c r="H44" s="46">
        <v>-50</v>
      </c>
      <c r="I44" s="45"/>
    </row>
    <row r="45" spans="1:9" s="34" customFormat="1" ht="12.75">
      <c r="A45" s="42">
        <v>750</v>
      </c>
      <c r="B45" s="43" t="s">
        <v>242</v>
      </c>
      <c r="C45" s="42" t="s">
        <v>335</v>
      </c>
      <c r="D45" s="43" t="s">
        <v>336</v>
      </c>
      <c r="E45" s="43" t="s">
        <v>271</v>
      </c>
      <c r="F45" s="44" t="s">
        <v>241</v>
      </c>
      <c r="G45" s="45">
        <v>-50</v>
      </c>
      <c r="H45" s="46">
        <v>-50</v>
      </c>
      <c r="I45" s="45"/>
    </row>
    <row r="46" spans="1:9" s="34" customFormat="1" ht="12.75">
      <c r="A46" s="42">
        <v>367</v>
      </c>
      <c r="B46" s="42" t="s">
        <v>337</v>
      </c>
      <c r="C46" s="42" t="s">
        <v>338</v>
      </c>
      <c r="D46" s="43" t="s">
        <v>339</v>
      </c>
      <c r="E46" s="43" t="s">
        <v>271</v>
      </c>
      <c r="F46" s="44" t="s">
        <v>241</v>
      </c>
      <c r="G46" s="45">
        <v>-50</v>
      </c>
      <c r="H46" s="46">
        <v>-50</v>
      </c>
      <c r="I46" s="45"/>
    </row>
    <row r="47" spans="1:9" s="34" customFormat="1" ht="12.75">
      <c r="A47" s="42">
        <v>120844</v>
      </c>
      <c r="B47" s="43" t="s">
        <v>340</v>
      </c>
      <c r="C47" s="42" t="s">
        <v>341</v>
      </c>
      <c r="D47" s="43" t="s">
        <v>342</v>
      </c>
      <c r="E47" s="43" t="s">
        <v>271</v>
      </c>
      <c r="F47" s="44" t="s">
        <v>241</v>
      </c>
      <c r="G47" s="45">
        <v>-50</v>
      </c>
      <c r="H47" s="46">
        <v>-50</v>
      </c>
      <c r="I47" s="45"/>
    </row>
    <row r="48" spans="1:9" s="34" customFormat="1" ht="12.75">
      <c r="A48" s="42">
        <v>744</v>
      </c>
      <c r="B48" s="42" t="s">
        <v>272</v>
      </c>
      <c r="C48" s="42" t="s">
        <v>343</v>
      </c>
      <c r="D48" s="43" t="s">
        <v>344</v>
      </c>
      <c r="E48" s="43" t="s">
        <v>271</v>
      </c>
      <c r="F48" s="44" t="s">
        <v>241</v>
      </c>
      <c r="G48" s="45">
        <v>-50</v>
      </c>
      <c r="H48" s="46">
        <v>-50</v>
      </c>
      <c r="I48" s="45"/>
    </row>
    <row r="49" spans="1:9" s="34" customFormat="1" ht="12.75">
      <c r="A49" s="42">
        <v>359</v>
      </c>
      <c r="B49" s="43" t="s">
        <v>152</v>
      </c>
      <c r="C49" s="42" t="s">
        <v>345</v>
      </c>
      <c r="D49" s="43" t="s">
        <v>346</v>
      </c>
      <c r="E49" s="43" t="s">
        <v>271</v>
      </c>
      <c r="F49" s="44" t="s">
        <v>241</v>
      </c>
      <c r="G49" s="45">
        <v>-50</v>
      </c>
      <c r="H49" s="46">
        <v>-50</v>
      </c>
      <c r="I49" s="45"/>
    </row>
    <row r="50" spans="1:9" s="34" customFormat="1" ht="12.75">
      <c r="A50" s="42">
        <v>114844</v>
      </c>
      <c r="B50" s="43" t="s">
        <v>222</v>
      </c>
      <c r="C50" s="42" t="s">
        <v>347</v>
      </c>
      <c r="D50" s="43" t="s">
        <v>348</v>
      </c>
      <c r="E50" s="43" t="s">
        <v>271</v>
      </c>
      <c r="F50" s="44" t="s">
        <v>241</v>
      </c>
      <c r="G50" s="45">
        <v>-50</v>
      </c>
      <c r="H50" s="46">
        <v>-50</v>
      </c>
      <c r="I50" s="45"/>
    </row>
    <row r="51" spans="1:9" s="34" customFormat="1" ht="12.75">
      <c r="A51" s="42">
        <v>546</v>
      </c>
      <c r="B51" s="43" t="s">
        <v>91</v>
      </c>
      <c r="C51" s="42" t="s">
        <v>349</v>
      </c>
      <c r="D51" s="43" t="s">
        <v>350</v>
      </c>
      <c r="E51" s="43" t="s">
        <v>271</v>
      </c>
      <c r="F51" s="44" t="s">
        <v>241</v>
      </c>
      <c r="G51" s="45">
        <v>-50</v>
      </c>
      <c r="H51" s="46">
        <v>-50</v>
      </c>
      <c r="I51" s="45"/>
    </row>
    <row r="52" spans="1:9" s="34" customFormat="1" ht="12.75">
      <c r="A52" s="42">
        <v>103199</v>
      </c>
      <c r="B52" s="43" t="s">
        <v>259</v>
      </c>
      <c r="C52" s="42" t="s">
        <v>351</v>
      </c>
      <c r="D52" s="43" t="s">
        <v>352</v>
      </c>
      <c r="E52" s="43" t="s">
        <v>271</v>
      </c>
      <c r="F52" s="44" t="s">
        <v>241</v>
      </c>
      <c r="G52" s="45">
        <v>-50</v>
      </c>
      <c r="H52" s="46">
        <v>-50</v>
      </c>
      <c r="I52" s="45"/>
    </row>
    <row r="53" spans="1:9" s="34" customFormat="1" ht="12.75">
      <c r="A53" s="42">
        <v>747</v>
      </c>
      <c r="B53" s="43" t="s">
        <v>353</v>
      </c>
      <c r="C53" s="42" t="s">
        <v>354</v>
      </c>
      <c r="D53" s="43" t="s">
        <v>355</v>
      </c>
      <c r="E53" s="43" t="s">
        <v>271</v>
      </c>
      <c r="F53" s="44" t="s">
        <v>241</v>
      </c>
      <c r="G53" s="45">
        <v>-50</v>
      </c>
      <c r="H53" s="46">
        <v>-50</v>
      </c>
      <c r="I53" s="45"/>
    </row>
    <row r="54" spans="1:9" s="34" customFormat="1" ht="12.75">
      <c r="A54" s="42">
        <v>106569</v>
      </c>
      <c r="B54" s="43" t="s">
        <v>356</v>
      </c>
      <c r="C54" s="42" t="s">
        <v>357</v>
      </c>
      <c r="D54" s="43" t="s">
        <v>358</v>
      </c>
      <c r="E54" s="43" t="s">
        <v>271</v>
      </c>
      <c r="F54" s="44" t="s">
        <v>241</v>
      </c>
      <c r="G54" s="45">
        <v>-50</v>
      </c>
      <c r="H54" s="46">
        <v>-50</v>
      </c>
      <c r="I54" s="45"/>
    </row>
    <row r="55" spans="1:9" s="34" customFormat="1" ht="12.75">
      <c r="A55" s="42">
        <v>104838</v>
      </c>
      <c r="B55" s="43" t="s">
        <v>309</v>
      </c>
      <c r="C55" s="42" t="s">
        <v>359</v>
      </c>
      <c r="D55" s="43" t="s">
        <v>360</v>
      </c>
      <c r="E55" s="43" t="s">
        <v>271</v>
      </c>
      <c r="F55" s="44" t="s">
        <v>241</v>
      </c>
      <c r="G55" s="45">
        <v>-50</v>
      </c>
      <c r="H55" s="46">
        <v>-50</v>
      </c>
      <c r="I55" s="45"/>
    </row>
    <row r="56" spans="1:9" s="34" customFormat="1" ht="12.75">
      <c r="A56" s="42">
        <v>102565</v>
      </c>
      <c r="B56" s="43" t="s">
        <v>361</v>
      </c>
      <c r="C56" s="42" t="s">
        <v>362</v>
      </c>
      <c r="D56" s="43" t="s">
        <v>363</v>
      </c>
      <c r="E56" s="43" t="s">
        <v>364</v>
      </c>
      <c r="F56" s="44" t="s">
        <v>241</v>
      </c>
      <c r="G56" s="45">
        <v>-50</v>
      </c>
      <c r="H56" s="46">
        <v>-50</v>
      </c>
      <c r="I56" s="45"/>
    </row>
    <row r="57" spans="1:9" s="34" customFormat="1" ht="12.75">
      <c r="A57" s="42">
        <v>105910</v>
      </c>
      <c r="B57" s="43" t="s">
        <v>365</v>
      </c>
      <c r="C57" s="42" t="s">
        <v>366</v>
      </c>
      <c r="D57" s="43" t="s">
        <v>367</v>
      </c>
      <c r="E57" s="43" t="s">
        <v>368</v>
      </c>
      <c r="F57" s="44">
        <v>50</v>
      </c>
      <c r="G57" s="45">
        <v>-45</v>
      </c>
      <c r="H57" s="46">
        <f>G57/2</f>
        <v>-22.5</v>
      </c>
      <c r="I57" s="47" t="s">
        <v>369</v>
      </c>
    </row>
    <row r="58" spans="1:9" s="34" customFormat="1" ht="12.75">
      <c r="A58" s="42">
        <v>106569</v>
      </c>
      <c r="B58" s="43" t="s">
        <v>356</v>
      </c>
      <c r="C58" s="42" t="s">
        <v>370</v>
      </c>
      <c r="D58" s="43" t="s">
        <v>371</v>
      </c>
      <c r="E58" s="43" t="s">
        <v>368</v>
      </c>
      <c r="F58" s="44">
        <v>65</v>
      </c>
      <c r="G58" s="45">
        <v>-30</v>
      </c>
      <c r="H58" s="46">
        <f>G58/2</f>
        <v>-15</v>
      </c>
      <c r="I58" s="47" t="s">
        <v>369</v>
      </c>
    </row>
    <row r="59" spans="1:9" s="34" customFormat="1" ht="12.75">
      <c r="A59" s="42">
        <v>106569</v>
      </c>
      <c r="B59" s="43" t="s">
        <v>356</v>
      </c>
      <c r="C59" s="42" t="s">
        <v>372</v>
      </c>
      <c r="D59" s="43" t="s">
        <v>373</v>
      </c>
      <c r="E59" s="43" t="s">
        <v>368</v>
      </c>
      <c r="F59" s="44">
        <v>70</v>
      </c>
      <c r="G59" s="45">
        <v>-25</v>
      </c>
      <c r="H59" s="46">
        <f>G59/2</f>
        <v>-12.5</v>
      </c>
      <c r="I59" s="47" t="s">
        <v>369</v>
      </c>
    </row>
    <row r="60" spans="1:9" s="34" customFormat="1" ht="12.75">
      <c r="A60" s="42">
        <v>117184</v>
      </c>
      <c r="B60" s="43" t="s">
        <v>136</v>
      </c>
      <c r="C60" s="42" t="s">
        <v>374</v>
      </c>
      <c r="D60" s="43" t="s">
        <v>375</v>
      </c>
      <c r="E60" s="43" t="s">
        <v>368</v>
      </c>
      <c r="F60" s="44">
        <v>85</v>
      </c>
      <c r="G60" s="45">
        <v>-10</v>
      </c>
      <c r="H60" s="46">
        <f>G60/2</f>
        <v>-5</v>
      </c>
      <c r="I60" s="47" t="s">
        <v>369</v>
      </c>
    </row>
    <row r="61" spans="1:9" s="34" customFormat="1" ht="12.75">
      <c r="A61" s="42">
        <v>578</v>
      </c>
      <c r="B61" s="43" t="s">
        <v>155</v>
      </c>
      <c r="C61" s="42" t="s">
        <v>376</v>
      </c>
      <c r="D61" s="43" t="s">
        <v>377</v>
      </c>
      <c r="E61" s="43" t="s">
        <v>368</v>
      </c>
      <c r="F61" s="44" t="s">
        <v>241</v>
      </c>
      <c r="G61" s="45">
        <v>-50</v>
      </c>
      <c r="H61" s="46">
        <f aca="true" t="shared" si="0" ref="H61:H74">G61/2</f>
        <v>-25</v>
      </c>
      <c r="I61" s="47" t="s">
        <v>369</v>
      </c>
    </row>
    <row r="62" spans="1:9" s="34" customFormat="1" ht="12.75">
      <c r="A62" s="42">
        <v>744</v>
      </c>
      <c r="B62" s="42" t="s">
        <v>272</v>
      </c>
      <c r="C62" s="42" t="s">
        <v>378</v>
      </c>
      <c r="D62" s="43" t="s">
        <v>379</v>
      </c>
      <c r="E62" s="43" t="s">
        <v>368</v>
      </c>
      <c r="F62" s="44" t="s">
        <v>241</v>
      </c>
      <c r="G62" s="45">
        <v>-50</v>
      </c>
      <c r="H62" s="46">
        <f t="shared" si="0"/>
        <v>-25</v>
      </c>
      <c r="I62" s="47" t="s">
        <v>369</v>
      </c>
    </row>
    <row r="63" spans="1:9" s="34" customFormat="1" ht="12.75">
      <c r="A63" s="42">
        <v>712</v>
      </c>
      <c r="B63" s="43" t="s">
        <v>121</v>
      </c>
      <c r="C63" s="42" t="s">
        <v>380</v>
      </c>
      <c r="D63" s="43" t="s">
        <v>381</v>
      </c>
      <c r="E63" s="43" t="s">
        <v>368</v>
      </c>
      <c r="F63" s="44" t="s">
        <v>241</v>
      </c>
      <c r="G63" s="45">
        <v>-50</v>
      </c>
      <c r="H63" s="46">
        <f t="shared" si="0"/>
        <v>-25</v>
      </c>
      <c r="I63" s="47" t="s">
        <v>369</v>
      </c>
    </row>
    <row r="64" spans="1:9" s="34" customFormat="1" ht="12.75">
      <c r="A64" s="42">
        <v>570</v>
      </c>
      <c r="B64" s="42" t="s">
        <v>245</v>
      </c>
      <c r="C64" s="42" t="s">
        <v>382</v>
      </c>
      <c r="D64" s="43" t="s">
        <v>383</v>
      </c>
      <c r="E64" s="43" t="s">
        <v>368</v>
      </c>
      <c r="F64" s="44" t="s">
        <v>241</v>
      </c>
      <c r="G64" s="45">
        <v>-50</v>
      </c>
      <c r="H64" s="46">
        <f t="shared" si="0"/>
        <v>-25</v>
      </c>
      <c r="I64" s="47" t="s">
        <v>369</v>
      </c>
    </row>
    <row r="65" spans="1:9" s="34" customFormat="1" ht="12.75">
      <c r="A65" s="42">
        <v>102565</v>
      </c>
      <c r="B65" s="43" t="s">
        <v>361</v>
      </c>
      <c r="C65" s="42" t="s">
        <v>384</v>
      </c>
      <c r="D65" s="43" t="s">
        <v>385</v>
      </c>
      <c r="E65" s="43" t="s">
        <v>368</v>
      </c>
      <c r="F65" s="44" t="s">
        <v>241</v>
      </c>
      <c r="G65" s="45">
        <v>-50</v>
      </c>
      <c r="H65" s="46">
        <f t="shared" si="0"/>
        <v>-25</v>
      </c>
      <c r="I65" s="47" t="s">
        <v>369</v>
      </c>
    </row>
    <row r="66" spans="1:9" s="34" customFormat="1" ht="12.75">
      <c r="A66" s="42">
        <v>116482</v>
      </c>
      <c r="B66" s="43" t="s">
        <v>113</v>
      </c>
      <c r="C66" s="42" t="s">
        <v>386</v>
      </c>
      <c r="D66" s="43" t="s">
        <v>387</v>
      </c>
      <c r="E66" s="43" t="s">
        <v>368</v>
      </c>
      <c r="F66" s="44" t="s">
        <v>241</v>
      </c>
      <c r="G66" s="45">
        <v>-50</v>
      </c>
      <c r="H66" s="46">
        <f t="shared" si="0"/>
        <v>-25</v>
      </c>
      <c r="I66" s="47" t="s">
        <v>369</v>
      </c>
    </row>
    <row r="67" spans="1:9" s="34" customFormat="1" ht="12.75">
      <c r="A67" s="42">
        <v>102934</v>
      </c>
      <c r="B67" s="43" t="s">
        <v>388</v>
      </c>
      <c r="C67" s="42" t="s">
        <v>389</v>
      </c>
      <c r="D67" s="43" t="s">
        <v>390</v>
      </c>
      <c r="E67" s="43" t="s">
        <v>368</v>
      </c>
      <c r="F67" s="44" t="s">
        <v>241</v>
      </c>
      <c r="G67" s="45">
        <v>-50</v>
      </c>
      <c r="H67" s="46">
        <f t="shared" si="0"/>
        <v>-25</v>
      </c>
      <c r="I67" s="47" t="s">
        <v>369</v>
      </c>
    </row>
    <row r="68" spans="1:9" s="34" customFormat="1" ht="12.75">
      <c r="A68" s="42">
        <v>712</v>
      </c>
      <c r="B68" s="43" t="s">
        <v>121</v>
      </c>
      <c r="C68" s="42" t="s">
        <v>391</v>
      </c>
      <c r="D68" s="43" t="s">
        <v>392</v>
      </c>
      <c r="E68" s="43" t="s">
        <v>368</v>
      </c>
      <c r="F68" s="44" t="s">
        <v>241</v>
      </c>
      <c r="G68" s="45">
        <v>-50</v>
      </c>
      <c r="H68" s="46">
        <f t="shared" si="0"/>
        <v>-25</v>
      </c>
      <c r="I68" s="47" t="s">
        <v>369</v>
      </c>
    </row>
    <row r="69" spans="1:9" s="34" customFormat="1" ht="12.75">
      <c r="A69" s="42">
        <v>308</v>
      </c>
      <c r="B69" s="42" t="s">
        <v>286</v>
      </c>
      <c r="C69" s="42" t="s">
        <v>393</v>
      </c>
      <c r="D69" s="43" t="s">
        <v>394</v>
      </c>
      <c r="E69" s="43" t="s">
        <v>368</v>
      </c>
      <c r="F69" s="44" t="s">
        <v>241</v>
      </c>
      <c r="G69" s="45">
        <v>-50</v>
      </c>
      <c r="H69" s="46">
        <f t="shared" si="0"/>
        <v>-25</v>
      </c>
      <c r="I69" s="47" t="s">
        <v>369</v>
      </c>
    </row>
    <row r="70" spans="1:9" s="34" customFormat="1" ht="12.75">
      <c r="A70" s="42">
        <v>111219</v>
      </c>
      <c r="B70" s="43" t="s">
        <v>395</v>
      </c>
      <c r="C70" s="42" t="s">
        <v>396</v>
      </c>
      <c r="D70" s="43" t="s">
        <v>397</v>
      </c>
      <c r="E70" s="43" t="s">
        <v>368</v>
      </c>
      <c r="F70" s="44" t="s">
        <v>241</v>
      </c>
      <c r="G70" s="45">
        <v>-50</v>
      </c>
      <c r="H70" s="46">
        <f t="shared" si="0"/>
        <v>-25</v>
      </c>
      <c r="I70" s="47" t="s">
        <v>369</v>
      </c>
    </row>
    <row r="71" spans="1:9" s="34" customFormat="1" ht="12.75">
      <c r="A71" s="42">
        <v>570</v>
      </c>
      <c r="B71" s="42" t="s">
        <v>245</v>
      </c>
      <c r="C71" s="42" t="s">
        <v>398</v>
      </c>
      <c r="D71" s="43" t="s">
        <v>399</v>
      </c>
      <c r="E71" s="43" t="s">
        <v>400</v>
      </c>
      <c r="F71" s="44">
        <v>65</v>
      </c>
      <c r="G71" s="45">
        <v>-30</v>
      </c>
      <c r="H71" s="46">
        <f t="shared" si="0"/>
        <v>-15</v>
      </c>
      <c r="I71" s="47" t="s">
        <v>369</v>
      </c>
    </row>
    <row r="72" spans="1:9" s="34" customFormat="1" ht="12.75">
      <c r="A72" s="42">
        <v>106569</v>
      </c>
      <c r="B72" s="43" t="s">
        <v>356</v>
      </c>
      <c r="C72" s="42" t="s">
        <v>401</v>
      </c>
      <c r="D72" s="43" t="s">
        <v>402</v>
      </c>
      <c r="E72" s="43" t="s">
        <v>400</v>
      </c>
      <c r="F72" s="44" t="s">
        <v>241</v>
      </c>
      <c r="G72" s="45">
        <v>-50</v>
      </c>
      <c r="H72" s="46">
        <f t="shared" si="0"/>
        <v>-25</v>
      </c>
      <c r="I72" s="47" t="s">
        <v>369</v>
      </c>
    </row>
    <row r="73" spans="1:9" s="34" customFormat="1" ht="12.75">
      <c r="A73" s="42">
        <v>573</v>
      </c>
      <c r="B73" s="43" t="s">
        <v>403</v>
      </c>
      <c r="C73" s="42" t="s">
        <v>404</v>
      </c>
      <c r="D73" s="43" t="s">
        <v>405</v>
      </c>
      <c r="E73" s="43" t="s">
        <v>400</v>
      </c>
      <c r="F73" s="44" t="s">
        <v>241</v>
      </c>
      <c r="G73" s="45">
        <v>-50</v>
      </c>
      <c r="H73" s="46">
        <f t="shared" si="0"/>
        <v>-25</v>
      </c>
      <c r="I73" s="47" t="s">
        <v>369</v>
      </c>
    </row>
    <row r="74" spans="1:9" s="34" customFormat="1" ht="12.75">
      <c r="A74" s="42">
        <v>598</v>
      </c>
      <c r="B74" s="43" t="s">
        <v>65</v>
      </c>
      <c r="C74" s="42" t="s">
        <v>406</v>
      </c>
      <c r="D74" s="43" t="s">
        <v>407</v>
      </c>
      <c r="E74" s="43" t="s">
        <v>400</v>
      </c>
      <c r="F74" s="44" t="s">
        <v>241</v>
      </c>
      <c r="G74" s="45">
        <v>-50</v>
      </c>
      <c r="H74" s="46">
        <f t="shared" si="0"/>
        <v>-25</v>
      </c>
      <c r="I74" s="47" t="s">
        <v>369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I13" sqref="I13:J13"/>
    </sheetView>
  </sheetViews>
  <sheetFormatPr defaultColWidth="9.140625" defaultRowHeight="12.75"/>
  <cols>
    <col min="2" max="2" width="26.421875" style="7" customWidth="1"/>
    <col min="3" max="4" width="10.57421875" style="7" bestFit="1" customWidth="1"/>
    <col min="5" max="5" width="14.00390625" style="8" bestFit="1" customWidth="1"/>
    <col min="8" max="8" width="23.57421875" style="7" customWidth="1"/>
    <col min="9" max="9" width="19.421875" style="7" customWidth="1"/>
    <col min="10" max="10" width="15.8515625" style="7" customWidth="1"/>
    <col min="11" max="11" width="12.8515625" style="0" bestFit="1" customWidth="1"/>
  </cols>
  <sheetData>
    <row r="1" spans="2:8" ht="12.75">
      <c r="B1" s="9" t="s">
        <v>408</v>
      </c>
      <c r="H1" s="7" t="s">
        <v>409</v>
      </c>
    </row>
    <row r="2" spans="2:10" ht="12.75">
      <c r="B2" s="10" t="s">
        <v>410</v>
      </c>
      <c r="C2" s="11" t="s">
        <v>25</v>
      </c>
      <c r="D2" s="11" t="s">
        <v>26</v>
      </c>
      <c r="H2" s="10" t="s">
        <v>410</v>
      </c>
      <c r="I2" s="10" t="s">
        <v>411</v>
      </c>
      <c r="J2" s="27" t="s">
        <v>412</v>
      </c>
    </row>
    <row r="3" spans="1:10" ht="12.75">
      <c r="A3" s="12" t="s">
        <v>413</v>
      </c>
      <c r="B3" s="13" t="s">
        <v>414</v>
      </c>
      <c r="C3" s="14">
        <v>17544</v>
      </c>
      <c r="D3" s="15">
        <v>-11511.96</v>
      </c>
      <c r="H3" s="16" t="s">
        <v>415</v>
      </c>
      <c r="I3" s="28">
        <v>114970.8</v>
      </c>
      <c r="J3" s="29">
        <v>-57816.0000000004</v>
      </c>
    </row>
    <row r="4" spans="8:10" ht="12.75">
      <c r="H4" s="16" t="s">
        <v>414</v>
      </c>
      <c r="I4" s="28">
        <v>74868</v>
      </c>
      <c r="J4" s="29">
        <v>-49126.6200000002</v>
      </c>
    </row>
    <row r="5" spans="9:10" ht="12.75">
      <c r="I5" s="7">
        <f>SUM(I3:I4)</f>
        <v>189838.8</v>
      </c>
      <c r="J5" s="7">
        <f>SUM(J3:J4)</f>
        <v>-106942.6200000006</v>
      </c>
    </row>
    <row r="6" spans="2:8" ht="12.75">
      <c r="B6" s="7" t="s">
        <v>416</v>
      </c>
      <c r="H6" s="7" t="s">
        <v>417</v>
      </c>
    </row>
    <row r="7" spans="1:10" ht="12.75">
      <c r="A7" s="12" t="s">
        <v>66</v>
      </c>
      <c r="B7" s="17" t="s">
        <v>410</v>
      </c>
      <c r="C7" s="17" t="s">
        <v>418</v>
      </c>
      <c r="D7" s="18" t="s">
        <v>419</v>
      </c>
      <c r="H7" s="17" t="s">
        <v>410</v>
      </c>
      <c r="I7" s="17" t="s">
        <v>418</v>
      </c>
      <c r="J7" s="18" t="s">
        <v>419</v>
      </c>
    </row>
    <row r="8" spans="2:10" ht="12.75">
      <c r="B8" s="13" t="s">
        <v>415</v>
      </c>
      <c r="C8" s="14">
        <v>5220</v>
      </c>
      <c r="D8" s="15">
        <v>-2628</v>
      </c>
      <c r="H8" s="13" t="s">
        <v>415</v>
      </c>
      <c r="I8" s="14">
        <v>6148.68</v>
      </c>
      <c r="J8" s="15">
        <v>-2745.72</v>
      </c>
    </row>
    <row r="9" spans="3:10" ht="12.75">
      <c r="C9" s="19">
        <v>214074.63</v>
      </c>
      <c r="D9" s="19">
        <v>41348.25</v>
      </c>
      <c r="H9" s="7" t="s">
        <v>420</v>
      </c>
      <c r="I9" s="30">
        <v>33494.7</v>
      </c>
      <c r="J9" s="7">
        <v>5193.7</v>
      </c>
    </row>
    <row r="10" spans="3:10" ht="12.75">
      <c r="C10" s="7">
        <f>C9-C8</f>
        <v>208854.63</v>
      </c>
      <c r="D10" s="7">
        <f>D9-D8</f>
        <v>43976.25</v>
      </c>
      <c r="I10" s="7">
        <f>SUM(I8:I9)</f>
        <v>39643.38</v>
      </c>
      <c r="J10" s="7">
        <f>SUM(J8:J9)</f>
        <v>2447.98</v>
      </c>
    </row>
    <row r="12" spans="9:11" ht="12.75">
      <c r="I12" s="31">
        <v>363871.68</v>
      </c>
      <c r="J12" s="31">
        <v>67900.23</v>
      </c>
      <c r="K12" s="8">
        <f>J12/I12</f>
        <v>0.18660487675215615</v>
      </c>
    </row>
    <row r="13" spans="9:11" ht="12.75">
      <c r="I13" s="7">
        <f>I12-I10</f>
        <v>324228.3</v>
      </c>
      <c r="J13" s="7">
        <f>J12-J10</f>
        <v>65452.24999999999</v>
      </c>
      <c r="K13" s="8">
        <f>J13/I13</f>
        <v>0.2018708730854154</v>
      </c>
    </row>
    <row r="14" ht="12.75">
      <c r="K14" s="8"/>
    </row>
    <row r="15" ht="12.75">
      <c r="K15" s="8"/>
    </row>
    <row r="16" spans="2:8" ht="12.75">
      <c r="B16" s="7" t="s">
        <v>416</v>
      </c>
      <c r="H16" s="7" t="s">
        <v>417</v>
      </c>
    </row>
    <row r="17" spans="1:10" ht="12.75">
      <c r="A17" s="12" t="s">
        <v>421</v>
      </c>
      <c r="B17" s="20" t="s">
        <v>410</v>
      </c>
      <c r="C17" s="21" t="s">
        <v>422</v>
      </c>
      <c r="D17" s="22" t="s">
        <v>423</v>
      </c>
      <c r="H17" s="20" t="s">
        <v>410</v>
      </c>
      <c r="I17" s="21" t="s">
        <v>422</v>
      </c>
      <c r="J17" s="22" t="s">
        <v>423</v>
      </c>
    </row>
    <row r="18" spans="2:10" ht="12.75">
      <c r="B18" s="23" t="s">
        <v>415</v>
      </c>
      <c r="C18" s="24">
        <v>41760</v>
      </c>
      <c r="D18" s="25">
        <v>-21024</v>
      </c>
      <c r="H18" s="23" t="s">
        <v>414</v>
      </c>
      <c r="I18" s="24">
        <v>89819</v>
      </c>
      <c r="J18" s="25">
        <v>-58895.7100000002</v>
      </c>
    </row>
    <row r="19" spans="2:10" ht="12.75">
      <c r="B19" s="23" t="s">
        <v>424</v>
      </c>
      <c r="C19" s="24">
        <v>4800</v>
      </c>
      <c r="D19" s="25">
        <v>-3369.96</v>
      </c>
      <c r="H19" s="23" t="s">
        <v>415</v>
      </c>
      <c r="I19" s="24">
        <v>114840</v>
      </c>
      <c r="J19" s="25">
        <v>-57816.0000000004</v>
      </c>
    </row>
    <row r="20" spans="3:10" ht="12.75">
      <c r="C20" s="7">
        <f>SUM(C18:C19)</f>
        <v>46560</v>
      </c>
      <c r="D20" s="7">
        <f>SUM(D18:D19)</f>
        <v>-24393.96</v>
      </c>
      <c r="I20" s="7">
        <f>SUM(I18:I19)</f>
        <v>204659</v>
      </c>
      <c r="J20" s="7">
        <f>SUM(J18:J19)</f>
        <v>-116711.7100000006</v>
      </c>
    </row>
    <row r="22" spans="3:11" ht="12.75">
      <c r="C22" s="19">
        <v>98236.41</v>
      </c>
      <c r="D22" s="19">
        <v>-13630.61</v>
      </c>
      <c r="E22" s="8">
        <f>D22/C22</f>
        <v>-0.1387531364389232</v>
      </c>
      <c r="I22" s="31">
        <v>299843.91</v>
      </c>
      <c r="J22" s="31">
        <v>-94167.26</v>
      </c>
      <c r="K22" s="8">
        <f>J22/I22</f>
        <v>-0.3140542691028809</v>
      </c>
    </row>
    <row r="23" spans="3:11" ht="12.75">
      <c r="C23" s="7">
        <f>C22-C20</f>
        <v>51676.41</v>
      </c>
      <c r="D23" s="7">
        <f>D22-D20</f>
        <v>10763.349999999999</v>
      </c>
      <c r="E23" s="8">
        <f>D23/C23</f>
        <v>0.2082836249654339</v>
      </c>
      <c r="I23" s="7">
        <f>I22-I20</f>
        <v>95184.90999999997</v>
      </c>
      <c r="J23" s="7">
        <f>J22-J20</f>
        <v>22544.45000000061</v>
      </c>
      <c r="K23" s="8">
        <f>J23/I23</f>
        <v>0.23684899213541952</v>
      </c>
    </row>
    <row r="26" ht="12.75">
      <c r="H26" s="7" t="s">
        <v>417</v>
      </c>
    </row>
    <row r="27" spans="8:10" ht="12.75">
      <c r="H27" s="21" t="s">
        <v>410</v>
      </c>
      <c r="I27" s="21" t="s">
        <v>422</v>
      </c>
      <c r="J27" s="22" t="s">
        <v>423</v>
      </c>
    </row>
    <row r="28" spans="1:10" ht="12.75">
      <c r="A28" s="12" t="s">
        <v>425</v>
      </c>
      <c r="H28" s="26" t="s">
        <v>414</v>
      </c>
      <c r="I28" s="24">
        <v>48960</v>
      </c>
      <c r="J28" s="25">
        <v>-32126.4000000001</v>
      </c>
    </row>
    <row r="31" spans="9:10" ht="12.75">
      <c r="I31" s="32">
        <v>96619.59</v>
      </c>
      <c r="J31" s="32">
        <v>-20527.18</v>
      </c>
    </row>
    <row r="32" spans="9:11" ht="12.75">
      <c r="I32" s="7">
        <f>I31-I28</f>
        <v>47659.59</v>
      </c>
      <c r="J32" s="7">
        <f>J31-J28</f>
        <v>11599.2200000001</v>
      </c>
      <c r="K32" s="8">
        <f>J32/I32</f>
        <v>0.24337641175679647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tabSelected="1" zoomScaleSheetLayoutView="100" workbookViewId="0" topLeftCell="A1">
      <selection activeCell="K10" sqref="K10"/>
    </sheetView>
  </sheetViews>
  <sheetFormatPr defaultColWidth="9.140625" defaultRowHeight="22.5" customHeight="1"/>
  <cols>
    <col min="7" max="7" width="12.28125" style="0" customWidth="1"/>
  </cols>
  <sheetData>
    <row r="1" spans="1:7" ht="22.5" customHeight="1">
      <c r="A1" s="1" t="s">
        <v>426</v>
      </c>
      <c r="B1" s="1"/>
      <c r="C1" s="1"/>
      <c r="D1" s="1"/>
      <c r="E1" s="1"/>
      <c r="F1" s="1"/>
      <c r="G1" s="2"/>
    </row>
    <row r="2" spans="1:7" ht="22.5" customHeight="1">
      <c r="A2" s="3" t="s">
        <v>1</v>
      </c>
      <c r="B2" s="3" t="s">
        <v>427</v>
      </c>
      <c r="C2" s="3" t="s">
        <v>428</v>
      </c>
      <c r="D2" s="3" t="s">
        <v>200</v>
      </c>
      <c r="E2" s="3" t="s">
        <v>429</v>
      </c>
      <c r="F2" s="3" t="s">
        <v>430</v>
      </c>
      <c r="G2" s="4" t="s">
        <v>431</v>
      </c>
    </row>
    <row r="3" spans="1:7" ht="22.5" customHeight="1">
      <c r="A3" s="5"/>
      <c r="B3" s="5">
        <v>110378</v>
      </c>
      <c r="C3" s="6" t="s">
        <v>432</v>
      </c>
      <c r="D3" s="6" t="s">
        <v>43</v>
      </c>
      <c r="E3" s="5">
        <v>5521</v>
      </c>
      <c r="F3" s="6" t="s">
        <v>433</v>
      </c>
      <c r="G3" s="5">
        <v>100</v>
      </c>
    </row>
    <row r="4" spans="1:7" ht="22.5" customHeight="1">
      <c r="A4" s="5"/>
      <c r="B4" s="5">
        <v>110378</v>
      </c>
      <c r="C4" s="6" t="s">
        <v>432</v>
      </c>
      <c r="D4" s="6" t="s">
        <v>43</v>
      </c>
      <c r="E4" s="5">
        <v>12745</v>
      </c>
      <c r="F4" s="6" t="s">
        <v>434</v>
      </c>
      <c r="G4" s="5">
        <v>100</v>
      </c>
    </row>
    <row r="5" spans="1:7" ht="22.5" customHeight="1">
      <c r="A5" s="5"/>
      <c r="B5" s="5"/>
      <c r="C5" s="5"/>
      <c r="D5" s="5"/>
      <c r="E5" s="5"/>
      <c r="F5" s="5"/>
      <c r="G5" s="5"/>
    </row>
    <row r="6" spans="1:7" ht="22.5" customHeight="1">
      <c r="A6" s="5"/>
      <c r="B6" s="5"/>
      <c r="C6" s="5"/>
      <c r="D6" s="5"/>
      <c r="E6" s="5"/>
      <c r="F6" s="5"/>
      <c r="G6" s="5"/>
    </row>
    <row r="7" spans="1:7" ht="22.5" customHeight="1">
      <c r="A7" s="5"/>
      <c r="B7" s="5"/>
      <c r="C7" s="5"/>
      <c r="D7" s="5"/>
      <c r="E7" s="5"/>
      <c r="F7" s="5"/>
      <c r="G7" s="5"/>
    </row>
    <row r="8" spans="1:7" ht="22.5" customHeight="1">
      <c r="A8" s="5"/>
      <c r="B8" s="5"/>
      <c r="C8" s="5"/>
      <c r="D8" s="5"/>
      <c r="E8" s="5"/>
      <c r="F8" s="5"/>
      <c r="G8" s="5"/>
    </row>
    <row r="9" spans="1:7" ht="22.5" customHeight="1">
      <c r="A9" s="5"/>
      <c r="B9" s="5"/>
      <c r="C9" s="5"/>
      <c r="D9" s="5"/>
      <c r="E9" s="5"/>
      <c r="F9" s="5"/>
      <c r="G9" s="5"/>
    </row>
    <row r="10" spans="1:7" ht="22.5" customHeight="1">
      <c r="A10" s="5"/>
      <c r="B10" s="5"/>
      <c r="C10" s="5"/>
      <c r="D10" s="5"/>
      <c r="E10" s="5"/>
      <c r="F10" s="5"/>
      <c r="G10" s="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2021-09-16T02:40:44Z</dcterms:created>
  <dcterms:modified xsi:type="dcterms:W3CDTF">2021-10-12T06:48:38Z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FB06C0A5EC84468D99C26A56D751870E</vt:lpwstr>
  </property>
  <property fmtid="{D5CDD505-2E9C-101B-9397-08002B2CF9AE}" pid="4" name="KSOProductBuildV">
    <vt:lpwstr>2052-11.1.0.10938</vt:lpwstr>
  </property>
</Properties>
</file>