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10.17-10.20考核目标" sheetId="1" r:id="rId1"/>
    <sheet name="片区奖罚" sheetId="2" r:id="rId2"/>
    <sheet name="员工奖励分配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<sst xmlns="http://schemas.openxmlformats.org/spreadsheetml/2006/main" count="356" uniqueCount="205">
  <si>
    <r>
      <t xml:space="preserve">10.17-10.20 </t>
    </r>
    <r>
      <rPr>
        <b/>
        <sz val="10"/>
        <rFont val="宋体"/>
        <family val="0"/>
      </rPr>
      <t>滋补养生季</t>
    </r>
  </si>
  <si>
    <t xml:space="preserve"> </t>
  </si>
  <si>
    <t>1档</t>
  </si>
  <si>
    <t>2档</t>
  </si>
  <si>
    <t>活动期间</t>
  </si>
  <si>
    <t>1档完成率</t>
  </si>
  <si>
    <t>2档完成率</t>
  </si>
  <si>
    <t>奖罚</t>
  </si>
  <si>
    <t>序号</t>
  </si>
  <si>
    <t>门店ID</t>
  </si>
  <si>
    <t>门店名称</t>
  </si>
  <si>
    <t>片区名称</t>
  </si>
  <si>
    <t>销售</t>
  </si>
  <si>
    <t>4天销售</t>
  </si>
  <si>
    <t>毛利</t>
  </si>
  <si>
    <t>4天毛利</t>
  </si>
  <si>
    <t>毛利率</t>
  </si>
  <si>
    <r>
      <t>1</t>
    </r>
    <r>
      <rPr>
        <b/>
        <sz val="10"/>
        <color indexed="10"/>
        <rFont val="宋体"/>
        <family val="0"/>
      </rPr>
      <t>档奖励</t>
    </r>
  </si>
  <si>
    <r>
      <t>2</t>
    </r>
    <r>
      <rPr>
        <b/>
        <sz val="10"/>
        <color indexed="10"/>
        <rFont val="宋体"/>
        <family val="0"/>
      </rPr>
      <t>档奖励</t>
    </r>
  </si>
  <si>
    <t>处罚</t>
  </si>
  <si>
    <t>四川太极郫县郫筒镇一环路东南段药店</t>
  </si>
  <si>
    <t>城中片区</t>
  </si>
  <si>
    <t>四川太极旗舰店</t>
  </si>
  <si>
    <t>旗舰片</t>
  </si>
  <si>
    <t>四川太极高新天久北巷药店</t>
  </si>
  <si>
    <t>东南片区</t>
  </si>
  <si>
    <t>四川太极武侯区双楠路药店</t>
  </si>
  <si>
    <t>西北片区</t>
  </si>
  <si>
    <t>四川太极青羊区北东街店</t>
  </si>
  <si>
    <t>四川太极锦江区劼人路药店</t>
  </si>
  <si>
    <t>四川太极新都区新繁镇繁江北路药店</t>
  </si>
  <si>
    <t>四川太极青羊区光华北五路药店</t>
  </si>
  <si>
    <t>成都成汉太极大药房有限公司</t>
  </si>
  <si>
    <t>四川太极双流县西航港街道锦华路一段药店</t>
  </si>
  <si>
    <t>四川太极高新区大源北街药店</t>
  </si>
  <si>
    <t>四川太极高新区南华巷药店</t>
  </si>
  <si>
    <t>四川太极邛崃市文君街道杏林路药店</t>
  </si>
  <si>
    <t>城郊一片/邛崃片</t>
  </si>
  <si>
    <t>四川太极温江店</t>
  </si>
  <si>
    <t>城郊二片区</t>
  </si>
  <si>
    <t>四川太极青羊区贝森北路药店</t>
  </si>
  <si>
    <t>四川太极武侯区大悦路药店</t>
  </si>
  <si>
    <t>四川太极金牛区交大路第三药店</t>
  </si>
  <si>
    <t>四川太极土龙路药店</t>
  </si>
  <si>
    <t>四川太极高新区紫薇东路药店</t>
  </si>
  <si>
    <t>四川太极通盈街药店</t>
  </si>
  <si>
    <t>四川太极西部店</t>
  </si>
  <si>
    <t>四川太极都江堰景中路店</t>
  </si>
  <si>
    <t>四川太极光华村街药店</t>
  </si>
  <si>
    <t>四川太极金牛区金沙路药店</t>
  </si>
  <si>
    <t>四川太极成华区培华东路药店</t>
  </si>
  <si>
    <t>四川太极金牛区蜀汉路药店</t>
  </si>
  <si>
    <t>四川太极枣子巷药店</t>
  </si>
  <si>
    <t>四川太极大邑县新场镇文昌街药店</t>
  </si>
  <si>
    <t>城郊一片/大邑片</t>
  </si>
  <si>
    <t>四川太极成华区华泰路药店</t>
  </si>
  <si>
    <t>四川太极锦江区榕声路店</t>
  </si>
  <si>
    <t>四川太极温江区公平街道江安路药店</t>
  </si>
  <si>
    <t>四川太极新乐中街药店</t>
  </si>
  <si>
    <t>四川太极成华区二环路北四段药店（汇融名城）</t>
  </si>
  <si>
    <t>四川太极都江堰药店</t>
  </si>
  <si>
    <t>四川太极武侯区倪家桥路药店</t>
  </si>
  <si>
    <t>四川太极青羊区青龙街药店</t>
  </si>
  <si>
    <t>四川太极武侯区佳灵路药店</t>
  </si>
  <si>
    <t xml:space="preserve">四川太极崇州市崇阳镇永康东路药店 </t>
  </si>
  <si>
    <t>四川太极成华杉板桥南一路店</t>
  </si>
  <si>
    <t>四川太极成华区羊子山西路药店（兴元华盛）</t>
  </si>
  <si>
    <t>四川太极金牛区花照壁药店</t>
  </si>
  <si>
    <t>四川太极成华区华油路药店</t>
  </si>
  <si>
    <t>四川太极郫县郫筒镇东大街药店</t>
  </si>
  <si>
    <t>四川太极青羊区十二桥药店（10.18-10.21）</t>
  </si>
  <si>
    <t>周末对比下滑</t>
  </si>
  <si>
    <t>四川太极锦江区梨花街药店</t>
  </si>
  <si>
    <t>合并考核</t>
  </si>
  <si>
    <t>四川太极都江堰聚源镇药店</t>
  </si>
  <si>
    <t>四川太极双流区东升街道三强西路药店</t>
  </si>
  <si>
    <t>四川太极成华区万科路药店</t>
  </si>
  <si>
    <t>四川太极青羊区光华西一路药店</t>
  </si>
  <si>
    <t>未开卡</t>
  </si>
  <si>
    <t>四川太极武侯区顺和街店</t>
  </si>
  <si>
    <t>四川太极锦江区观音桥街药店</t>
  </si>
  <si>
    <t>四川太极邛崃市临邛镇翠荫街药店</t>
  </si>
  <si>
    <t>四川太极武侯区丝竹路药店</t>
  </si>
  <si>
    <t>四川太极成华区西林一街药店</t>
  </si>
  <si>
    <t>四川太极成华区万宇路药店</t>
  </si>
  <si>
    <t>四川太极邛崃市临邛镇洪川小区药店</t>
  </si>
  <si>
    <t>四川太极武侯区科华街药店</t>
  </si>
  <si>
    <t>四川太极锦江区水杉街药店</t>
  </si>
  <si>
    <t>四川太极清江东路药店</t>
  </si>
  <si>
    <t>四川太极金牛区银沙路药店</t>
  </si>
  <si>
    <t>四川太极崇州市崇阳镇尚贤坊街药店</t>
  </si>
  <si>
    <t>四川太极锦江区柳翠路药店</t>
  </si>
  <si>
    <t>四川太极青羊区大石西路药店</t>
  </si>
  <si>
    <t>四川太极新津邓双镇岷江店</t>
  </si>
  <si>
    <t>城郊一片/新津片</t>
  </si>
  <si>
    <t>四川太极大邑县沙渠镇方圆路药店</t>
  </si>
  <si>
    <t>四川太极都江堰市蒲阳路药店</t>
  </si>
  <si>
    <t>四川太极金牛区银河北街药店</t>
  </si>
  <si>
    <t>四川太极大邑县晋原镇子龙路店</t>
  </si>
  <si>
    <t>四川太极成华区崔家店路药店</t>
  </si>
  <si>
    <t>四川太极大邑县晋原镇内蒙古大道桃源药店</t>
  </si>
  <si>
    <t>四川太极成华区金马河路药店</t>
  </si>
  <si>
    <t>四川太极高新区民丰大道西段药店</t>
  </si>
  <si>
    <t>四川太极浆洗街药店（10.19-10.22）</t>
  </si>
  <si>
    <t>四川太极成都高新区元华二巷药店</t>
  </si>
  <si>
    <t>四川太极邛崃市羊安镇永康大道药店</t>
  </si>
  <si>
    <t>四川太极都江堰幸福镇翔凤路药店</t>
  </si>
  <si>
    <t>四川太极金牛区黄苑东街药店</t>
  </si>
  <si>
    <t>四川太极金带街药店</t>
  </si>
  <si>
    <t>四川太极大邑县晋源镇东壕沟段药店</t>
  </si>
  <si>
    <t>四川太极五津西路药店</t>
  </si>
  <si>
    <t>四川太极崇州市崇阳镇蜀州中路药店</t>
  </si>
  <si>
    <t>四川太极新都区马超东路店</t>
  </si>
  <si>
    <t>四川太极光华药店</t>
  </si>
  <si>
    <t>四川太极锦江区庆云南街药店</t>
  </si>
  <si>
    <t>四川太极新都区新都街道万和北路药店</t>
  </si>
  <si>
    <t>四川太极成华区华康路药店</t>
  </si>
  <si>
    <t>四川太极青羊区蜀鑫路药店</t>
  </si>
  <si>
    <t>四川太极高新区新下街药店</t>
  </si>
  <si>
    <t>四川太极大邑县晋原镇通达东路五段药店</t>
  </si>
  <si>
    <t>四川太极青羊区蜀辉路药店</t>
  </si>
  <si>
    <t>四川太极兴义镇万兴路药店</t>
  </si>
  <si>
    <t>四川太极成华区东昌路一药店</t>
  </si>
  <si>
    <t>四川太极双林路药店</t>
  </si>
  <si>
    <t>四川太极大邑县晋原镇北街药店</t>
  </si>
  <si>
    <t>四川太极大药房连锁有限公司武侯区聚萃街药店</t>
  </si>
  <si>
    <t>四川太极青羊区清江东路三药店</t>
  </si>
  <si>
    <t>四川太极邛崃中心药店</t>
  </si>
  <si>
    <t>四川太极新园大道药店</t>
  </si>
  <si>
    <t>四川太极锦江区合欢树街药店</t>
  </si>
  <si>
    <t>四川太极红星店（10.19-10.22）</t>
  </si>
  <si>
    <t>四川太极金丝街药店（10.19-10.22）</t>
  </si>
  <si>
    <t>四川太极怀远店</t>
  </si>
  <si>
    <t>四川太极都江堰市蒲阳镇堰问道西路药店</t>
  </si>
  <si>
    <t>四川太极武侯区逸都路药店</t>
  </si>
  <si>
    <t>四川太极武侯区航中街药店（10.19-10.22）</t>
  </si>
  <si>
    <t>四川太极三江店</t>
  </si>
  <si>
    <t>四川太极大邑县安仁镇千禧街药店</t>
  </si>
  <si>
    <t>四川太极新津县五津镇五津西路二药房</t>
  </si>
  <si>
    <t>四川太极金牛区五福桥东路药店</t>
  </si>
  <si>
    <t>四川太极青羊区童子街药店</t>
  </si>
  <si>
    <t>四川太极大邑县晋原镇东街药店</t>
  </si>
  <si>
    <t>四川太极邛崃市临邛镇长安大道药店</t>
  </si>
  <si>
    <t>四川太极都江堰奎光路中段药店</t>
  </si>
  <si>
    <t>四川太极高新区剑南大道药店</t>
  </si>
  <si>
    <t>四川太极人民中路店</t>
  </si>
  <si>
    <t>四川太极高新区中和公济桥路药店</t>
  </si>
  <si>
    <t>四川太极成华区云龙南路药店</t>
  </si>
  <si>
    <t>四川太极高新区中和大道药店</t>
  </si>
  <si>
    <t>四川太极武侯区大华街药店</t>
  </si>
  <si>
    <t>四川太极锦江区静明路药店</t>
  </si>
  <si>
    <t>四川太极邛崃市临邛街道涌泉街药店</t>
  </si>
  <si>
    <t>新店</t>
  </si>
  <si>
    <t>四川太极崇州中心店</t>
  </si>
  <si>
    <t>四川太极大邑县晋原镇潘家街药店</t>
  </si>
  <si>
    <t>四川太极沙河源药店</t>
  </si>
  <si>
    <t>四川太极都江堰市永丰街道宝莲路药店</t>
  </si>
  <si>
    <t>四川太极金牛区解放路药店</t>
  </si>
  <si>
    <t>四川太极新津县五津镇武阳西路药店</t>
  </si>
  <si>
    <t>四川太极成华区龙潭西路药店</t>
  </si>
  <si>
    <t>合计</t>
  </si>
  <si>
    <t>10月“滋补养生”奖励  10月17日—10月20日  片区门店达标率</t>
  </si>
  <si>
    <t>片区</t>
  </si>
  <si>
    <t>片长</t>
  </si>
  <si>
    <t>门店总数</t>
  </si>
  <si>
    <t>片区1档完成率</t>
  </si>
  <si>
    <t>片区2档完成率</t>
  </si>
  <si>
    <t>2档达标门店数</t>
  </si>
  <si>
    <t>门店达标率</t>
  </si>
  <si>
    <t>加分</t>
  </si>
  <si>
    <t>备注</t>
  </si>
  <si>
    <t>城郊二片</t>
  </si>
  <si>
    <t>苗凯</t>
  </si>
  <si>
    <t>大邑片</t>
  </si>
  <si>
    <t>刘美玲</t>
  </si>
  <si>
    <t>邛崃片</t>
  </si>
  <si>
    <t>任荟茹</t>
  </si>
  <si>
    <t>新津片</t>
  </si>
  <si>
    <t>王燕丽</t>
  </si>
  <si>
    <t>城中片</t>
  </si>
  <si>
    <t>何巍</t>
  </si>
  <si>
    <t>东南片</t>
  </si>
  <si>
    <t>段文秀</t>
  </si>
  <si>
    <t>谭庆娟</t>
  </si>
  <si>
    <t>西北片</t>
  </si>
  <si>
    <t>刘琴英</t>
  </si>
  <si>
    <r>
      <t>10月17—10月20日  滋补养生节 活动奖励</t>
    </r>
    <r>
      <rPr>
        <b/>
        <sz val="10"/>
        <color indexed="10"/>
        <rFont val="宋体"/>
        <family val="0"/>
      </rPr>
      <t xml:space="preserve"> （员工奖励）</t>
    </r>
  </si>
  <si>
    <t>片</t>
  </si>
  <si>
    <t>门店</t>
  </si>
  <si>
    <t>员工ID</t>
  </si>
  <si>
    <t>员工姓名</t>
  </si>
  <si>
    <t>奖励金额</t>
  </si>
  <si>
    <t>店数</t>
  </si>
  <si>
    <r>
      <t>求和项</t>
    </r>
    <r>
      <rPr>
        <b/>
        <sz val="10"/>
        <rFont val="Arial"/>
        <family val="2"/>
      </rPr>
      <t>:4</t>
    </r>
    <r>
      <rPr>
        <b/>
        <sz val="10"/>
        <rFont val="宋体"/>
        <family val="0"/>
      </rPr>
      <t>天销售</t>
    </r>
  </si>
  <si>
    <r>
      <t>求和项</t>
    </r>
    <r>
      <rPr>
        <b/>
        <sz val="10"/>
        <rFont val="Arial"/>
        <family val="2"/>
      </rPr>
      <t>:4</t>
    </r>
    <r>
      <rPr>
        <b/>
        <sz val="10"/>
        <rFont val="宋体"/>
        <family val="0"/>
      </rPr>
      <t>天毛利</t>
    </r>
  </si>
  <si>
    <r>
      <t>求和项</t>
    </r>
    <r>
      <rPr>
        <b/>
        <sz val="10"/>
        <rFont val="Arial"/>
        <family val="2"/>
      </rPr>
      <t>:4</t>
    </r>
    <r>
      <rPr>
        <b/>
        <sz val="10"/>
        <rFont val="宋体"/>
        <family val="0"/>
      </rPr>
      <t>天销售</t>
    </r>
    <r>
      <rPr>
        <b/>
        <sz val="10"/>
        <rFont val="Arial"/>
        <family val="2"/>
      </rPr>
      <t>2</t>
    </r>
  </si>
  <si>
    <r>
      <t>求和项</t>
    </r>
    <r>
      <rPr>
        <b/>
        <sz val="10"/>
        <rFont val="Arial"/>
        <family val="2"/>
      </rPr>
      <t>:4</t>
    </r>
    <r>
      <rPr>
        <b/>
        <sz val="10"/>
        <rFont val="宋体"/>
        <family val="0"/>
      </rPr>
      <t>天毛利</t>
    </r>
    <r>
      <rPr>
        <b/>
        <sz val="10"/>
        <rFont val="Arial"/>
        <family val="2"/>
      </rPr>
      <t>2</t>
    </r>
  </si>
  <si>
    <r>
      <t>求和项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销售</t>
    </r>
    <r>
      <rPr>
        <b/>
        <sz val="10"/>
        <rFont val="Arial"/>
        <family val="2"/>
      </rPr>
      <t>3</t>
    </r>
  </si>
  <si>
    <r>
      <t>求和项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毛利</t>
    </r>
    <r>
      <rPr>
        <b/>
        <sz val="10"/>
        <rFont val="Arial"/>
        <family val="2"/>
      </rPr>
      <t>3</t>
    </r>
  </si>
  <si>
    <t>1档完成率%</t>
  </si>
  <si>
    <t>2档完成率%</t>
  </si>
  <si>
    <t>总计</t>
  </si>
  <si>
    <t>马雪</t>
  </si>
  <si>
    <t>劼人路店</t>
  </si>
  <si>
    <t>城中片区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</si>
</sst>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68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0"/>
      <color indexed="14"/>
      <name val="宋体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name val="Calibri"/>
      <family val="0"/>
    </font>
    <font>
      <sz val="10"/>
      <color rgb="FFFF0000"/>
      <name val="宋体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  <font>
      <sz val="10"/>
      <color rgb="FFBE12A0"/>
      <name val="宋体"/>
      <family val="0"/>
    </font>
    <font>
      <b/>
      <sz val="10"/>
      <color rgb="FFFF0000"/>
      <name val="宋体"/>
      <family val="0"/>
    </font>
    <font>
      <b/>
      <sz val="10"/>
      <color rgb="FFFF0000"/>
      <name val="Arial"/>
      <family val="2"/>
    </font>
    <font>
      <sz val="10"/>
      <color rgb="FFBE12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5" fillId="0" borderId="9" xfId="0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56" fillId="0" borderId="9" xfId="0" applyFont="1" applyBorder="1" applyAlignment="1">
      <alignment vertical="center"/>
    </xf>
    <xf numFmtId="180" fontId="54" fillId="0" borderId="9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54" fillId="0" borderId="9" xfId="0" applyNumberFormat="1" applyFont="1" applyBorder="1" applyAlignment="1">
      <alignment horizontal="center" vertical="center"/>
    </xf>
    <xf numFmtId="180" fontId="54" fillId="0" borderId="0" xfId="0" applyNumberFormat="1" applyFont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center"/>
    </xf>
    <xf numFmtId="180" fontId="58" fillId="0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/>
    </xf>
    <xf numFmtId="180" fontId="60" fillId="0" borderId="9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61" fillId="0" borderId="9" xfId="0" applyFont="1" applyFill="1" applyBorder="1" applyAlignment="1">
      <alignment horizontal="center" vertical="center"/>
    </xf>
    <xf numFmtId="10" fontId="61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10" fontId="62" fillId="0" borderId="9" xfId="0" applyNumberFormat="1" applyFont="1" applyFill="1" applyBorder="1" applyAlignment="1">
      <alignment horizontal="center" vertical="center"/>
    </xf>
    <xf numFmtId="10" fontId="47" fillId="0" borderId="9" xfId="0" applyNumberFormat="1" applyFont="1" applyFill="1" applyBorder="1" applyAlignment="1">
      <alignment horizontal="center" vertical="center"/>
    </xf>
    <xf numFmtId="10" fontId="63" fillId="0" borderId="9" xfId="0" applyNumberFormat="1" applyFont="1" applyFill="1" applyBorder="1" applyAlignment="1">
      <alignment horizontal="center" vertical="center"/>
    </xf>
    <xf numFmtId="0" fontId="47" fillId="4" borderId="9" xfId="0" applyNumberFormat="1" applyFont="1" applyFill="1" applyBorder="1" applyAlignment="1">
      <alignment horizontal="center" vertical="center"/>
    </xf>
    <xf numFmtId="0" fontId="63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80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180" fontId="54" fillId="0" borderId="0" xfId="0" applyNumberFormat="1" applyFon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180" fontId="3" fillId="4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0" fillId="4" borderId="9" xfId="0" applyFont="1" applyFill="1" applyBorder="1" applyAlignment="1">
      <alignment horizontal="center" vertical="center"/>
    </xf>
    <xf numFmtId="180" fontId="0" fillId="4" borderId="9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left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left" vertical="center"/>
    </xf>
    <xf numFmtId="0" fontId="2" fillId="5" borderId="9" xfId="0" applyFont="1" applyFill="1" applyBorder="1" applyAlignment="1">
      <alignment vertical="center"/>
    </xf>
    <xf numFmtId="10" fontId="3" fillId="4" borderId="9" xfId="0" applyNumberFormat="1" applyFont="1" applyFill="1" applyBorder="1" applyAlignment="1">
      <alignment horizontal="center" vertical="center"/>
    </xf>
    <xf numFmtId="180" fontId="3" fillId="5" borderId="9" xfId="0" applyNumberFormat="1" applyFont="1" applyFill="1" applyBorder="1" applyAlignment="1">
      <alignment horizontal="center" vertical="center"/>
    </xf>
    <xf numFmtId="10" fontId="3" fillId="5" borderId="9" xfId="0" applyNumberFormat="1" applyFont="1" applyFill="1" applyBorder="1" applyAlignment="1">
      <alignment horizontal="center" vertical="center"/>
    </xf>
    <xf numFmtId="10" fontId="0" fillId="4" borderId="9" xfId="0" applyNumberFormat="1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180" fontId="0" fillId="5" borderId="9" xfId="0" applyNumberFormat="1" applyFont="1" applyFill="1" applyBorder="1" applyAlignment="1">
      <alignment horizontal="center" vertical="center"/>
    </xf>
    <xf numFmtId="10" fontId="0" fillId="5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10" fontId="2" fillId="2" borderId="9" xfId="0" applyNumberFormat="1" applyFont="1" applyFill="1" applyBorder="1" applyAlignment="1">
      <alignment vertical="center"/>
    </xf>
    <xf numFmtId="10" fontId="2" fillId="5" borderId="9" xfId="0" applyNumberFormat="1" applyFont="1" applyFill="1" applyBorder="1" applyAlignment="1">
      <alignment vertical="center"/>
    </xf>
    <xf numFmtId="0" fontId="65" fillId="0" borderId="0" xfId="0" applyFont="1" applyAlignment="1">
      <alignment horizontal="center" vertical="center" wrapText="1"/>
    </xf>
    <xf numFmtId="180" fontId="66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10" fontId="3" fillId="2" borderId="9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180" fontId="6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54" fillId="2" borderId="9" xfId="0" applyNumberFormat="1" applyFont="1" applyFill="1" applyBorder="1" applyAlignment="1">
      <alignment horizontal="center" vertical="center"/>
    </xf>
    <xf numFmtId="10" fontId="0" fillId="2" borderId="9" xfId="0" applyNumberFormat="1" applyFill="1" applyBorder="1" applyAlignment="1">
      <alignment horizontal="center" vertical="center"/>
    </xf>
    <xf numFmtId="10" fontId="54" fillId="5" borderId="9" xfId="0" applyNumberFormat="1" applyFont="1" applyFill="1" applyBorder="1" applyAlignment="1">
      <alignment horizontal="center" vertical="center"/>
    </xf>
    <xf numFmtId="10" fontId="0" fillId="5" borderId="9" xfId="0" applyNumberFormat="1" applyFill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180" fontId="67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61" fillId="0" borderId="9" xfId="0" applyFont="1" applyFill="1" applyBorder="1" applyAlignment="1">
      <alignment horizontal="center" vertical="center"/>
    </xf>
    <xf numFmtId="10" fontId="61" fillId="0" borderId="9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180" fontId="65" fillId="0" borderId="12" xfId="0" applyNumberFormat="1" applyFont="1" applyFill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zoomScalePageLayoutView="0" workbookViewId="0" topLeftCell="A1">
      <selection activeCell="W8" sqref="W8"/>
    </sheetView>
  </sheetViews>
  <sheetFormatPr defaultColWidth="9.140625" defaultRowHeight="12.75"/>
  <cols>
    <col min="1" max="1" width="5.57421875" style="35" customWidth="1"/>
    <col min="2" max="2" width="8.7109375" style="35" customWidth="1"/>
    <col min="3" max="3" width="33.57421875" style="36" customWidth="1"/>
    <col min="4" max="4" width="15.00390625" style="36" customWidth="1"/>
    <col min="5" max="5" width="9.140625" style="4" hidden="1" customWidth="1"/>
    <col min="6" max="6" width="9.140625" style="4" customWidth="1"/>
    <col min="7" max="7" width="10.421875" style="37" hidden="1" customWidth="1"/>
    <col min="8" max="8" width="10.7109375" style="37" customWidth="1"/>
    <col min="9" max="9" width="9.57421875" style="38" hidden="1" customWidth="1"/>
    <col min="10" max="10" width="9.00390625" style="4" hidden="1" customWidth="1"/>
    <col min="11" max="11" width="9.140625" style="4" customWidth="1"/>
    <col min="12" max="12" width="10.7109375" style="37" hidden="1" customWidth="1"/>
    <col min="13" max="13" width="10.57421875" style="37" customWidth="1"/>
    <col min="14" max="14" width="9.28125" style="38" hidden="1" customWidth="1"/>
    <col min="15" max="16" width="11.7109375" style="39" bestFit="1" customWidth="1"/>
    <col min="17" max="20" width="9.7109375" style="6" customWidth="1"/>
    <col min="21" max="21" width="8.57421875" style="40" customWidth="1"/>
    <col min="22" max="22" width="8.8515625" style="41" customWidth="1"/>
    <col min="23" max="23" width="9.421875" style="42" customWidth="1"/>
    <col min="24" max="24" width="6.28125" style="43" customWidth="1"/>
    <col min="25" max="16384" width="9.140625" style="3" customWidth="1"/>
  </cols>
  <sheetData>
    <row r="1" spans="1:23" ht="12.75">
      <c r="A1" s="44" t="s">
        <v>0</v>
      </c>
      <c r="B1" s="44"/>
      <c r="C1" s="44"/>
      <c r="D1" s="44"/>
      <c r="E1" s="45" t="s">
        <v>1</v>
      </c>
      <c r="F1" s="45" t="s">
        <v>2</v>
      </c>
      <c r="G1" s="45"/>
      <c r="H1" s="45"/>
      <c r="I1" s="45"/>
      <c r="J1" s="55" t="s">
        <v>1</v>
      </c>
      <c r="K1" s="55" t="s">
        <v>3</v>
      </c>
      <c r="L1" s="55"/>
      <c r="M1" s="55"/>
      <c r="N1" s="55"/>
      <c r="O1" s="7" t="s">
        <v>4</v>
      </c>
      <c r="P1" s="10"/>
      <c r="Q1" s="65" t="s">
        <v>5</v>
      </c>
      <c r="R1" s="65"/>
      <c r="S1" s="66" t="s">
        <v>6</v>
      </c>
      <c r="T1" s="66"/>
      <c r="U1" s="67" t="s">
        <v>7</v>
      </c>
      <c r="V1" s="68"/>
      <c r="W1" s="69"/>
    </row>
    <row r="2" spans="1:23" ht="12.75">
      <c r="A2" s="8" t="s">
        <v>8</v>
      </c>
      <c r="B2" s="8" t="s">
        <v>9</v>
      </c>
      <c r="C2" s="46" t="s">
        <v>10</v>
      </c>
      <c r="D2" s="46" t="s">
        <v>11</v>
      </c>
      <c r="E2" s="47" t="s">
        <v>12</v>
      </c>
      <c r="F2" s="47" t="s">
        <v>13</v>
      </c>
      <c r="G2" s="47" t="s">
        <v>14</v>
      </c>
      <c r="H2" s="47" t="s">
        <v>15</v>
      </c>
      <c r="I2" s="56" t="s">
        <v>16</v>
      </c>
      <c r="J2" s="57" t="s">
        <v>12</v>
      </c>
      <c r="K2" s="57" t="s">
        <v>13</v>
      </c>
      <c r="L2" s="57" t="s">
        <v>14</v>
      </c>
      <c r="M2" s="57" t="s">
        <v>15</v>
      </c>
      <c r="N2" s="58" t="s">
        <v>16</v>
      </c>
      <c r="O2" s="8" t="s">
        <v>12</v>
      </c>
      <c r="P2" s="8" t="s">
        <v>14</v>
      </c>
      <c r="Q2" s="70" t="s">
        <v>12</v>
      </c>
      <c r="R2" s="70" t="s">
        <v>14</v>
      </c>
      <c r="S2" s="58" t="s">
        <v>12</v>
      </c>
      <c r="T2" s="58" t="s">
        <v>14</v>
      </c>
      <c r="U2" s="71" t="s">
        <v>17</v>
      </c>
      <c r="V2" s="72" t="s">
        <v>18</v>
      </c>
      <c r="W2" s="73" t="s">
        <v>19</v>
      </c>
    </row>
    <row r="3" spans="1:20" ht="12.75">
      <c r="A3" s="48">
        <v>1</v>
      </c>
      <c r="B3" s="48">
        <v>747</v>
      </c>
      <c r="C3" s="49" t="s">
        <v>20</v>
      </c>
      <c r="D3" s="49" t="s">
        <v>21</v>
      </c>
      <c r="E3" s="50">
        <v>12000</v>
      </c>
      <c r="F3" s="50">
        <f aca="true" t="shared" si="0" ref="F3:F66">E3*4</f>
        <v>48000</v>
      </c>
      <c r="G3" s="51">
        <v>2800.98</v>
      </c>
      <c r="H3" s="51">
        <f aca="true" t="shared" si="1" ref="H3:H66">G3*4</f>
        <v>11203.92</v>
      </c>
      <c r="I3" s="59">
        <v>0.23341499999999998</v>
      </c>
      <c r="J3" s="60">
        <v>14400</v>
      </c>
      <c r="K3" s="60">
        <f aca="true" t="shared" si="2" ref="K3:K66">J3*4</f>
        <v>57600</v>
      </c>
      <c r="L3" s="61">
        <v>3142.69956</v>
      </c>
      <c r="M3" s="61">
        <f aca="true" t="shared" si="3" ref="M3:M66">L3*4</f>
        <v>12570.79824</v>
      </c>
      <c r="N3" s="62">
        <v>0.218243025</v>
      </c>
      <c r="O3" s="63">
        <v>71257.41</v>
      </c>
      <c r="P3" s="63">
        <v>11104.98</v>
      </c>
      <c r="Q3" s="74">
        <f aca="true" t="shared" si="4" ref="Q3:Q66">O3/F3</f>
        <v>1.4845293750000002</v>
      </c>
      <c r="R3" s="75">
        <f aca="true" t="shared" si="5" ref="R3:R66">P3/H3</f>
        <v>0.9911691622217937</v>
      </c>
      <c r="S3" s="76">
        <f aca="true" t="shared" si="6" ref="S3:S66">O3/K3</f>
        <v>1.2371078125000001</v>
      </c>
      <c r="T3" s="77">
        <f aca="true" t="shared" si="7" ref="T3:T66">P3/M3</f>
        <v>0.8833949752422404</v>
      </c>
    </row>
    <row r="4" spans="1:22" ht="12.75">
      <c r="A4" s="48">
        <v>2</v>
      </c>
      <c r="B4" s="48">
        <v>307</v>
      </c>
      <c r="C4" s="49" t="s">
        <v>22</v>
      </c>
      <c r="D4" s="49" t="s">
        <v>23</v>
      </c>
      <c r="E4" s="50">
        <v>70000</v>
      </c>
      <c r="F4" s="50">
        <f t="shared" si="0"/>
        <v>280000</v>
      </c>
      <c r="G4" s="51">
        <v>17708.355</v>
      </c>
      <c r="H4" s="51">
        <f t="shared" si="1"/>
        <v>70833.42</v>
      </c>
      <c r="I4" s="59">
        <v>0.2529765</v>
      </c>
      <c r="J4" s="60">
        <v>84000</v>
      </c>
      <c r="K4" s="60">
        <f t="shared" si="2"/>
        <v>336000</v>
      </c>
      <c r="L4" s="61">
        <v>19868.77431</v>
      </c>
      <c r="M4" s="61">
        <f t="shared" si="3"/>
        <v>79475.09724</v>
      </c>
      <c r="N4" s="62">
        <v>0.23653302750000002</v>
      </c>
      <c r="O4" s="63">
        <v>380086.46</v>
      </c>
      <c r="P4" s="63">
        <v>101030.15</v>
      </c>
      <c r="Q4" s="74">
        <f t="shared" si="4"/>
        <v>1.357451642857143</v>
      </c>
      <c r="R4" s="74">
        <f t="shared" si="5"/>
        <v>1.4263062548723469</v>
      </c>
      <c r="S4" s="76">
        <f t="shared" si="6"/>
        <v>1.1312097023809524</v>
      </c>
      <c r="T4" s="76">
        <f t="shared" si="7"/>
        <v>1.2712176959646586</v>
      </c>
      <c r="V4" s="41">
        <v>2000</v>
      </c>
    </row>
    <row r="5" spans="1:22" ht="12.75">
      <c r="A5" s="48">
        <v>3</v>
      </c>
      <c r="B5" s="48">
        <v>399</v>
      </c>
      <c r="C5" s="49" t="s">
        <v>24</v>
      </c>
      <c r="D5" s="49" t="s">
        <v>25</v>
      </c>
      <c r="E5" s="50">
        <v>9200</v>
      </c>
      <c r="F5" s="50">
        <f t="shared" si="0"/>
        <v>36800</v>
      </c>
      <c r="G5" s="51">
        <v>2334.3390000000004</v>
      </c>
      <c r="H5" s="51">
        <f t="shared" si="1"/>
        <v>9337.356000000002</v>
      </c>
      <c r="I5" s="59">
        <v>0.2537325</v>
      </c>
      <c r="J5" s="60">
        <v>11040</v>
      </c>
      <c r="K5" s="60">
        <f t="shared" si="2"/>
        <v>44160</v>
      </c>
      <c r="L5" s="61">
        <v>2619.1283580000004</v>
      </c>
      <c r="M5" s="61">
        <f t="shared" si="3"/>
        <v>10476.513432000002</v>
      </c>
      <c r="N5" s="62">
        <v>0.23723988750000005</v>
      </c>
      <c r="O5" s="63">
        <v>48128.55</v>
      </c>
      <c r="P5" s="63">
        <v>11615.38</v>
      </c>
      <c r="Q5" s="74">
        <f t="shared" si="4"/>
        <v>1.3078410326086958</v>
      </c>
      <c r="R5" s="74">
        <f t="shared" si="5"/>
        <v>1.2439688494258971</v>
      </c>
      <c r="S5" s="76">
        <f t="shared" si="6"/>
        <v>1.089867527173913</v>
      </c>
      <c r="T5" s="76">
        <f t="shared" si="7"/>
        <v>1.1087066394170206</v>
      </c>
      <c r="U5" s="40">
        <v>500</v>
      </c>
      <c r="V5" s="41">
        <f>(P5-H5)*0.2</f>
        <v>455.60479999999956</v>
      </c>
    </row>
    <row r="6" spans="1:21" ht="12.75">
      <c r="A6" s="48">
        <v>4</v>
      </c>
      <c r="B6" s="48">
        <v>112888</v>
      </c>
      <c r="C6" s="49" t="s">
        <v>26</v>
      </c>
      <c r="D6" s="49" t="s">
        <v>27</v>
      </c>
      <c r="E6" s="50">
        <v>5000</v>
      </c>
      <c r="F6" s="50">
        <f t="shared" si="0"/>
        <v>20000</v>
      </c>
      <c r="G6" s="51">
        <v>1315.9125</v>
      </c>
      <c r="H6" s="51">
        <f t="shared" si="1"/>
        <v>5263.65</v>
      </c>
      <c r="I6" s="59">
        <v>0.2631825</v>
      </c>
      <c r="J6" s="60">
        <v>6250</v>
      </c>
      <c r="K6" s="60">
        <f t="shared" si="2"/>
        <v>25000</v>
      </c>
      <c r="L6" s="61">
        <v>1537.972734375</v>
      </c>
      <c r="M6" s="61">
        <f t="shared" si="3"/>
        <v>6151.8909375</v>
      </c>
      <c r="N6" s="62">
        <v>0.2460756375</v>
      </c>
      <c r="O6" s="63">
        <v>25219.49</v>
      </c>
      <c r="P6" s="63">
        <v>6029.16</v>
      </c>
      <c r="Q6" s="74">
        <f t="shared" si="4"/>
        <v>1.2609745</v>
      </c>
      <c r="R6" s="74">
        <f t="shared" si="5"/>
        <v>1.1454333019862644</v>
      </c>
      <c r="S6" s="76">
        <f t="shared" si="6"/>
        <v>1.0087796</v>
      </c>
      <c r="T6" s="77">
        <f t="shared" si="7"/>
        <v>0.9800498840524186</v>
      </c>
      <c r="U6" s="40">
        <v>500</v>
      </c>
    </row>
    <row r="7" spans="1:22" ht="12.75">
      <c r="A7" s="48">
        <v>5</v>
      </c>
      <c r="B7" s="48">
        <v>517</v>
      </c>
      <c r="C7" s="49" t="s">
        <v>28</v>
      </c>
      <c r="D7" s="49" t="s">
        <v>21</v>
      </c>
      <c r="E7" s="50">
        <v>36500</v>
      </c>
      <c r="F7" s="50">
        <f t="shared" si="0"/>
        <v>146000</v>
      </c>
      <c r="G7" s="51">
        <v>7933.275</v>
      </c>
      <c r="H7" s="51">
        <f t="shared" si="1"/>
        <v>31733.1</v>
      </c>
      <c r="I7" s="59">
        <v>0.21735</v>
      </c>
      <c r="J7" s="60">
        <v>40000</v>
      </c>
      <c r="K7" s="60">
        <f t="shared" si="2"/>
        <v>160000</v>
      </c>
      <c r="L7" s="61">
        <v>8128.89</v>
      </c>
      <c r="M7" s="61">
        <f t="shared" si="3"/>
        <v>32515.56</v>
      </c>
      <c r="N7" s="62">
        <v>0.20322225</v>
      </c>
      <c r="O7" s="63">
        <v>181113.67</v>
      </c>
      <c r="P7" s="63">
        <v>37057.18</v>
      </c>
      <c r="Q7" s="74">
        <f t="shared" si="4"/>
        <v>1.240504589041096</v>
      </c>
      <c r="R7" s="74">
        <f t="shared" si="5"/>
        <v>1.167776863905512</v>
      </c>
      <c r="S7" s="76">
        <f t="shared" si="6"/>
        <v>1.1319604375</v>
      </c>
      <c r="T7" s="76">
        <f t="shared" si="7"/>
        <v>1.1396752816190157</v>
      </c>
      <c r="U7" s="40">
        <v>500</v>
      </c>
      <c r="V7" s="41">
        <f>(P7-H7)*0.2</f>
        <v>1064.8160000000005</v>
      </c>
    </row>
    <row r="8" spans="1:22" ht="12.75">
      <c r="A8" s="48">
        <v>6</v>
      </c>
      <c r="B8" s="48">
        <v>102479</v>
      </c>
      <c r="C8" s="49" t="s">
        <v>29</v>
      </c>
      <c r="D8" s="49" t="s">
        <v>21</v>
      </c>
      <c r="E8" s="50">
        <v>6800</v>
      </c>
      <c r="F8" s="50">
        <f t="shared" si="0"/>
        <v>27200</v>
      </c>
      <c r="G8" s="51">
        <v>2193.8364</v>
      </c>
      <c r="H8" s="51">
        <f t="shared" si="1"/>
        <v>8775.3456</v>
      </c>
      <c r="I8" s="59">
        <v>0.322623</v>
      </c>
      <c r="J8" s="60">
        <v>8160</v>
      </c>
      <c r="K8" s="60">
        <f t="shared" si="2"/>
        <v>32640</v>
      </c>
      <c r="L8" s="61">
        <v>2461.4844408</v>
      </c>
      <c r="M8" s="61">
        <f t="shared" si="3"/>
        <v>9845.9377632</v>
      </c>
      <c r="N8" s="62">
        <v>0.301652505</v>
      </c>
      <c r="O8" s="63">
        <v>33054.27</v>
      </c>
      <c r="P8" s="63">
        <v>9998.3</v>
      </c>
      <c r="Q8" s="74">
        <f t="shared" si="4"/>
        <v>1.2152305147058822</v>
      </c>
      <c r="R8" s="74">
        <f t="shared" si="5"/>
        <v>1.13936253405222</v>
      </c>
      <c r="S8" s="76">
        <f t="shared" si="6"/>
        <v>1.0126920955882353</v>
      </c>
      <c r="T8" s="76">
        <f t="shared" si="7"/>
        <v>1.0154746292800536</v>
      </c>
      <c r="U8" s="40">
        <v>500</v>
      </c>
      <c r="V8" s="41">
        <f>(P8-H8)*0.2</f>
        <v>244.59087999999974</v>
      </c>
    </row>
    <row r="9" spans="1:20" ht="12.75">
      <c r="A9" s="48">
        <v>7</v>
      </c>
      <c r="B9" s="48">
        <v>730</v>
      </c>
      <c r="C9" s="49" t="s">
        <v>30</v>
      </c>
      <c r="D9" s="49" t="s">
        <v>27</v>
      </c>
      <c r="E9" s="50">
        <v>12500</v>
      </c>
      <c r="F9" s="50">
        <f t="shared" si="0"/>
        <v>50000</v>
      </c>
      <c r="G9" s="51">
        <v>3744.5624999999995</v>
      </c>
      <c r="H9" s="51">
        <f t="shared" si="1"/>
        <v>14978.249999999998</v>
      </c>
      <c r="I9" s="59">
        <v>0.29956499999999997</v>
      </c>
      <c r="J9" s="60">
        <v>15000</v>
      </c>
      <c r="K9" s="60">
        <f t="shared" si="2"/>
        <v>60000</v>
      </c>
      <c r="L9" s="61">
        <v>4201.399125</v>
      </c>
      <c r="M9" s="61">
        <f t="shared" si="3"/>
        <v>16805.5965</v>
      </c>
      <c r="N9" s="62">
        <v>0.280093275</v>
      </c>
      <c r="O9" s="63">
        <v>59408.96</v>
      </c>
      <c r="P9" s="63">
        <v>12571.28</v>
      </c>
      <c r="Q9" s="74">
        <f t="shared" si="4"/>
        <v>1.1881792</v>
      </c>
      <c r="R9" s="75">
        <f t="shared" si="5"/>
        <v>0.8393023216997982</v>
      </c>
      <c r="S9" s="77">
        <f t="shared" si="6"/>
        <v>0.9901493333333333</v>
      </c>
      <c r="T9" s="77">
        <f t="shared" si="7"/>
        <v>0.7480412849374315</v>
      </c>
    </row>
    <row r="10" spans="1:20" ht="12.75">
      <c r="A10" s="48">
        <v>8</v>
      </c>
      <c r="B10" s="48">
        <v>114286</v>
      </c>
      <c r="C10" s="49" t="s">
        <v>31</v>
      </c>
      <c r="D10" s="49" t="s">
        <v>27</v>
      </c>
      <c r="E10" s="50">
        <v>4600</v>
      </c>
      <c r="F10" s="50">
        <f t="shared" si="0"/>
        <v>18400</v>
      </c>
      <c r="G10" s="51">
        <v>1165.4307</v>
      </c>
      <c r="H10" s="51">
        <f t="shared" si="1"/>
        <v>4661.7228</v>
      </c>
      <c r="I10" s="59">
        <v>0.2533545</v>
      </c>
      <c r="J10" s="60">
        <v>5750</v>
      </c>
      <c r="K10" s="60">
        <f t="shared" si="2"/>
        <v>23000</v>
      </c>
      <c r="L10" s="61">
        <v>1362.097130625</v>
      </c>
      <c r="M10" s="61">
        <f t="shared" si="3"/>
        <v>5448.3885225</v>
      </c>
      <c r="N10" s="62">
        <v>0.2368864575</v>
      </c>
      <c r="O10" s="63">
        <v>21804.15</v>
      </c>
      <c r="P10" s="63">
        <v>4354.41</v>
      </c>
      <c r="Q10" s="74">
        <f t="shared" si="4"/>
        <v>1.185008152173913</v>
      </c>
      <c r="R10" s="75">
        <f t="shared" si="5"/>
        <v>0.9340774187602918</v>
      </c>
      <c r="S10" s="77">
        <f t="shared" si="6"/>
        <v>0.9480065217391305</v>
      </c>
      <c r="T10" s="77">
        <f t="shared" si="7"/>
        <v>0.799210625677255</v>
      </c>
    </row>
    <row r="11" spans="1:21" ht="12.75">
      <c r="A11" s="48">
        <v>9</v>
      </c>
      <c r="B11" s="48">
        <v>750</v>
      </c>
      <c r="C11" s="49" t="s">
        <v>32</v>
      </c>
      <c r="D11" s="49" t="s">
        <v>25</v>
      </c>
      <c r="E11" s="50">
        <v>33000</v>
      </c>
      <c r="F11" s="50">
        <f t="shared" si="0"/>
        <v>132000</v>
      </c>
      <c r="G11" s="51">
        <v>9608.0985</v>
      </c>
      <c r="H11" s="51">
        <f t="shared" si="1"/>
        <v>38432.394</v>
      </c>
      <c r="I11" s="59">
        <v>0.2911545</v>
      </c>
      <c r="J11" s="60">
        <v>39600</v>
      </c>
      <c r="K11" s="60">
        <f t="shared" si="2"/>
        <v>158400</v>
      </c>
      <c r="L11" s="61">
        <v>10780.286517</v>
      </c>
      <c r="M11" s="61">
        <f t="shared" si="3"/>
        <v>43121.146068</v>
      </c>
      <c r="N11" s="62">
        <v>0.2722294575</v>
      </c>
      <c r="O11" s="63">
        <v>151879.02</v>
      </c>
      <c r="P11" s="63">
        <v>42679.55</v>
      </c>
      <c r="Q11" s="74">
        <f t="shared" si="4"/>
        <v>1.1505986363636362</v>
      </c>
      <c r="R11" s="74">
        <f t="shared" si="5"/>
        <v>1.1105097954605692</v>
      </c>
      <c r="S11" s="77">
        <f t="shared" si="6"/>
        <v>0.9588321969696969</v>
      </c>
      <c r="T11" s="77">
        <f t="shared" si="7"/>
        <v>0.989759175989812</v>
      </c>
      <c r="U11" s="40">
        <v>300</v>
      </c>
    </row>
    <row r="12" spans="1:20" ht="12.75">
      <c r="A12" s="48">
        <v>10</v>
      </c>
      <c r="B12" s="48">
        <v>573</v>
      </c>
      <c r="C12" s="49" t="s">
        <v>33</v>
      </c>
      <c r="D12" s="49" t="s">
        <v>25</v>
      </c>
      <c r="E12" s="50">
        <v>5600</v>
      </c>
      <c r="F12" s="50">
        <f t="shared" si="0"/>
        <v>22400</v>
      </c>
      <c r="G12" s="51">
        <v>1725.7212</v>
      </c>
      <c r="H12" s="51">
        <f t="shared" si="1"/>
        <v>6902.8848</v>
      </c>
      <c r="I12" s="59">
        <v>0.3081645</v>
      </c>
      <c r="J12" s="60">
        <v>7000</v>
      </c>
      <c r="K12" s="60">
        <f t="shared" si="2"/>
        <v>28000</v>
      </c>
      <c r="L12" s="61">
        <v>2016.9366525</v>
      </c>
      <c r="M12" s="61">
        <f t="shared" si="3"/>
        <v>8067.74661</v>
      </c>
      <c r="N12" s="62">
        <v>0.2881338075</v>
      </c>
      <c r="O12" s="63">
        <v>25200.59</v>
      </c>
      <c r="P12" s="63">
        <v>5670.97</v>
      </c>
      <c r="Q12" s="74">
        <f t="shared" si="4"/>
        <v>1.1250263392857143</v>
      </c>
      <c r="R12" s="75">
        <f t="shared" si="5"/>
        <v>0.8215362365601119</v>
      </c>
      <c r="S12" s="77">
        <f t="shared" si="6"/>
        <v>0.9000210714285715</v>
      </c>
      <c r="T12" s="77">
        <f t="shared" si="7"/>
        <v>0.7029187050781706</v>
      </c>
    </row>
    <row r="13" spans="1:21" ht="12.75">
      <c r="A13" s="48">
        <v>11</v>
      </c>
      <c r="B13" s="48">
        <v>737</v>
      </c>
      <c r="C13" s="49" t="s">
        <v>34</v>
      </c>
      <c r="D13" s="49" t="s">
        <v>25</v>
      </c>
      <c r="E13" s="50">
        <v>11040</v>
      </c>
      <c r="F13" s="50">
        <f t="shared" si="0"/>
        <v>44160</v>
      </c>
      <c r="G13" s="51">
        <v>3387.53016</v>
      </c>
      <c r="H13" s="51">
        <f t="shared" si="1"/>
        <v>13550.12064</v>
      </c>
      <c r="I13" s="59">
        <v>0.3068415</v>
      </c>
      <c r="J13" s="60">
        <v>13248</v>
      </c>
      <c r="K13" s="60">
        <f t="shared" si="2"/>
        <v>52992</v>
      </c>
      <c r="L13" s="61">
        <v>3800.8088395199998</v>
      </c>
      <c r="M13" s="61">
        <f t="shared" si="3"/>
        <v>15203.235358079999</v>
      </c>
      <c r="N13" s="62">
        <v>0.2868968025</v>
      </c>
      <c r="O13" s="63">
        <v>49452.7</v>
      </c>
      <c r="P13" s="63">
        <v>13761.28</v>
      </c>
      <c r="Q13" s="74">
        <f t="shared" si="4"/>
        <v>1.1198528079710144</v>
      </c>
      <c r="R13" s="74">
        <f t="shared" si="5"/>
        <v>1.0155835778595697</v>
      </c>
      <c r="S13" s="77">
        <f t="shared" si="6"/>
        <v>0.9332106733091787</v>
      </c>
      <c r="T13" s="77">
        <f t="shared" si="7"/>
        <v>0.905154703974661</v>
      </c>
      <c r="U13" s="40">
        <v>300</v>
      </c>
    </row>
    <row r="14" spans="1:20" ht="12.75">
      <c r="A14" s="48">
        <v>12</v>
      </c>
      <c r="B14" s="48">
        <v>113008</v>
      </c>
      <c r="C14" s="49" t="s">
        <v>35</v>
      </c>
      <c r="D14" s="49" t="s">
        <v>25</v>
      </c>
      <c r="E14" s="50">
        <v>2500</v>
      </c>
      <c r="F14" s="50">
        <f t="shared" si="0"/>
        <v>10000</v>
      </c>
      <c r="G14" s="51">
        <v>690.3225</v>
      </c>
      <c r="H14" s="51">
        <f t="shared" si="1"/>
        <v>2761.29</v>
      </c>
      <c r="I14" s="59">
        <v>0.276129</v>
      </c>
      <c r="J14" s="60">
        <v>3125</v>
      </c>
      <c r="K14" s="60">
        <f t="shared" si="2"/>
        <v>12500</v>
      </c>
      <c r="L14" s="61">
        <v>806.814421875</v>
      </c>
      <c r="M14" s="61">
        <f t="shared" si="3"/>
        <v>3227.2576875</v>
      </c>
      <c r="N14" s="62">
        <v>0.258180615</v>
      </c>
      <c r="O14" s="63">
        <v>11137.91</v>
      </c>
      <c r="P14" s="63">
        <v>2045.48</v>
      </c>
      <c r="Q14" s="74">
        <f t="shared" si="4"/>
        <v>1.113791</v>
      </c>
      <c r="R14" s="75">
        <f t="shared" si="5"/>
        <v>0.7407697127067422</v>
      </c>
      <c r="S14" s="77">
        <f t="shared" si="6"/>
        <v>0.8910328</v>
      </c>
      <c r="T14" s="77">
        <f t="shared" si="7"/>
        <v>0.6338136579309024</v>
      </c>
    </row>
    <row r="15" spans="1:21" ht="12.75">
      <c r="A15" s="48">
        <v>13</v>
      </c>
      <c r="B15" s="48">
        <v>111400</v>
      </c>
      <c r="C15" s="49" t="s">
        <v>36</v>
      </c>
      <c r="D15" s="49" t="s">
        <v>37</v>
      </c>
      <c r="E15" s="50">
        <v>9800</v>
      </c>
      <c r="F15" s="50">
        <f t="shared" si="0"/>
        <v>39200</v>
      </c>
      <c r="G15" s="51">
        <v>2124.4734</v>
      </c>
      <c r="H15" s="51">
        <f t="shared" si="1"/>
        <v>8497.8936</v>
      </c>
      <c r="I15" s="59">
        <v>0.216783</v>
      </c>
      <c r="J15" s="60">
        <v>11760</v>
      </c>
      <c r="K15" s="60">
        <f t="shared" si="2"/>
        <v>47040</v>
      </c>
      <c r="L15" s="61">
        <v>2383.6591548</v>
      </c>
      <c r="M15" s="61">
        <f t="shared" si="3"/>
        <v>9534.6366192</v>
      </c>
      <c r="N15" s="62">
        <v>0.202692105</v>
      </c>
      <c r="O15" s="63">
        <v>42340.65</v>
      </c>
      <c r="P15" s="63">
        <v>9325.64</v>
      </c>
      <c r="Q15" s="74">
        <f t="shared" si="4"/>
        <v>1.0801186224489796</v>
      </c>
      <c r="R15" s="74">
        <f t="shared" si="5"/>
        <v>1.0974060677813147</v>
      </c>
      <c r="S15" s="77">
        <f t="shared" si="6"/>
        <v>0.9000988520408164</v>
      </c>
      <c r="T15" s="77">
        <f t="shared" si="7"/>
        <v>0.9780802743148971</v>
      </c>
      <c r="U15" s="40">
        <v>300</v>
      </c>
    </row>
    <row r="16" spans="1:20" ht="12.75">
      <c r="A16" s="48">
        <v>14</v>
      </c>
      <c r="B16" s="48">
        <v>329</v>
      </c>
      <c r="C16" s="49" t="s">
        <v>38</v>
      </c>
      <c r="D16" s="49" t="s">
        <v>39</v>
      </c>
      <c r="E16" s="50">
        <v>6600</v>
      </c>
      <c r="F16" s="50">
        <f t="shared" si="0"/>
        <v>26400</v>
      </c>
      <c r="G16" s="51">
        <v>1860.4971</v>
      </c>
      <c r="H16" s="51">
        <f t="shared" si="1"/>
        <v>7441.9884</v>
      </c>
      <c r="I16" s="59">
        <v>0.2818935</v>
      </c>
      <c r="J16" s="60">
        <v>8250</v>
      </c>
      <c r="K16" s="60">
        <f t="shared" si="2"/>
        <v>33000</v>
      </c>
      <c r="L16" s="61">
        <v>2174.4559856250003</v>
      </c>
      <c r="M16" s="61">
        <f t="shared" si="3"/>
        <v>8697.823942500001</v>
      </c>
      <c r="N16" s="62">
        <v>0.2635704225</v>
      </c>
      <c r="O16" s="63">
        <v>28491.1</v>
      </c>
      <c r="P16" s="63">
        <v>7194.08</v>
      </c>
      <c r="Q16" s="74">
        <f t="shared" si="4"/>
        <v>1.0792083333333333</v>
      </c>
      <c r="R16" s="75">
        <f t="shared" si="5"/>
        <v>0.9666878814269584</v>
      </c>
      <c r="S16" s="77">
        <f t="shared" si="6"/>
        <v>0.8633666666666666</v>
      </c>
      <c r="T16" s="77">
        <f t="shared" si="7"/>
        <v>0.8271126258198573</v>
      </c>
    </row>
    <row r="17" spans="1:21" ht="12.75">
      <c r="A17" s="48">
        <v>15</v>
      </c>
      <c r="B17" s="48">
        <v>103198</v>
      </c>
      <c r="C17" s="49" t="s">
        <v>40</v>
      </c>
      <c r="D17" s="49" t="s">
        <v>27</v>
      </c>
      <c r="E17" s="50">
        <v>9120</v>
      </c>
      <c r="F17" s="50">
        <f t="shared" si="0"/>
        <v>36480</v>
      </c>
      <c r="G17" s="51">
        <v>2504.5070399999995</v>
      </c>
      <c r="H17" s="51">
        <f t="shared" si="1"/>
        <v>10018.028159999998</v>
      </c>
      <c r="I17" s="59">
        <v>0.27461699999999994</v>
      </c>
      <c r="J17" s="60">
        <v>10944</v>
      </c>
      <c r="K17" s="60">
        <f t="shared" si="2"/>
        <v>43776</v>
      </c>
      <c r="L17" s="61">
        <v>2810.056898879999</v>
      </c>
      <c r="M17" s="61">
        <f t="shared" si="3"/>
        <v>11240.227595519997</v>
      </c>
      <c r="N17" s="62">
        <v>0.25676689499999994</v>
      </c>
      <c r="O17" s="63">
        <v>38955.24</v>
      </c>
      <c r="P17" s="63">
        <v>10566.77</v>
      </c>
      <c r="Q17" s="74">
        <f t="shared" si="4"/>
        <v>1.0678519736842105</v>
      </c>
      <c r="R17" s="74">
        <f t="shared" si="5"/>
        <v>1.05477543397123</v>
      </c>
      <c r="S17" s="77">
        <f t="shared" si="6"/>
        <v>0.889876644736842</v>
      </c>
      <c r="T17" s="77">
        <f t="shared" si="7"/>
        <v>0.9400850570153566</v>
      </c>
      <c r="U17" s="40">
        <v>300</v>
      </c>
    </row>
    <row r="18" spans="1:21" ht="12.75">
      <c r="A18" s="48">
        <v>16</v>
      </c>
      <c r="B18" s="48">
        <v>106569</v>
      </c>
      <c r="C18" s="49" t="s">
        <v>41</v>
      </c>
      <c r="D18" s="49" t="s">
        <v>27</v>
      </c>
      <c r="E18" s="50">
        <v>8500</v>
      </c>
      <c r="F18" s="50">
        <f t="shared" si="0"/>
        <v>34000</v>
      </c>
      <c r="G18" s="51">
        <v>2732.6565</v>
      </c>
      <c r="H18" s="51">
        <f t="shared" si="1"/>
        <v>10930.626</v>
      </c>
      <c r="I18" s="59">
        <v>0.321489</v>
      </c>
      <c r="J18" s="60">
        <v>10200</v>
      </c>
      <c r="K18" s="60">
        <f t="shared" si="2"/>
        <v>40800</v>
      </c>
      <c r="L18" s="61">
        <v>3066.0405930000006</v>
      </c>
      <c r="M18" s="61">
        <f t="shared" si="3"/>
        <v>12264.162372000003</v>
      </c>
      <c r="N18" s="62">
        <v>0.30059221500000005</v>
      </c>
      <c r="O18" s="63">
        <v>36252.28</v>
      </c>
      <c r="P18" s="63">
        <v>11935.54</v>
      </c>
      <c r="Q18" s="74">
        <f t="shared" si="4"/>
        <v>1.0662435294117647</v>
      </c>
      <c r="R18" s="74">
        <f t="shared" si="5"/>
        <v>1.0919356311340267</v>
      </c>
      <c r="S18" s="77">
        <f t="shared" si="6"/>
        <v>0.8885362745098039</v>
      </c>
      <c r="T18" s="77">
        <f t="shared" si="7"/>
        <v>0.9732046623297917</v>
      </c>
      <c r="U18" s="40">
        <v>300</v>
      </c>
    </row>
    <row r="19" spans="1:21" ht="12.75">
      <c r="A19" s="48">
        <v>17</v>
      </c>
      <c r="B19" s="48">
        <v>726</v>
      </c>
      <c r="C19" s="49" t="s">
        <v>42</v>
      </c>
      <c r="D19" s="49" t="s">
        <v>27</v>
      </c>
      <c r="E19" s="50">
        <v>9000</v>
      </c>
      <c r="F19" s="50">
        <f t="shared" si="0"/>
        <v>36000</v>
      </c>
      <c r="G19" s="51">
        <v>2295.4994999999994</v>
      </c>
      <c r="H19" s="51">
        <f t="shared" si="1"/>
        <v>9181.997999999998</v>
      </c>
      <c r="I19" s="59">
        <v>0.25505549999999994</v>
      </c>
      <c r="J19" s="60">
        <v>10800</v>
      </c>
      <c r="K19" s="60">
        <f t="shared" si="2"/>
        <v>43200</v>
      </c>
      <c r="L19" s="61">
        <v>2575.5504389999996</v>
      </c>
      <c r="M19" s="61">
        <f t="shared" si="3"/>
        <v>10302.201755999999</v>
      </c>
      <c r="N19" s="62">
        <v>0.23847689249999995</v>
      </c>
      <c r="O19" s="63">
        <v>38134.18</v>
      </c>
      <c r="P19" s="63">
        <v>10476.53</v>
      </c>
      <c r="Q19" s="74">
        <f t="shared" si="4"/>
        <v>1.0592827777777778</v>
      </c>
      <c r="R19" s="74">
        <f t="shared" si="5"/>
        <v>1.1409858725737039</v>
      </c>
      <c r="S19" s="77">
        <f t="shared" si="6"/>
        <v>0.8827356481481482</v>
      </c>
      <c r="T19" s="77">
        <f t="shared" si="7"/>
        <v>1.016921455056777</v>
      </c>
      <c r="U19" s="40">
        <v>300</v>
      </c>
    </row>
    <row r="20" spans="1:20" ht="12.75">
      <c r="A20" s="48">
        <v>18</v>
      </c>
      <c r="B20" s="48">
        <v>379</v>
      </c>
      <c r="C20" s="49" t="s">
        <v>43</v>
      </c>
      <c r="D20" s="49" t="s">
        <v>27</v>
      </c>
      <c r="E20" s="50">
        <v>10560</v>
      </c>
      <c r="F20" s="50">
        <f t="shared" si="0"/>
        <v>42240</v>
      </c>
      <c r="G20" s="51">
        <v>2809.1447999999996</v>
      </c>
      <c r="H20" s="51">
        <f t="shared" si="1"/>
        <v>11236.579199999998</v>
      </c>
      <c r="I20" s="59">
        <v>0.26601749999999996</v>
      </c>
      <c r="J20" s="60">
        <v>12672</v>
      </c>
      <c r="K20" s="60">
        <f t="shared" si="2"/>
        <v>50688</v>
      </c>
      <c r="L20" s="61">
        <v>3151.8604655999998</v>
      </c>
      <c r="M20" s="61">
        <f t="shared" si="3"/>
        <v>12607.441862399999</v>
      </c>
      <c r="N20" s="62">
        <v>0.2487263625</v>
      </c>
      <c r="O20" s="63">
        <v>44731.87</v>
      </c>
      <c r="P20" s="63">
        <v>10189.76</v>
      </c>
      <c r="Q20" s="74">
        <f t="shared" si="4"/>
        <v>1.058993134469697</v>
      </c>
      <c r="R20" s="75">
        <f t="shared" si="5"/>
        <v>0.9068382662225174</v>
      </c>
      <c r="S20" s="77">
        <f t="shared" si="6"/>
        <v>0.8824942787247475</v>
      </c>
      <c r="T20" s="77">
        <f t="shared" si="7"/>
        <v>0.8082337488614236</v>
      </c>
    </row>
    <row r="21" spans="1:20" ht="12.75">
      <c r="A21" s="48">
        <v>19</v>
      </c>
      <c r="B21" s="48">
        <v>105910</v>
      </c>
      <c r="C21" s="49" t="s">
        <v>44</v>
      </c>
      <c r="D21" s="49" t="s">
        <v>25</v>
      </c>
      <c r="E21" s="50">
        <v>6500</v>
      </c>
      <c r="F21" s="50">
        <f t="shared" si="0"/>
        <v>26000</v>
      </c>
      <c r="G21" s="51">
        <v>2172.6022499999995</v>
      </c>
      <c r="H21" s="51">
        <f t="shared" si="1"/>
        <v>8690.408999999998</v>
      </c>
      <c r="I21" s="59">
        <v>0.33424649999999995</v>
      </c>
      <c r="J21" s="60">
        <v>8125</v>
      </c>
      <c r="K21" s="60">
        <f t="shared" si="2"/>
        <v>32500</v>
      </c>
      <c r="L21" s="61">
        <v>2539.2288796874996</v>
      </c>
      <c r="M21" s="61">
        <f t="shared" si="3"/>
        <v>10156.915518749998</v>
      </c>
      <c r="N21" s="62">
        <v>0.31252047749999995</v>
      </c>
      <c r="O21" s="63">
        <v>27168.33</v>
      </c>
      <c r="P21" s="63">
        <v>8299.67</v>
      </c>
      <c r="Q21" s="74">
        <f t="shared" si="4"/>
        <v>1.0449357692307693</v>
      </c>
      <c r="R21" s="75">
        <f t="shared" si="5"/>
        <v>0.9550379044300449</v>
      </c>
      <c r="S21" s="77">
        <f t="shared" si="6"/>
        <v>0.8359486153846154</v>
      </c>
      <c r="T21" s="77">
        <f t="shared" si="7"/>
        <v>0.81714473106314</v>
      </c>
    </row>
    <row r="22" spans="1:20" ht="12.75">
      <c r="A22" s="48">
        <v>20</v>
      </c>
      <c r="B22" s="48">
        <v>373</v>
      </c>
      <c r="C22" s="49" t="s">
        <v>45</v>
      </c>
      <c r="D22" s="49" t="s">
        <v>21</v>
      </c>
      <c r="E22" s="50">
        <v>13000</v>
      </c>
      <c r="F22" s="50">
        <f t="shared" si="0"/>
        <v>52000</v>
      </c>
      <c r="G22" s="51">
        <v>3941.028</v>
      </c>
      <c r="H22" s="51">
        <f t="shared" si="1"/>
        <v>15764.112</v>
      </c>
      <c r="I22" s="59">
        <v>0.303156</v>
      </c>
      <c r="J22" s="60">
        <v>15600</v>
      </c>
      <c r="K22" s="60">
        <f t="shared" si="2"/>
        <v>62400</v>
      </c>
      <c r="L22" s="61">
        <v>4421.8334159999995</v>
      </c>
      <c r="M22" s="61">
        <f t="shared" si="3"/>
        <v>17687.333663999998</v>
      </c>
      <c r="N22" s="62">
        <v>0.28345085999999997</v>
      </c>
      <c r="O22" s="63">
        <v>54107.01</v>
      </c>
      <c r="P22" s="63">
        <v>11899.31</v>
      </c>
      <c r="Q22" s="74">
        <f t="shared" si="4"/>
        <v>1.040519423076923</v>
      </c>
      <c r="R22" s="75">
        <f t="shared" si="5"/>
        <v>0.7548354135012489</v>
      </c>
      <c r="S22" s="77">
        <f t="shared" si="6"/>
        <v>0.8670995192307692</v>
      </c>
      <c r="T22" s="77">
        <f t="shared" si="7"/>
        <v>0.6727588355626105</v>
      </c>
    </row>
    <row r="23" spans="1:20" ht="12.75">
      <c r="A23" s="48">
        <v>21</v>
      </c>
      <c r="B23" s="48">
        <v>311</v>
      </c>
      <c r="C23" s="49" t="s">
        <v>46</v>
      </c>
      <c r="D23" s="49" t="s">
        <v>27</v>
      </c>
      <c r="E23" s="50">
        <v>8500</v>
      </c>
      <c r="F23" s="50">
        <f t="shared" si="0"/>
        <v>34000</v>
      </c>
      <c r="G23" s="51">
        <v>2000.89575</v>
      </c>
      <c r="H23" s="51">
        <f t="shared" si="1"/>
        <v>8003.583</v>
      </c>
      <c r="I23" s="59">
        <v>0.23539949999999998</v>
      </c>
      <c r="J23" s="60">
        <v>10200</v>
      </c>
      <c r="K23" s="60">
        <f t="shared" si="2"/>
        <v>40800</v>
      </c>
      <c r="L23" s="61">
        <v>2245.0050315</v>
      </c>
      <c r="M23" s="61">
        <f t="shared" si="3"/>
        <v>8980.020126</v>
      </c>
      <c r="N23" s="62">
        <v>0.2200985325</v>
      </c>
      <c r="O23" s="63">
        <v>35376.88</v>
      </c>
      <c r="P23" s="63">
        <v>7110.67</v>
      </c>
      <c r="Q23" s="74">
        <f t="shared" si="4"/>
        <v>1.0404964705882351</v>
      </c>
      <c r="R23" s="75">
        <f t="shared" si="5"/>
        <v>0.888435841797355</v>
      </c>
      <c r="S23" s="77">
        <f t="shared" si="6"/>
        <v>0.8670803921568627</v>
      </c>
      <c r="T23" s="77">
        <f t="shared" si="7"/>
        <v>0.7918323010671614</v>
      </c>
    </row>
    <row r="24" spans="1:20" ht="12.75">
      <c r="A24" s="48">
        <v>22</v>
      </c>
      <c r="B24" s="48">
        <v>587</v>
      </c>
      <c r="C24" s="49" t="s">
        <v>47</v>
      </c>
      <c r="D24" s="49" t="s">
        <v>39</v>
      </c>
      <c r="E24" s="50">
        <v>7500</v>
      </c>
      <c r="F24" s="50">
        <f t="shared" si="0"/>
        <v>30000</v>
      </c>
      <c r="G24" s="51">
        <v>2159.5612499999997</v>
      </c>
      <c r="H24" s="51">
        <f t="shared" si="1"/>
        <v>8638.244999999999</v>
      </c>
      <c r="I24" s="59">
        <v>0.28794149999999996</v>
      </c>
      <c r="J24" s="60">
        <v>9000</v>
      </c>
      <c r="K24" s="60">
        <f t="shared" si="2"/>
        <v>36000</v>
      </c>
      <c r="L24" s="61">
        <v>2423.0277225</v>
      </c>
      <c r="M24" s="61">
        <f t="shared" si="3"/>
        <v>9692.11089</v>
      </c>
      <c r="N24" s="62">
        <v>0.2692253025</v>
      </c>
      <c r="O24" s="63">
        <v>31179.69</v>
      </c>
      <c r="P24" s="63">
        <v>7450.48</v>
      </c>
      <c r="Q24" s="74">
        <f t="shared" si="4"/>
        <v>1.039323</v>
      </c>
      <c r="R24" s="75">
        <f t="shared" si="5"/>
        <v>0.8624992692381381</v>
      </c>
      <c r="S24" s="77">
        <f t="shared" si="6"/>
        <v>0.8661025</v>
      </c>
      <c r="T24" s="77">
        <f t="shared" si="7"/>
        <v>0.7687159262371996</v>
      </c>
    </row>
    <row r="25" spans="1:21" ht="12.75">
      <c r="A25" s="48">
        <v>23</v>
      </c>
      <c r="B25" s="48">
        <v>365</v>
      </c>
      <c r="C25" s="49" t="s">
        <v>48</v>
      </c>
      <c r="D25" s="49" t="s">
        <v>27</v>
      </c>
      <c r="E25" s="50">
        <v>15000</v>
      </c>
      <c r="F25" s="50">
        <f t="shared" si="0"/>
        <v>60000</v>
      </c>
      <c r="G25" s="51">
        <v>3750</v>
      </c>
      <c r="H25" s="51">
        <f t="shared" si="1"/>
        <v>15000</v>
      </c>
      <c r="I25" s="59">
        <v>0.25</v>
      </c>
      <c r="J25" s="60">
        <v>18000</v>
      </c>
      <c r="K25" s="60">
        <f t="shared" si="2"/>
        <v>72000</v>
      </c>
      <c r="L25" s="61">
        <v>4207.5</v>
      </c>
      <c r="M25" s="61">
        <f t="shared" si="3"/>
        <v>16830</v>
      </c>
      <c r="N25" s="62">
        <v>0.23375</v>
      </c>
      <c r="O25" s="63">
        <v>62191.22</v>
      </c>
      <c r="P25" s="63">
        <v>15125.69</v>
      </c>
      <c r="Q25" s="74">
        <f t="shared" si="4"/>
        <v>1.0365203333333333</v>
      </c>
      <c r="R25" s="74">
        <f t="shared" si="5"/>
        <v>1.0083793333333333</v>
      </c>
      <c r="S25" s="77">
        <f t="shared" si="6"/>
        <v>0.8637669444444445</v>
      </c>
      <c r="T25" s="77">
        <f t="shared" si="7"/>
        <v>0.8987338086749852</v>
      </c>
      <c r="U25" s="40">
        <v>300</v>
      </c>
    </row>
    <row r="26" spans="1:21" ht="12.75">
      <c r="A26" s="48">
        <v>24</v>
      </c>
      <c r="B26" s="48">
        <v>745</v>
      </c>
      <c r="C26" s="49" t="s">
        <v>49</v>
      </c>
      <c r="D26" s="49" t="s">
        <v>27</v>
      </c>
      <c r="E26" s="50">
        <v>7500</v>
      </c>
      <c r="F26" s="50">
        <f t="shared" si="0"/>
        <v>30000</v>
      </c>
      <c r="G26" s="51">
        <v>2105.69625</v>
      </c>
      <c r="H26" s="51">
        <f t="shared" si="1"/>
        <v>8422.785</v>
      </c>
      <c r="I26" s="59">
        <v>0.2807595</v>
      </c>
      <c r="J26" s="60">
        <v>9000</v>
      </c>
      <c r="K26" s="60">
        <f t="shared" si="2"/>
        <v>36000</v>
      </c>
      <c r="L26" s="61">
        <v>2362.5911925</v>
      </c>
      <c r="M26" s="61">
        <f t="shared" si="3"/>
        <v>9450.36477</v>
      </c>
      <c r="N26" s="62">
        <v>0.2625101325</v>
      </c>
      <c r="O26" s="63">
        <v>30823.14</v>
      </c>
      <c r="P26" s="63">
        <v>8625.31</v>
      </c>
      <c r="Q26" s="74">
        <f t="shared" si="4"/>
        <v>1.027438</v>
      </c>
      <c r="R26" s="74">
        <f t="shared" si="5"/>
        <v>1.024044897263791</v>
      </c>
      <c r="S26" s="77">
        <f t="shared" si="6"/>
        <v>0.8561983333333333</v>
      </c>
      <c r="T26" s="77">
        <f t="shared" si="7"/>
        <v>0.9126959868661239</v>
      </c>
      <c r="U26" s="40">
        <v>300</v>
      </c>
    </row>
    <row r="27" spans="1:20" ht="12.75">
      <c r="A27" s="48">
        <v>25</v>
      </c>
      <c r="B27" s="48">
        <v>114844</v>
      </c>
      <c r="C27" s="49" t="s">
        <v>50</v>
      </c>
      <c r="D27" s="49" t="s">
        <v>21</v>
      </c>
      <c r="E27" s="50">
        <v>6500</v>
      </c>
      <c r="F27" s="50">
        <f t="shared" si="0"/>
        <v>26000</v>
      </c>
      <c r="G27" s="51">
        <v>1072.5</v>
      </c>
      <c r="H27" s="51">
        <f t="shared" si="1"/>
        <v>4290</v>
      </c>
      <c r="I27" s="59">
        <v>0.165</v>
      </c>
      <c r="J27" s="60">
        <v>7800</v>
      </c>
      <c r="K27" s="60">
        <f t="shared" si="2"/>
        <v>31200</v>
      </c>
      <c r="L27" s="61">
        <v>1203.3450000000003</v>
      </c>
      <c r="M27" s="61">
        <f t="shared" si="3"/>
        <v>4813.380000000001</v>
      </c>
      <c r="N27" s="62">
        <v>0.15427500000000002</v>
      </c>
      <c r="O27" s="63">
        <v>26615.01</v>
      </c>
      <c r="P27" s="63">
        <v>4229.69</v>
      </c>
      <c r="Q27" s="74">
        <f t="shared" si="4"/>
        <v>1.0236542307692307</v>
      </c>
      <c r="R27" s="75">
        <f t="shared" si="5"/>
        <v>0.9859417249417248</v>
      </c>
      <c r="S27" s="77">
        <f t="shared" si="6"/>
        <v>0.8530451923076923</v>
      </c>
      <c r="T27" s="77">
        <f t="shared" si="7"/>
        <v>0.8787359402332662</v>
      </c>
    </row>
    <row r="28" spans="1:21" ht="12.75">
      <c r="A28" s="48">
        <v>26</v>
      </c>
      <c r="B28" s="48">
        <v>105267</v>
      </c>
      <c r="C28" s="49" t="s">
        <v>51</v>
      </c>
      <c r="D28" s="49" t="s">
        <v>27</v>
      </c>
      <c r="E28" s="50">
        <v>9200</v>
      </c>
      <c r="F28" s="50">
        <f t="shared" si="0"/>
        <v>36800</v>
      </c>
      <c r="G28" s="51">
        <v>3042.0306000000005</v>
      </c>
      <c r="H28" s="51">
        <f t="shared" si="1"/>
        <v>12168.122400000002</v>
      </c>
      <c r="I28" s="59">
        <v>0.33065550000000005</v>
      </c>
      <c r="J28" s="60">
        <v>11040</v>
      </c>
      <c r="K28" s="60">
        <f t="shared" si="2"/>
        <v>44160</v>
      </c>
      <c r="L28" s="61">
        <v>3413.158333200001</v>
      </c>
      <c r="M28" s="61">
        <f t="shared" si="3"/>
        <v>13652.633332800004</v>
      </c>
      <c r="N28" s="62">
        <v>0.30916289250000006</v>
      </c>
      <c r="O28" s="63">
        <v>37533.59</v>
      </c>
      <c r="P28" s="63">
        <v>12665.13</v>
      </c>
      <c r="Q28" s="74">
        <f t="shared" si="4"/>
        <v>1.0199345108695652</v>
      </c>
      <c r="R28" s="74">
        <f t="shared" si="5"/>
        <v>1.0408450526434545</v>
      </c>
      <c r="S28" s="77">
        <f t="shared" si="6"/>
        <v>0.8499454257246376</v>
      </c>
      <c r="T28" s="77">
        <f t="shared" si="7"/>
        <v>0.9276693873827578</v>
      </c>
      <c r="U28" s="40">
        <v>300</v>
      </c>
    </row>
    <row r="29" spans="1:20" ht="12.75">
      <c r="A29" s="48">
        <v>27</v>
      </c>
      <c r="B29" s="48">
        <v>359</v>
      </c>
      <c r="C29" s="49" t="s">
        <v>52</v>
      </c>
      <c r="D29" s="49" t="s">
        <v>27</v>
      </c>
      <c r="E29" s="50">
        <v>9200</v>
      </c>
      <c r="F29" s="50">
        <f t="shared" si="0"/>
        <v>36800</v>
      </c>
      <c r="G29" s="51">
        <v>2424.7565999999997</v>
      </c>
      <c r="H29" s="51">
        <f t="shared" si="1"/>
        <v>9699.026399999999</v>
      </c>
      <c r="I29" s="59">
        <v>0.2635605</v>
      </c>
      <c r="J29" s="60">
        <v>11040</v>
      </c>
      <c r="K29" s="60">
        <f t="shared" si="2"/>
        <v>44160</v>
      </c>
      <c r="L29" s="61">
        <v>2720.5769052</v>
      </c>
      <c r="M29" s="61">
        <f t="shared" si="3"/>
        <v>10882.3076208</v>
      </c>
      <c r="N29" s="62">
        <v>0.2464290675</v>
      </c>
      <c r="O29" s="63">
        <v>37487.29</v>
      </c>
      <c r="P29" s="63">
        <v>9678.49</v>
      </c>
      <c r="Q29" s="74">
        <f t="shared" si="4"/>
        <v>1.0186763586956522</v>
      </c>
      <c r="R29" s="75">
        <f t="shared" si="5"/>
        <v>0.9978826328382817</v>
      </c>
      <c r="S29" s="77">
        <f t="shared" si="6"/>
        <v>0.8488969655797102</v>
      </c>
      <c r="T29" s="77">
        <f t="shared" si="7"/>
        <v>0.8893784606401797</v>
      </c>
    </row>
    <row r="30" spans="1:21" ht="12.75">
      <c r="A30" s="48">
        <v>28</v>
      </c>
      <c r="B30" s="48">
        <v>720</v>
      </c>
      <c r="C30" s="49" t="s">
        <v>53</v>
      </c>
      <c r="D30" s="49" t="s">
        <v>54</v>
      </c>
      <c r="E30" s="50">
        <v>6000</v>
      </c>
      <c r="F30" s="50">
        <f t="shared" si="0"/>
        <v>24000</v>
      </c>
      <c r="G30" s="51">
        <v>1663.578</v>
      </c>
      <c r="H30" s="51">
        <f t="shared" si="1"/>
        <v>6654.312</v>
      </c>
      <c r="I30" s="59">
        <v>0.277263</v>
      </c>
      <c r="J30" s="60">
        <v>7500</v>
      </c>
      <c r="K30" s="60">
        <f t="shared" si="2"/>
        <v>30000</v>
      </c>
      <c r="L30" s="61">
        <v>1944.3067875000002</v>
      </c>
      <c r="M30" s="61">
        <f t="shared" si="3"/>
        <v>7777.227150000001</v>
      </c>
      <c r="N30" s="62">
        <v>0.259240905</v>
      </c>
      <c r="O30" s="63">
        <v>24347.01</v>
      </c>
      <c r="P30" s="63">
        <v>7720.45</v>
      </c>
      <c r="Q30" s="74">
        <f t="shared" si="4"/>
        <v>1.01445875</v>
      </c>
      <c r="R30" s="74">
        <f t="shared" si="5"/>
        <v>1.1602176152846455</v>
      </c>
      <c r="S30" s="77">
        <f t="shared" si="6"/>
        <v>0.8115669999999999</v>
      </c>
      <c r="T30" s="77">
        <f t="shared" si="7"/>
        <v>0.9926995638799105</v>
      </c>
      <c r="U30" s="40">
        <v>300</v>
      </c>
    </row>
    <row r="31" spans="1:21" ht="12.75">
      <c r="A31" s="48">
        <v>29</v>
      </c>
      <c r="B31" s="48">
        <v>712</v>
      </c>
      <c r="C31" s="49" t="s">
        <v>55</v>
      </c>
      <c r="D31" s="49" t="s">
        <v>25</v>
      </c>
      <c r="E31" s="50">
        <v>14500</v>
      </c>
      <c r="F31" s="50">
        <f t="shared" si="0"/>
        <v>58000</v>
      </c>
      <c r="G31" s="51">
        <v>4640</v>
      </c>
      <c r="H31" s="51">
        <f t="shared" si="1"/>
        <v>18560</v>
      </c>
      <c r="I31" s="59">
        <v>0.32</v>
      </c>
      <c r="J31" s="60">
        <v>17400</v>
      </c>
      <c r="K31" s="60">
        <f t="shared" si="2"/>
        <v>69600</v>
      </c>
      <c r="L31" s="61">
        <v>5206.08</v>
      </c>
      <c r="M31" s="61">
        <f t="shared" si="3"/>
        <v>20824.32</v>
      </c>
      <c r="N31" s="62">
        <v>0.2992</v>
      </c>
      <c r="O31" s="63">
        <v>58720.54</v>
      </c>
      <c r="P31" s="63">
        <v>19053.09</v>
      </c>
      <c r="Q31" s="74">
        <f t="shared" si="4"/>
        <v>1.0124231034482758</v>
      </c>
      <c r="R31" s="74">
        <f t="shared" si="5"/>
        <v>1.026567349137931</v>
      </c>
      <c r="S31" s="77">
        <f t="shared" si="6"/>
        <v>0.8436859195402299</v>
      </c>
      <c r="T31" s="77">
        <f t="shared" si="7"/>
        <v>0.9149441614420063</v>
      </c>
      <c r="U31" s="40">
        <v>300</v>
      </c>
    </row>
    <row r="32" spans="1:20" ht="12.75">
      <c r="A32" s="48">
        <v>30</v>
      </c>
      <c r="B32" s="48">
        <v>546</v>
      </c>
      <c r="C32" s="49" t="s">
        <v>56</v>
      </c>
      <c r="D32" s="49" t="s">
        <v>25</v>
      </c>
      <c r="E32" s="50">
        <v>15000</v>
      </c>
      <c r="F32" s="50">
        <f t="shared" si="0"/>
        <v>60000</v>
      </c>
      <c r="G32" s="51">
        <v>4928.6475</v>
      </c>
      <c r="H32" s="51">
        <f t="shared" si="1"/>
        <v>19714.59</v>
      </c>
      <c r="I32" s="59">
        <v>0.3285765</v>
      </c>
      <c r="J32" s="60">
        <v>18000</v>
      </c>
      <c r="K32" s="60">
        <f t="shared" si="2"/>
        <v>72000</v>
      </c>
      <c r="L32" s="61">
        <v>5529.942495</v>
      </c>
      <c r="M32" s="61">
        <f t="shared" si="3"/>
        <v>22119.76998</v>
      </c>
      <c r="N32" s="62">
        <v>0.3072190275</v>
      </c>
      <c r="O32" s="63">
        <v>60680.38</v>
      </c>
      <c r="P32" s="63">
        <v>17526.72</v>
      </c>
      <c r="Q32" s="74">
        <f t="shared" si="4"/>
        <v>1.0113396666666665</v>
      </c>
      <c r="R32" s="75">
        <f t="shared" si="5"/>
        <v>0.8890227998654804</v>
      </c>
      <c r="S32" s="77">
        <f t="shared" si="6"/>
        <v>0.8427830555555555</v>
      </c>
      <c r="T32" s="77">
        <f t="shared" si="7"/>
        <v>0.7923554366002499</v>
      </c>
    </row>
    <row r="33" spans="1:20" ht="12.75">
      <c r="A33" s="48">
        <v>31</v>
      </c>
      <c r="B33" s="48">
        <v>101453</v>
      </c>
      <c r="C33" s="49" t="s">
        <v>57</v>
      </c>
      <c r="D33" s="49" t="s">
        <v>39</v>
      </c>
      <c r="E33" s="50">
        <v>9600</v>
      </c>
      <c r="F33" s="50">
        <f t="shared" si="0"/>
        <v>38400</v>
      </c>
      <c r="G33" s="51">
        <v>3168</v>
      </c>
      <c r="H33" s="51">
        <f t="shared" si="1"/>
        <v>12672</v>
      </c>
      <c r="I33" s="59">
        <v>0.33</v>
      </c>
      <c r="J33" s="60">
        <v>11520</v>
      </c>
      <c r="K33" s="60">
        <f t="shared" si="2"/>
        <v>46080</v>
      </c>
      <c r="L33" s="61">
        <v>3554.4960000000005</v>
      </c>
      <c r="M33" s="61">
        <f t="shared" si="3"/>
        <v>14217.984000000002</v>
      </c>
      <c r="N33" s="62">
        <v>0.30855000000000005</v>
      </c>
      <c r="O33" s="63">
        <v>38791.47</v>
      </c>
      <c r="P33" s="63">
        <v>10403.54</v>
      </c>
      <c r="Q33" s="74">
        <f t="shared" si="4"/>
        <v>1.01019453125</v>
      </c>
      <c r="R33" s="75">
        <f t="shared" si="5"/>
        <v>0.8209864267676769</v>
      </c>
      <c r="S33" s="77">
        <f t="shared" si="6"/>
        <v>0.8418287760416667</v>
      </c>
      <c r="T33" s="77">
        <f t="shared" si="7"/>
        <v>0.7317169579034551</v>
      </c>
    </row>
    <row r="34" spans="1:20" ht="12.75">
      <c r="A34" s="48">
        <v>32</v>
      </c>
      <c r="B34" s="48">
        <v>387</v>
      </c>
      <c r="C34" s="49" t="s">
        <v>58</v>
      </c>
      <c r="D34" s="49" t="s">
        <v>25</v>
      </c>
      <c r="E34" s="50">
        <v>12500</v>
      </c>
      <c r="F34" s="50">
        <f t="shared" si="0"/>
        <v>50000</v>
      </c>
      <c r="G34" s="51">
        <v>3097.2374999999997</v>
      </c>
      <c r="H34" s="51">
        <f t="shared" si="1"/>
        <v>12388.949999999999</v>
      </c>
      <c r="I34" s="59">
        <v>0.24777899999999997</v>
      </c>
      <c r="J34" s="60">
        <v>15000</v>
      </c>
      <c r="K34" s="60">
        <f t="shared" si="2"/>
        <v>60000</v>
      </c>
      <c r="L34" s="61">
        <v>3475.1004749999997</v>
      </c>
      <c r="M34" s="61">
        <f t="shared" si="3"/>
        <v>13900.401899999999</v>
      </c>
      <c r="N34" s="62">
        <v>0.231673365</v>
      </c>
      <c r="O34" s="63">
        <v>50255.18</v>
      </c>
      <c r="P34" s="63">
        <v>12243.63</v>
      </c>
      <c r="Q34" s="74">
        <f t="shared" si="4"/>
        <v>1.0051036</v>
      </c>
      <c r="R34" s="75">
        <f t="shared" si="5"/>
        <v>0.9882701923891856</v>
      </c>
      <c r="S34" s="77">
        <f t="shared" si="6"/>
        <v>0.8375863333333333</v>
      </c>
      <c r="T34" s="77">
        <f t="shared" si="7"/>
        <v>0.880811223163267</v>
      </c>
    </row>
    <row r="35" spans="1:21" ht="12.75">
      <c r="A35" s="48">
        <v>33</v>
      </c>
      <c r="B35" s="48">
        <v>581</v>
      </c>
      <c r="C35" s="49" t="s">
        <v>59</v>
      </c>
      <c r="D35" s="49" t="s">
        <v>21</v>
      </c>
      <c r="E35" s="50">
        <v>12000</v>
      </c>
      <c r="F35" s="50">
        <f t="shared" si="0"/>
        <v>48000</v>
      </c>
      <c r="G35" s="51">
        <v>3042.522</v>
      </c>
      <c r="H35" s="51">
        <f t="shared" si="1"/>
        <v>12170.088</v>
      </c>
      <c r="I35" s="59">
        <v>0.2535435</v>
      </c>
      <c r="J35" s="60">
        <v>14400</v>
      </c>
      <c r="K35" s="60">
        <f t="shared" si="2"/>
        <v>57600</v>
      </c>
      <c r="L35" s="61">
        <v>3413.709684</v>
      </c>
      <c r="M35" s="61">
        <f t="shared" si="3"/>
        <v>13654.838736</v>
      </c>
      <c r="N35" s="62">
        <v>0.2370631725</v>
      </c>
      <c r="O35" s="63">
        <v>48175.36</v>
      </c>
      <c r="P35" s="63">
        <v>12588.26</v>
      </c>
      <c r="Q35" s="74">
        <f t="shared" si="4"/>
        <v>1.0036533333333333</v>
      </c>
      <c r="R35" s="74">
        <f t="shared" si="5"/>
        <v>1.0343606389699072</v>
      </c>
      <c r="S35" s="77">
        <f t="shared" si="6"/>
        <v>0.8363777777777778</v>
      </c>
      <c r="T35" s="77">
        <f t="shared" si="7"/>
        <v>0.9218900525578496</v>
      </c>
      <c r="U35" s="40">
        <v>300</v>
      </c>
    </row>
    <row r="36" spans="1:21" ht="12.75">
      <c r="A36" s="48">
        <v>34</v>
      </c>
      <c r="B36" s="48">
        <v>351</v>
      </c>
      <c r="C36" s="49" t="s">
        <v>60</v>
      </c>
      <c r="D36" s="49" t="s">
        <v>39</v>
      </c>
      <c r="E36" s="50">
        <v>5800</v>
      </c>
      <c r="F36" s="50">
        <f t="shared" si="0"/>
        <v>23200</v>
      </c>
      <c r="G36" s="51">
        <v>1614.7026</v>
      </c>
      <c r="H36" s="51">
        <f t="shared" si="1"/>
        <v>6458.8104</v>
      </c>
      <c r="I36" s="59">
        <v>0.278397</v>
      </c>
      <c r="J36" s="60">
        <v>7250</v>
      </c>
      <c r="K36" s="60">
        <f t="shared" si="2"/>
        <v>29000</v>
      </c>
      <c r="L36" s="61">
        <v>1887.1836637500003</v>
      </c>
      <c r="M36" s="61">
        <f t="shared" si="3"/>
        <v>7548.734655000001</v>
      </c>
      <c r="N36" s="62">
        <v>0.26030119500000004</v>
      </c>
      <c r="O36" s="63">
        <v>23237.84</v>
      </c>
      <c r="P36" s="63">
        <v>6881.61</v>
      </c>
      <c r="Q36" s="74">
        <f t="shared" si="4"/>
        <v>1.0016310344827586</v>
      </c>
      <c r="R36" s="74">
        <f t="shared" si="5"/>
        <v>1.0654609090243614</v>
      </c>
      <c r="S36" s="77">
        <f t="shared" si="6"/>
        <v>0.8013048275862069</v>
      </c>
      <c r="T36" s="77">
        <f t="shared" si="7"/>
        <v>0.9116243071866194</v>
      </c>
      <c r="U36" s="40">
        <v>300</v>
      </c>
    </row>
    <row r="37" spans="1:20" ht="12.75">
      <c r="A37" s="48">
        <v>35</v>
      </c>
      <c r="B37" s="48">
        <v>113299</v>
      </c>
      <c r="C37" s="49" t="s">
        <v>61</v>
      </c>
      <c r="D37" s="49" t="s">
        <v>21</v>
      </c>
      <c r="E37" s="50">
        <v>4000</v>
      </c>
      <c r="F37" s="50">
        <f t="shared" si="0"/>
        <v>16000</v>
      </c>
      <c r="G37" s="51">
        <v>1136.2679999999998</v>
      </c>
      <c r="H37" s="51">
        <f t="shared" si="1"/>
        <v>4545.071999999999</v>
      </c>
      <c r="I37" s="59">
        <v>0.28406699999999996</v>
      </c>
      <c r="J37" s="60">
        <v>5000</v>
      </c>
      <c r="K37" s="60">
        <f t="shared" si="2"/>
        <v>20000</v>
      </c>
      <c r="L37" s="61">
        <v>1328.013225</v>
      </c>
      <c r="M37" s="61">
        <f t="shared" si="3"/>
        <v>5312.0529</v>
      </c>
      <c r="N37" s="62">
        <v>0.26560264499999997</v>
      </c>
      <c r="O37" s="63">
        <v>16009.62</v>
      </c>
      <c r="P37" s="63">
        <v>4463.85</v>
      </c>
      <c r="Q37" s="74">
        <f t="shared" si="4"/>
        <v>1.00060125</v>
      </c>
      <c r="R37" s="75">
        <f t="shared" si="5"/>
        <v>0.9821296560318519</v>
      </c>
      <c r="S37" s="77">
        <f t="shared" si="6"/>
        <v>0.800481</v>
      </c>
      <c r="T37" s="77">
        <f t="shared" si="7"/>
        <v>0.8403248393855416</v>
      </c>
    </row>
    <row r="38" spans="1:23" ht="12.75">
      <c r="A38" s="48">
        <v>36</v>
      </c>
      <c r="B38" s="48">
        <v>114685</v>
      </c>
      <c r="C38" s="49" t="s">
        <v>62</v>
      </c>
      <c r="D38" s="49" t="s">
        <v>21</v>
      </c>
      <c r="E38" s="50">
        <v>14000</v>
      </c>
      <c r="F38" s="50">
        <f t="shared" si="0"/>
        <v>56000</v>
      </c>
      <c r="G38" s="51">
        <v>1820</v>
      </c>
      <c r="H38" s="51">
        <f t="shared" si="1"/>
        <v>7280</v>
      </c>
      <c r="I38" s="59">
        <v>0.13</v>
      </c>
      <c r="J38" s="60">
        <v>16800</v>
      </c>
      <c r="K38" s="60">
        <f t="shared" si="2"/>
        <v>67200</v>
      </c>
      <c r="L38" s="61">
        <v>2042.0400000000002</v>
      </c>
      <c r="M38" s="61">
        <f t="shared" si="3"/>
        <v>8168.160000000001</v>
      </c>
      <c r="N38" s="62">
        <v>0.12155</v>
      </c>
      <c r="O38" s="63">
        <v>55895.6</v>
      </c>
      <c r="P38" s="63">
        <v>7684.39</v>
      </c>
      <c r="Q38" s="75">
        <f t="shared" si="4"/>
        <v>0.9981357142857142</v>
      </c>
      <c r="R38" s="75">
        <f t="shared" si="5"/>
        <v>1.055548076923077</v>
      </c>
      <c r="S38" s="77">
        <f t="shared" si="6"/>
        <v>0.8317797619047619</v>
      </c>
      <c r="T38" s="77">
        <f t="shared" si="7"/>
        <v>0.9407736870972164</v>
      </c>
      <c r="W38" s="42">
        <f>(O38-F38)*0.01</f>
        <v>-1.0440000000000145</v>
      </c>
    </row>
    <row r="39" spans="1:23" ht="12.75">
      <c r="A39" s="48">
        <v>37</v>
      </c>
      <c r="B39" s="48">
        <v>102565</v>
      </c>
      <c r="C39" s="49" t="s">
        <v>63</v>
      </c>
      <c r="D39" s="49" t="s">
        <v>27</v>
      </c>
      <c r="E39" s="50">
        <v>9600</v>
      </c>
      <c r="F39" s="50">
        <f t="shared" si="0"/>
        <v>38400</v>
      </c>
      <c r="G39" s="51">
        <v>3360.2688</v>
      </c>
      <c r="H39" s="51">
        <f t="shared" si="1"/>
        <v>13441.0752</v>
      </c>
      <c r="I39" s="59">
        <v>0.350028</v>
      </c>
      <c r="J39" s="60">
        <v>11520</v>
      </c>
      <c r="K39" s="60">
        <f t="shared" si="2"/>
        <v>46080</v>
      </c>
      <c r="L39" s="61">
        <v>3770.2215936000002</v>
      </c>
      <c r="M39" s="61">
        <f t="shared" si="3"/>
        <v>15080.886374400001</v>
      </c>
      <c r="N39" s="62">
        <v>0.32727618</v>
      </c>
      <c r="O39" s="63">
        <v>37836.03</v>
      </c>
      <c r="P39" s="63">
        <v>11657.9</v>
      </c>
      <c r="Q39" s="75">
        <f t="shared" si="4"/>
        <v>0.98531328125</v>
      </c>
      <c r="R39" s="75">
        <f t="shared" si="5"/>
        <v>0.867333887098556</v>
      </c>
      <c r="S39" s="77">
        <f t="shared" si="6"/>
        <v>0.8210944010416666</v>
      </c>
      <c r="T39" s="77">
        <f t="shared" si="7"/>
        <v>0.7730248548115471</v>
      </c>
      <c r="W39" s="42">
        <f aca="true" t="shared" si="8" ref="W39:W68">(O39-F39)*0.01</f>
        <v>-5.639700000000012</v>
      </c>
    </row>
    <row r="40" spans="1:23" ht="12.75">
      <c r="A40" s="48">
        <v>38</v>
      </c>
      <c r="B40" s="48">
        <v>104428</v>
      </c>
      <c r="C40" s="49" t="s">
        <v>64</v>
      </c>
      <c r="D40" s="49" t="s">
        <v>39</v>
      </c>
      <c r="E40" s="50">
        <v>8000</v>
      </c>
      <c r="F40" s="50">
        <f t="shared" si="0"/>
        <v>32000</v>
      </c>
      <c r="G40" s="51">
        <v>2289.924</v>
      </c>
      <c r="H40" s="51">
        <f t="shared" si="1"/>
        <v>9159.696</v>
      </c>
      <c r="I40" s="59">
        <v>0.2862405</v>
      </c>
      <c r="J40" s="60">
        <v>9600</v>
      </c>
      <c r="K40" s="60">
        <f t="shared" si="2"/>
        <v>38400</v>
      </c>
      <c r="L40" s="61">
        <v>2569.2947280000003</v>
      </c>
      <c r="M40" s="61">
        <f t="shared" si="3"/>
        <v>10277.178912000001</v>
      </c>
      <c r="N40" s="62">
        <v>0.26763486750000004</v>
      </c>
      <c r="O40" s="63">
        <v>31432.75</v>
      </c>
      <c r="P40" s="63">
        <v>8550.36</v>
      </c>
      <c r="Q40" s="75">
        <f t="shared" si="4"/>
        <v>0.9822734375</v>
      </c>
      <c r="R40" s="75">
        <f t="shared" si="5"/>
        <v>0.9334763948497855</v>
      </c>
      <c r="S40" s="77">
        <f t="shared" si="6"/>
        <v>0.8185611979166667</v>
      </c>
      <c r="T40" s="77">
        <f t="shared" si="7"/>
        <v>0.8319753964793096</v>
      </c>
      <c r="W40" s="42">
        <f t="shared" si="8"/>
        <v>-5.6725</v>
      </c>
    </row>
    <row r="41" spans="1:23" ht="12.75">
      <c r="A41" s="48">
        <v>39</v>
      </c>
      <c r="B41" s="48">
        <v>511</v>
      </c>
      <c r="C41" s="49" t="s">
        <v>65</v>
      </c>
      <c r="D41" s="49" t="s">
        <v>21</v>
      </c>
      <c r="E41" s="50">
        <v>10000</v>
      </c>
      <c r="F41" s="50">
        <f t="shared" si="0"/>
        <v>40000</v>
      </c>
      <c r="G41" s="51">
        <v>2562.8399999999997</v>
      </c>
      <c r="H41" s="51">
        <f t="shared" si="1"/>
        <v>10251.359999999999</v>
      </c>
      <c r="I41" s="59">
        <v>0.25628399999999996</v>
      </c>
      <c r="J41" s="60">
        <v>12000</v>
      </c>
      <c r="K41" s="60">
        <f t="shared" si="2"/>
        <v>48000</v>
      </c>
      <c r="L41" s="61">
        <v>2875.5064799999996</v>
      </c>
      <c r="M41" s="61">
        <f t="shared" si="3"/>
        <v>11502.025919999998</v>
      </c>
      <c r="N41" s="62">
        <v>0.23962553999999997</v>
      </c>
      <c r="O41" s="63">
        <v>39262.81</v>
      </c>
      <c r="P41" s="63">
        <v>9342.8</v>
      </c>
      <c r="Q41" s="75">
        <f t="shared" si="4"/>
        <v>0.98157025</v>
      </c>
      <c r="R41" s="75">
        <f t="shared" si="5"/>
        <v>0.9113717594543553</v>
      </c>
      <c r="S41" s="77">
        <f t="shared" si="6"/>
        <v>0.8179752083333333</v>
      </c>
      <c r="T41" s="77">
        <f t="shared" si="7"/>
        <v>0.812274295413864</v>
      </c>
      <c r="W41" s="42">
        <f t="shared" si="8"/>
        <v>-7.371900000000023</v>
      </c>
    </row>
    <row r="42" spans="1:23" ht="12.75">
      <c r="A42" s="48">
        <v>40</v>
      </c>
      <c r="B42" s="48">
        <v>585</v>
      </c>
      <c r="C42" s="49" t="s">
        <v>66</v>
      </c>
      <c r="D42" s="49" t="s">
        <v>21</v>
      </c>
      <c r="E42" s="50">
        <v>13000</v>
      </c>
      <c r="F42" s="50">
        <f t="shared" si="0"/>
        <v>52000</v>
      </c>
      <c r="G42" s="51">
        <v>3893.1164999999996</v>
      </c>
      <c r="H42" s="51">
        <f t="shared" si="1"/>
        <v>15572.465999999999</v>
      </c>
      <c r="I42" s="59">
        <v>0.2994705</v>
      </c>
      <c r="J42" s="60">
        <v>15600</v>
      </c>
      <c r="K42" s="60">
        <f t="shared" si="2"/>
        <v>62400</v>
      </c>
      <c r="L42" s="61">
        <v>4368.076713</v>
      </c>
      <c r="M42" s="61">
        <f t="shared" si="3"/>
        <v>17472.306852</v>
      </c>
      <c r="N42" s="62">
        <v>0.2800049175</v>
      </c>
      <c r="O42" s="63">
        <v>50956.97</v>
      </c>
      <c r="P42" s="63">
        <v>15898.05</v>
      </c>
      <c r="Q42" s="75">
        <f t="shared" si="4"/>
        <v>0.9799417307692307</v>
      </c>
      <c r="R42" s="75">
        <f t="shared" si="5"/>
        <v>1.0209076712705618</v>
      </c>
      <c r="S42" s="77">
        <f t="shared" si="6"/>
        <v>0.816618108974359</v>
      </c>
      <c r="T42" s="77">
        <f t="shared" si="7"/>
        <v>0.9098998852678802</v>
      </c>
      <c r="W42" s="42">
        <f t="shared" si="8"/>
        <v>-10.430299999999988</v>
      </c>
    </row>
    <row r="43" spans="1:23" ht="12.75">
      <c r="A43" s="48">
        <v>41</v>
      </c>
      <c r="B43" s="48">
        <v>111219</v>
      </c>
      <c r="C43" s="49" t="s">
        <v>67</v>
      </c>
      <c r="D43" s="49" t="s">
        <v>27</v>
      </c>
      <c r="E43" s="50">
        <v>9000</v>
      </c>
      <c r="F43" s="50">
        <f t="shared" si="0"/>
        <v>36000</v>
      </c>
      <c r="G43" s="51">
        <v>2530.2374999999997</v>
      </c>
      <c r="H43" s="51">
        <f t="shared" si="1"/>
        <v>10120.949999999999</v>
      </c>
      <c r="I43" s="59">
        <v>0.2811375</v>
      </c>
      <c r="J43" s="60">
        <v>10800</v>
      </c>
      <c r="K43" s="60">
        <f t="shared" si="2"/>
        <v>43200</v>
      </c>
      <c r="L43" s="61">
        <v>2838.9264749999998</v>
      </c>
      <c r="M43" s="61">
        <f t="shared" si="3"/>
        <v>11355.705899999999</v>
      </c>
      <c r="N43" s="62">
        <v>0.2628635625</v>
      </c>
      <c r="O43" s="63">
        <v>34871.92</v>
      </c>
      <c r="P43" s="63">
        <v>9614.42</v>
      </c>
      <c r="Q43" s="75">
        <f t="shared" si="4"/>
        <v>0.9686644444444444</v>
      </c>
      <c r="R43" s="75">
        <f t="shared" si="5"/>
        <v>0.9499523266096563</v>
      </c>
      <c r="S43" s="77">
        <f t="shared" si="6"/>
        <v>0.8072203703703703</v>
      </c>
      <c r="T43" s="77">
        <f t="shared" si="7"/>
        <v>0.8466598276378399</v>
      </c>
      <c r="W43" s="42">
        <f t="shared" si="8"/>
        <v>-11.280800000000017</v>
      </c>
    </row>
    <row r="44" spans="1:23" ht="12.75">
      <c r="A44" s="48">
        <v>42</v>
      </c>
      <c r="B44" s="48">
        <v>578</v>
      </c>
      <c r="C44" s="49" t="s">
        <v>68</v>
      </c>
      <c r="D44" s="49" t="s">
        <v>21</v>
      </c>
      <c r="E44" s="50">
        <v>15000</v>
      </c>
      <c r="F44" s="50">
        <f t="shared" si="0"/>
        <v>60000</v>
      </c>
      <c r="G44" s="51">
        <v>4800</v>
      </c>
      <c r="H44" s="51">
        <f t="shared" si="1"/>
        <v>19200</v>
      </c>
      <c r="I44" s="59">
        <v>0.32</v>
      </c>
      <c r="J44" s="60">
        <v>18000</v>
      </c>
      <c r="K44" s="60">
        <f t="shared" si="2"/>
        <v>72000</v>
      </c>
      <c r="L44" s="61">
        <v>5385.6</v>
      </c>
      <c r="M44" s="61">
        <f t="shared" si="3"/>
        <v>21542.4</v>
      </c>
      <c r="N44" s="62">
        <v>0.2992</v>
      </c>
      <c r="O44" s="63">
        <v>57753.1</v>
      </c>
      <c r="P44" s="63">
        <v>18923.39</v>
      </c>
      <c r="Q44" s="75">
        <f t="shared" si="4"/>
        <v>0.9625516666666667</v>
      </c>
      <c r="R44" s="75">
        <f t="shared" si="5"/>
        <v>0.9855932291666666</v>
      </c>
      <c r="S44" s="77">
        <f t="shared" si="6"/>
        <v>0.8021263888888889</v>
      </c>
      <c r="T44" s="77">
        <f t="shared" si="7"/>
        <v>0.8784253379382055</v>
      </c>
      <c r="W44" s="42">
        <f t="shared" si="8"/>
        <v>-22.469000000000015</v>
      </c>
    </row>
    <row r="45" spans="1:23" ht="12.75">
      <c r="A45" s="48">
        <v>43</v>
      </c>
      <c r="B45" s="48">
        <v>572</v>
      </c>
      <c r="C45" s="49" t="s">
        <v>69</v>
      </c>
      <c r="D45" s="49" t="s">
        <v>21</v>
      </c>
      <c r="E45" s="50">
        <v>8000</v>
      </c>
      <c r="F45" s="50">
        <f t="shared" si="0"/>
        <v>32000</v>
      </c>
      <c r="G45" s="51">
        <v>2272.5359999999996</v>
      </c>
      <c r="H45" s="51">
        <f t="shared" si="1"/>
        <v>9090.143999999998</v>
      </c>
      <c r="I45" s="59">
        <v>0.28406699999999996</v>
      </c>
      <c r="J45" s="60">
        <v>9600</v>
      </c>
      <c r="K45" s="60">
        <f t="shared" si="2"/>
        <v>38400</v>
      </c>
      <c r="L45" s="61">
        <v>2549.785392</v>
      </c>
      <c r="M45" s="61">
        <f t="shared" si="3"/>
        <v>10199.141568</v>
      </c>
      <c r="N45" s="62">
        <v>0.26560264499999997</v>
      </c>
      <c r="O45" s="63">
        <v>30766.08</v>
      </c>
      <c r="P45" s="63">
        <v>7928.14</v>
      </c>
      <c r="Q45" s="75">
        <f t="shared" si="4"/>
        <v>0.9614400000000001</v>
      </c>
      <c r="R45" s="75">
        <f t="shared" si="5"/>
        <v>0.8721688017263535</v>
      </c>
      <c r="S45" s="77">
        <f t="shared" si="6"/>
        <v>0.8012</v>
      </c>
      <c r="T45" s="77">
        <f t="shared" si="7"/>
        <v>0.7773340478844505</v>
      </c>
      <c r="W45" s="42">
        <f t="shared" si="8"/>
        <v>-12.339199999999982</v>
      </c>
    </row>
    <row r="46" spans="1:23" ht="18.75" customHeight="1">
      <c r="A46" s="48">
        <v>44</v>
      </c>
      <c r="B46" s="48">
        <v>582</v>
      </c>
      <c r="C46" s="52" t="s">
        <v>70</v>
      </c>
      <c r="D46" s="49" t="s">
        <v>27</v>
      </c>
      <c r="E46" s="50">
        <v>45000</v>
      </c>
      <c r="F46" s="50">
        <f t="shared" si="0"/>
        <v>180000</v>
      </c>
      <c r="G46" s="51">
        <v>8550</v>
      </c>
      <c r="H46" s="51">
        <f t="shared" si="1"/>
        <v>34200</v>
      </c>
      <c r="I46" s="59">
        <v>0.19</v>
      </c>
      <c r="J46" s="60">
        <v>50000</v>
      </c>
      <c r="K46" s="60">
        <f t="shared" si="2"/>
        <v>200000</v>
      </c>
      <c r="L46" s="61">
        <v>8882.5</v>
      </c>
      <c r="M46" s="61">
        <f t="shared" si="3"/>
        <v>35530</v>
      </c>
      <c r="N46" s="62">
        <v>0.17765</v>
      </c>
      <c r="O46" s="64">
        <v>204433.55</v>
      </c>
      <c r="P46" s="64">
        <v>34351.24</v>
      </c>
      <c r="Q46" s="74">
        <f t="shared" si="4"/>
        <v>1.1357419444444443</v>
      </c>
      <c r="R46" s="74">
        <f t="shared" si="5"/>
        <v>1.004422222222222</v>
      </c>
      <c r="S46" s="76">
        <f t="shared" si="6"/>
        <v>1.02216775</v>
      </c>
      <c r="T46" s="77">
        <f t="shared" si="7"/>
        <v>0.9668235294117646</v>
      </c>
      <c r="U46" s="78" t="s">
        <v>71</v>
      </c>
      <c r="W46" s="41">
        <v>0</v>
      </c>
    </row>
    <row r="47" spans="1:23" ht="15" customHeight="1">
      <c r="A47" s="48">
        <v>45</v>
      </c>
      <c r="B47" s="48">
        <v>106066</v>
      </c>
      <c r="C47" s="49" t="s">
        <v>72</v>
      </c>
      <c r="D47" s="49" t="s">
        <v>23</v>
      </c>
      <c r="E47" s="50">
        <v>9600</v>
      </c>
      <c r="F47" s="50">
        <f t="shared" si="0"/>
        <v>38400</v>
      </c>
      <c r="G47" s="51">
        <v>3168</v>
      </c>
      <c r="H47" s="51">
        <f t="shared" si="1"/>
        <v>12672</v>
      </c>
      <c r="I47" s="59">
        <v>0.33</v>
      </c>
      <c r="J47" s="60">
        <v>11520</v>
      </c>
      <c r="K47" s="60">
        <f t="shared" si="2"/>
        <v>46080</v>
      </c>
      <c r="L47" s="61">
        <v>3554.4960000000005</v>
      </c>
      <c r="M47" s="61">
        <f t="shared" si="3"/>
        <v>14217.984000000002</v>
      </c>
      <c r="N47" s="62">
        <v>0.30855000000000005</v>
      </c>
      <c r="O47" s="63">
        <v>36842.43</v>
      </c>
      <c r="P47" s="63">
        <v>12640.26</v>
      </c>
      <c r="Q47" s="75">
        <f t="shared" si="4"/>
        <v>0.95943828125</v>
      </c>
      <c r="R47" s="75">
        <f t="shared" si="5"/>
        <v>0.9974952651515152</v>
      </c>
      <c r="S47" s="77">
        <f t="shared" si="6"/>
        <v>0.7995319010416667</v>
      </c>
      <c r="T47" s="77">
        <f t="shared" si="7"/>
        <v>0.8890332131475178</v>
      </c>
      <c r="U47" s="40" t="s">
        <v>73</v>
      </c>
      <c r="W47" s="41">
        <v>0</v>
      </c>
    </row>
    <row r="48" spans="1:23" ht="12.75">
      <c r="A48" s="48">
        <v>46</v>
      </c>
      <c r="B48" s="48">
        <v>713</v>
      </c>
      <c r="C48" s="49" t="s">
        <v>74</v>
      </c>
      <c r="D48" s="49" t="s">
        <v>39</v>
      </c>
      <c r="E48" s="50">
        <v>6000</v>
      </c>
      <c r="F48" s="50">
        <f t="shared" si="0"/>
        <v>24000</v>
      </c>
      <c r="G48" s="51">
        <v>1893.7799999999997</v>
      </c>
      <c r="H48" s="51">
        <f t="shared" si="1"/>
        <v>7575.119999999999</v>
      </c>
      <c r="I48" s="59">
        <v>0.31562999999999997</v>
      </c>
      <c r="J48" s="60">
        <v>7500</v>
      </c>
      <c r="K48" s="60">
        <f t="shared" si="2"/>
        <v>30000</v>
      </c>
      <c r="L48" s="61">
        <v>2213.3553749999996</v>
      </c>
      <c r="M48" s="61">
        <f t="shared" si="3"/>
        <v>8853.421499999999</v>
      </c>
      <c r="N48" s="62">
        <v>0.29511404999999996</v>
      </c>
      <c r="O48" s="63">
        <v>22919.63</v>
      </c>
      <c r="P48" s="63">
        <v>6124.87</v>
      </c>
      <c r="Q48" s="75">
        <f t="shared" si="4"/>
        <v>0.9549845833333334</v>
      </c>
      <c r="R48" s="75">
        <f t="shared" si="5"/>
        <v>0.8085508876427041</v>
      </c>
      <c r="S48" s="77">
        <f t="shared" si="6"/>
        <v>0.7639876666666667</v>
      </c>
      <c r="T48" s="77">
        <f t="shared" si="7"/>
        <v>0.6918082461114046</v>
      </c>
      <c r="W48" s="42">
        <f t="shared" si="8"/>
        <v>-10.80369999999999</v>
      </c>
    </row>
    <row r="49" spans="1:23" ht="12.75">
      <c r="A49" s="48">
        <v>47</v>
      </c>
      <c r="B49" s="48">
        <v>733</v>
      </c>
      <c r="C49" s="49" t="s">
        <v>75</v>
      </c>
      <c r="D49" s="49" t="s">
        <v>25</v>
      </c>
      <c r="E49" s="50">
        <v>6200</v>
      </c>
      <c r="F49" s="50">
        <f t="shared" si="0"/>
        <v>24800</v>
      </c>
      <c r="G49" s="51">
        <v>2082.2886</v>
      </c>
      <c r="H49" s="51">
        <f t="shared" si="1"/>
        <v>8329.1544</v>
      </c>
      <c r="I49" s="59">
        <v>0.33585299999999996</v>
      </c>
      <c r="J49" s="60">
        <v>7750</v>
      </c>
      <c r="K49" s="60">
        <f t="shared" si="2"/>
        <v>31000</v>
      </c>
      <c r="L49" s="61">
        <v>2433.6748012499997</v>
      </c>
      <c r="M49" s="61">
        <f t="shared" si="3"/>
        <v>9734.699204999999</v>
      </c>
      <c r="N49" s="62">
        <v>0.314022555</v>
      </c>
      <c r="O49" s="63">
        <v>23560.71</v>
      </c>
      <c r="P49" s="63">
        <v>6195.03</v>
      </c>
      <c r="Q49" s="75">
        <f t="shared" si="4"/>
        <v>0.950028629032258</v>
      </c>
      <c r="R49" s="75">
        <f t="shared" si="5"/>
        <v>0.7437765831306957</v>
      </c>
      <c r="S49" s="77">
        <f t="shared" si="6"/>
        <v>0.7600229032258065</v>
      </c>
      <c r="T49" s="77">
        <f t="shared" si="7"/>
        <v>0.6363863812882958</v>
      </c>
      <c r="W49" s="42">
        <f t="shared" si="8"/>
        <v>-12.39290000000001</v>
      </c>
    </row>
    <row r="50" spans="1:23" ht="12.75">
      <c r="A50" s="48">
        <v>48</v>
      </c>
      <c r="B50" s="48">
        <v>707</v>
      </c>
      <c r="C50" s="49" t="s">
        <v>76</v>
      </c>
      <c r="D50" s="49" t="s">
        <v>25</v>
      </c>
      <c r="E50" s="50">
        <v>14500</v>
      </c>
      <c r="F50" s="50">
        <f t="shared" si="0"/>
        <v>58000</v>
      </c>
      <c r="G50" s="51">
        <v>4403.9835</v>
      </c>
      <c r="H50" s="51">
        <f t="shared" si="1"/>
        <v>17615.934</v>
      </c>
      <c r="I50" s="59">
        <v>0.303723</v>
      </c>
      <c r="J50" s="60">
        <v>17400</v>
      </c>
      <c r="K50" s="60">
        <f t="shared" si="2"/>
        <v>69600</v>
      </c>
      <c r="L50" s="61">
        <v>4941.2694870000005</v>
      </c>
      <c r="M50" s="61">
        <f t="shared" si="3"/>
        <v>19765.077948000002</v>
      </c>
      <c r="N50" s="62">
        <v>0.283981005</v>
      </c>
      <c r="O50" s="63">
        <v>54626.78</v>
      </c>
      <c r="P50" s="63">
        <v>16465.07</v>
      </c>
      <c r="Q50" s="75">
        <f t="shared" si="4"/>
        <v>0.9418410344827586</v>
      </c>
      <c r="R50" s="75">
        <f t="shared" si="5"/>
        <v>0.9346691466941236</v>
      </c>
      <c r="S50" s="77">
        <f t="shared" si="6"/>
        <v>0.7848675287356321</v>
      </c>
      <c r="T50" s="77">
        <f t="shared" si="7"/>
        <v>0.8330384551641029</v>
      </c>
      <c r="W50" s="42">
        <f t="shared" si="8"/>
        <v>-33.73220000000001</v>
      </c>
    </row>
    <row r="51" spans="1:24" ht="12.75">
      <c r="A51" s="48">
        <v>49</v>
      </c>
      <c r="B51" s="53">
        <v>113833</v>
      </c>
      <c r="C51" s="54" t="s">
        <v>77</v>
      </c>
      <c r="D51" s="54" t="s">
        <v>27</v>
      </c>
      <c r="E51" s="50">
        <v>3000</v>
      </c>
      <c r="F51" s="50">
        <f t="shared" si="0"/>
        <v>12000</v>
      </c>
      <c r="G51" s="51">
        <v>940.6529999999999</v>
      </c>
      <c r="H51" s="51">
        <f t="shared" si="1"/>
        <v>3762.6119999999996</v>
      </c>
      <c r="I51" s="59">
        <v>0.31355099999999997</v>
      </c>
      <c r="J51" s="60">
        <v>3750</v>
      </c>
      <c r="K51" s="60">
        <f t="shared" si="2"/>
        <v>15000</v>
      </c>
      <c r="L51" s="61">
        <v>1099.3881937499998</v>
      </c>
      <c r="M51" s="61">
        <f t="shared" si="3"/>
        <v>4397.552774999999</v>
      </c>
      <c r="N51" s="62">
        <v>0.29317018499999997</v>
      </c>
      <c r="O51" s="63">
        <v>11290.71</v>
      </c>
      <c r="P51" s="63">
        <v>3123.07</v>
      </c>
      <c r="Q51" s="75">
        <f t="shared" si="4"/>
        <v>0.9408924999999999</v>
      </c>
      <c r="R51" s="75">
        <f t="shared" si="5"/>
        <v>0.8300271194585039</v>
      </c>
      <c r="S51" s="77">
        <f t="shared" si="6"/>
        <v>0.752714</v>
      </c>
      <c r="T51" s="77">
        <f t="shared" si="7"/>
        <v>0.7101836316222494</v>
      </c>
      <c r="W51" s="79">
        <v>0</v>
      </c>
      <c r="X51" s="80" t="s">
        <v>78</v>
      </c>
    </row>
    <row r="52" spans="1:23" ht="12.75">
      <c r="A52" s="48">
        <v>50</v>
      </c>
      <c r="B52" s="48">
        <v>513</v>
      </c>
      <c r="C52" s="49" t="s">
        <v>79</v>
      </c>
      <c r="D52" s="49" t="s">
        <v>27</v>
      </c>
      <c r="E52" s="50">
        <v>11040</v>
      </c>
      <c r="F52" s="50">
        <f t="shared" si="0"/>
        <v>44160</v>
      </c>
      <c r="G52" s="51">
        <v>3532.8</v>
      </c>
      <c r="H52" s="51">
        <f t="shared" si="1"/>
        <v>14131.2</v>
      </c>
      <c r="I52" s="59">
        <v>0.32</v>
      </c>
      <c r="J52" s="60">
        <v>13248</v>
      </c>
      <c r="K52" s="60">
        <f t="shared" si="2"/>
        <v>52992</v>
      </c>
      <c r="L52" s="61">
        <v>3963.8016000000002</v>
      </c>
      <c r="M52" s="61">
        <f t="shared" si="3"/>
        <v>15855.206400000001</v>
      </c>
      <c r="N52" s="62">
        <v>0.2992</v>
      </c>
      <c r="O52" s="63">
        <v>41548.92</v>
      </c>
      <c r="P52" s="63">
        <v>10240.64</v>
      </c>
      <c r="Q52" s="75">
        <f t="shared" si="4"/>
        <v>0.9408722826086956</v>
      </c>
      <c r="R52" s="75">
        <f t="shared" si="5"/>
        <v>0.7246829710144926</v>
      </c>
      <c r="S52" s="77">
        <f t="shared" si="6"/>
        <v>0.7840602355072464</v>
      </c>
      <c r="T52" s="77">
        <f t="shared" si="7"/>
        <v>0.6458850009041824</v>
      </c>
      <c r="W52" s="42">
        <f t="shared" si="8"/>
        <v>-26.11080000000002</v>
      </c>
    </row>
    <row r="53" spans="1:23" ht="12.75">
      <c r="A53" s="48">
        <v>51</v>
      </c>
      <c r="B53" s="48">
        <v>724</v>
      </c>
      <c r="C53" s="49" t="s">
        <v>80</v>
      </c>
      <c r="D53" s="49" t="s">
        <v>25</v>
      </c>
      <c r="E53" s="50">
        <v>11520</v>
      </c>
      <c r="F53" s="50">
        <f t="shared" si="0"/>
        <v>46080</v>
      </c>
      <c r="G53" s="51">
        <v>3161.4105600000003</v>
      </c>
      <c r="H53" s="51">
        <f t="shared" si="1"/>
        <v>12645.642240000001</v>
      </c>
      <c r="I53" s="59">
        <v>0.274428</v>
      </c>
      <c r="J53" s="60">
        <v>13824</v>
      </c>
      <c r="K53" s="60">
        <f t="shared" si="2"/>
        <v>55296</v>
      </c>
      <c r="L53" s="61">
        <v>3547.10264832</v>
      </c>
      <c r="M53" s="61">
        <f t="shared" si="3"/>
        <v>14188.41059328</v>
      </c>
      <c r="N53" s="62">
        <v>0.25659018</v>
      </c>
      <c r="O53" s="63">
        <v>43147.27</v>
      </c>
      <c r="P53" s="63">
        <v>11721.12</v>
      </c>
      <c r="Q53" s="75">
        <f t="shared" si="4"/>
        <v>0.9363556857638888</v>
      </c>
      <c r="R53" s="75">
        <f t="shared" si="5"/>
        <v>0.9268900525213657</v>
      </c>
      <c r="S53" s="77">
        <f t="shared" si="6"/>
        <v>0.7802964048032407</v>
      </c>
      <c r="T53" s="77">
        <f t="shared" si="7"/>
        <v>0.8261052161509499</v>
      </c>
      <c r="W53" s="42">
        <f t="shared" si="8"/>
        <v>-29.327300000000033</v>
      </c>
    </row>
    <row r="54" spans="1:23" ht="12.75">
      <c r="A54" s="48">
        <v>52</v>
      </c>
      <c r="B54" s="48">
        <v>102564</v>
      </c>
      <c r="C54" s="49" t="s">
        <v>81</v>
      </c>
      <c r="D54" s="49" t="s">
        <v>37</v>
      </c>
      <c r="E54" s="50">
        <v>6500</v>
      </c>
      <c r="F54" s="50">
        <f t="shared" si="0"/>
        <v>26000</v>
      </c>
      <c r="G54" s="51">
        <v>1939.1872499999997</v>
      </c>
      <c r="H54" s="51">
        <f t="shared" si="1"/>
        <v>7756.748999999999</v>
      </c>
      <c r="I54" s="59">
        <v>0.29833649999999995</v>
      </c>
      <c r="J54" s="60">
        <v>8125</v>
      </c>
      <c r="K54" s="60">
        <f t="shared" si="2"/>
        <v>32500</v>
      </c>
      <c r="L54" s="61">
        <v>2266.4250984375</v>
      </c>
      <c r="M54" s="61">
        <f t="shared" si="3"/>
        <v>9065.70039375</v>
      </c>
      <c r="N54" s="62">
        <v>0.2789446275</v>
      </c>
      <c r="O54" s="63">
        <v>24255.2</v>
      </c>
      <c r="P54" s="63">
        <v>7420.95</v>
      </c>
      <c r="Q54" s="75">
        <f t="shared" si="4"/>
        <v>0.9328923076923077</v>
      </c>
      <c r="R54" s="75">
        <f t="shared" si="5"/>
        <v>0.9567087964300509</v>
      </c>
      <c r="S54" s="77">
        <f t="shared" si="6"/>
        <v>0.7463138461538462</v>
      </c>
      <c r="T54" s="77">
        <f t="shared" si="7"/>
        <v>0.8185743712770488</v>
      </c>
      <c r="W54" s="42">
        <f t="shared" si="8"/>
        <v>-17.447999999999993</v>
      </c>
    </row>
    <row r="55" spans="1:23" ht="12.75">
      <c r="A55" s="48">
        <v>53</v>
      </c>
      <c r="B55" s="48">
        <v>106865</v>
      </c>
      <c r="C55" s="49" t="s">
        <v>82</v>
      </c>
      <c r="D55" s="49" t="s">
        <v>21</v>
      </c>
      <c r="E55" s="50">
        <v>6000</v>
      </c>
      <c r="F55" s="50">
        <f t="shared" si="0"/>
        <v>24000</v>
      </c>
      <c r="G55" s="51">
        <v>1501.9829999999997</v>
      </c>
      <c r="H55" s="51">
        <f t="shared" si="1"/>
        <v>6007.931999999999</v>
      </c>
      <c r="I55" s="59">
        <v>0.25033049999999996</v>
      </c>
      <c r="J55" s="60">
        <v>7500</v>
      </c>
      <c r="K55" s="60">
        <f t="shared" si="2"/>
        <v>30000</v>
      </c>
      <c r="L55" s="61">
        <v>1755.4426312499997</v>
      </c>
      <c r="M55" s="61">
        <f t="shared" si="3"/>
        <v>7021.770524999999</v>
      </c>
      <c r="N55" s="62">
        <v>0.23405901749999997</v>
      </c>
      <c r="O55" s="63">
        <v>22326.3</v>
      </c>
      <c r="P55" s="63">
        <v>6214.62</v>
      </c>
      <c r="Q55" s="75">
        <f t="shared" si="4"/>
        <v>0.9302625</v>
      </c>
      <c r="R55" s="75">
        <f t="shared" si="5"/>
        <v>1.0344025198687337</v>
      </c>
      <c r="S55" s="77">
        <f t="shared" si="6"/>
        <v>0.7442099999999999</v>
      </c>
      <c r="T55" s="77">
        <f t="shared" si="7"/>
        <v>0.8850502843796652</v>
      </c>
      <c r="W55" s="42">
        <f t="shared" si="8"/>
        <v>-16.73700000000001</v>
      </c>
    </row>
    <row r="56" spans="1:23" ht="12.75">
      <c r="A56" s="48">
        <v>54</v>
      </c>
      <c r="B56" s="48">
        <v>103199</v>
      </c>
      <c r="C56" s="49" t="s">
        <v>83</v>
      </c>
      <c r="D56" s="49" t="s">
        <v>21</v>
      </c>
      <c r="E56" s="50">
        <v>8200</v>
      </c>
      <c r="F56" s="50">
        <f t="shared" si="0"/>
        <v>32800</v>
      </c>
      <c r="G56" s="51">
        <v>2870</v>
      </c>
      <c r="H56" s="51">
        <f t="shared" si="1"/>
        <v>11480</v>
      </c>
      <c r="I56" s="59">
        <v>0.35</v>
      </c>
      <c r="J56" s="60">
        <v>9840</v>
      </c>
      <c r="K56" s="60">
        <f t="shared" si="2"/>
        <v>39360</v>
      </c>
      <c r="L56" s="61">
        <v>3220.14</v>
      </c>
      <c r="M56" s="61">
        <f t="shared" si="3"/>
        <v>12880.56</v>
      </c>
      <c r="N56" s="62">
        <v>0.32725</v>
      </c>
      <c r="O56" s="63">
        <v>30353.63</v>
      </c>
      <c r="P56" s="63">
        <v>10566.99</v>
      </c>
      <c r="Q56" s="75">
        <f t="shared" si="4"/>
        <v>0.9254155487804878</v>
      </c>
      <c r="R56" s="75">
        <f t="shared" si="5"/>
        <v>0.920469512195122</v>
      </c>
      <c r="S56" s="77">
        <f t="shared" si="6"/>
        <v>0.7711796239837398</v>
      </c>
      <c r="T56" s="77">
        <f t="shared" si="7"/>
        <v>0.8203828094430677</v>
      </c>
      <c r="W56" s="42">
        <f t="shared" si="8"/>
        <v>-24.46369999999999</v>
      </c>
    </row>
    <row r="57" spans="1:23" ht="12.75">
      <c r="A57" s="48">
        <v>55</v>
      </c>
      <c r="B57" s="48">
        <v>743</v>
      </c>
      <c r="C57" s="49" t="s">
        <v>84</v>
      </c>
      <c r="D57" s="49" t="s">
        <v>25</v>
      </c>
      <c r="E57" s="50">
        <v>7500</v>
      </c>
      <c r="F57" s="50">
        <f t="shared" si="0"/>
        <v>30000</v>
      </c>
      <c r="G57" s="51">
        <v>2245.3199999999997</v>
      </c>
      <c r="H57" s="51">
        <f t="shared" si="1"/>
        <v>8981.279999999999</v>
      </c>
      <c r="I57" s="59">
        <v>0.299376</v>
      </c>
      <c r="J57" s="60">
        <v>9000</v>
      </c>
      <c r="K57" s="60">
        <f t="shared" si="2"/>
        <v>36000</v>
      </c>
      <c r="L57" s="61">
        <v>2519.2490399999997</v>
      </c>
      <c r="M57" s="61">
        <f t="shared" si="3"/>
        <v>10076.996159999999</v>
      </c>
      <c r="N57" s="62">
        <v>0.27991656</v>
      </c>
      <c r="O57" s="63">
        <v>27759.84</v>
      </c>
      <c r="P57" s="63">
        <v>9601.6</v>
      </c>
      <c r="Q57" s="75">
        <f t="shared" si="4"/>
        <v>0.925328</v>
      </c>
      <c r="R57" s="75">
        <f t="shared" si="5"/>
        <v>1.0690681061051432</v>
      </c>
      <c r="S57" s="77">
        <f t="shared" si="6"/>
        <v>0.7711066666666667</v>
      </c>
      <c r="T57" s="77">
        <f t="shared" si="7"/>
        <v>0.9528236239796286</v>
      </c>
      <c r="W57" s="42">
        <f t="shared" si="8"/>
        <v>-22.4016</v>
      </c>
    </row>
    <row r="58" spans="1:23" ht="12.75">
      <c r="A58" s="48">
        <v>56</v>
      </c>
      <c r="B58" s="48">
        <v>721</v>
      </c>
      <c r="C58" s="49" t="s">
        <v>85</v>
      </c>
      <c r="D58" s="49" t="s">
        <v>37</v>
      </c>
      <c r="E58" s="50">
        <v>7500</v>
      </c>
      <c r="F58" s="50">
        <f t="shared" si="0"/>
        <v>30000</v>
      </c>
      <c r="G58" s="51">
        <v>2380.6912500000003</v>
      </c>
      <c r="H58" s="51">
        <f t="shared" si="1"/>
        <v>9522.765000000001</v>
      </c>
      <c r="I58" s="59">
        <v>0.3174255</v>
      </c>
      <c r="J58" s="60">
        <v>9000</v>
      </c>
      <c r="K58" s="60">
        <f t="shared" si="2"/>
        <v>36000</v>
      </c>
      <c r="L58" s="61">
        <v>2671.1355825000005</v>
      </c>
      <c r="M58" s="61">
        <f t="shared" si="3"/>
        <v>10684.542330000002</v>
      </c>
      <c r="N58" s="62">
        <v>0.29679284250000004</v>
      </c>
      <c r="O58" s="63">
        <v>27715.26</v>
      </c>
      <c r="P58" s="63">
        <v>7947.53</v>
      </c>
      <c r="Q58" s="75">
        <f t="shared" si="4"/>
        <v>0.9238419999999999</v>
      </c>
      <c r="R58" s="75">
        <f t="shared" si="5"/>
        <v>0.8345821828008986</v>
      </c>
      <c r="S58" s="77">
        <f t="shared" si="6"/>
        <v>0.7698683333333333</v>
      </c>
      <c r="T58" s="77">
        <f t="shared" si="7"/>
        <v>0.7438343875230824</v>
      </c>
      <c r="W58" s="42">
        <f t="shared" si="8"/>
        <v>-22.847400000000018</v>
      </c>
    </row>
    <row r="59" spans="1:23" ht="12.75">
      <c r="A59" s="48">
        <v>57</v>
      </c>
      <c r="B59" s="48">
        <v>744</v>
      </c>
      <c r="C59" s="49" t="s">
        <v>86</v>
      </c>
      <c r="D59" s="49" t="s">
        <v>21</v>
      </c>
      <c r="E59" s="50">
        <v>10560</v>
      </c>
      <c r="F59" s="50">
        <f t="shared" si="0"/>
        <v>42240</v>
      </c>
      <c r="G59" s="51">
        <v>3229.2691199999995</v>
      </c>
      <c r="H59" s="51">
        <f t="shared" si="1"/>
        <v>12917.076479999998</v>
      </c>
      <c r="I59" s="59">
        <v>0.30580199999999996</v>
      </c>
      <c r="J59" s="60">
        <v>12672</v>
      </c>
      <c r="K59" s="60">
        <f t="shared" si="2"/>
        <v>50688</v>
      </c>
      <c r="L59" s="61">
        <v>3623.23995264</v>
      </c>
      <c r="M59" s="61">
        <f t="shared" si="3"/>
        <v>14492.95981056</v>
      </c>
      <c r="N59" s="62">
        <v>0.28592487</v>
      </c>
      <c r="O59" s="63">
        <v>39015.05</v>
      </c>
      <c r="P59" s="63">
        <v>11127.38</v>
      </c>
      <c r="Q59" s="75">
        <f t="shared" si="4"/>
        <v>0.9236517518939394</v>
      </c>
      <c r="R59" s="75">
        <f t="shared" si="5"/>
        <v>0.8614472490914601</v>
      </c>
      <c r="S59" s="77">
        <f t="shared" si="6"/>
        <v>0.7697097932449496</v>
      </c>
      <c r="T59" s="77">
        <f t="shared" si="7"/>
        <v>0.767778296872959</v>
      </c>
      <c r="W59" s="42">
        <f t="shared" si="8"/>
        <v>-32.24949999999997</v>
      </c>
    </row>
    <row r="60" spans="1:23" ht="12.75">
      <c r="A60" s="48">
        <v>58</v>
      </c>
      <c r="B60" s="48">
        <v>598</v>
      </c>
      <c r="C60" s="49" t="s">
        <v>87</v>
      </c>
      <c r="D60" s="49" t="s">
        <v>25</v>
      </c>
      <c r="E60" s="50">
        <v>9300</v>
      </c>
      <c r="F60" s="50">
        <f t="shared" si="0"/>
        <v>37200</v>
      </c>
      <c r="G60" s="51">
        <v>2706.8579999999997</v>
      </c>
      <c r="H60" s="51">
        <f t="shared" si="1"/>
        <v>10827.431999999999</v>
      </c>
      <c r="I60" s="59">
        <v>0.29106</v>
      </c>
      <c r="J60" s="60">
        <v>11160</v>
      </c>
      <c r="K60" s="60">
        <f t="shared" si="2"/>
        <v>44640</v>
      </c>
      <c r="L60" s="61">
        <v>3037.094676</v>
      </c>
      <c r="M60" s="61">
        <f t="shared" si="3"/>
        <v>12148.378704</v>
      </c>
      <c r="N60" s="62">
        <v>0.2721411</v>
      </c>
      <c r="O60" s="63">
        <v>34259.51</v>
      </c>
      <c r="P60" s="63">
        <v>10324.71</v>
      </c>
      <c r="Q60" s="75">
        <f t="shared" si="4"/>
        <v>0.9209545698924732</v>
      </c>
      <c r="R60" s="75">
        <f t="shared" si="5"/>
        <v>0.953569599882964</v>
      </c>
      <c r="S60" s="77">
        <f t="shared" si="6"/>
        <v>0.7674621415770609</v>
      </c>
      <c r="T60" s="77">
        <f t="shared" si="7"/>
        <v>0.8498837788618215</v>
      </c>
      <c r="W60" s="42">
        <f t="shared" si="8"/>
        <v>-29.40489999999998</v>
      </c>
    </row>
    <row r="61" spans="1:23" ht="12.75">
      <c r="A61" s="48">
        <v>59</v>
      </c>
      <c r="B61" s="48">
        <v>357</v>
      </c>
      <c r="C61" s="49" t="s">
        <v>88</v>
      </c>
      <c r="D61" s="49" t="s">
        <v>27</v>
      </c>
      <c r="E61" s="50">
        <v>10000</v>
      </c>
      <c r="F61" s="50">
        <f t="shared" si="0"/>
        <v>40000</v>
      </c>
      <c r="G61" s="51">
        <v>2829.33</v>
      </c>
      <c r="H61" s="51">
        <f t="shared" si="1"/>
        <v>11317.32</v>
      </c>
      <c r="I61" s="59">
        <v>0.282933</v>
      </c>
      <c r="J61" s="60">
        <v>12000</v>
      </c>
      <c r="K61" s="60">
        <f t="shared" si="2"/>
        <v>48000</v>
      </c>
      <c r="L61" s="61">
        <v>3174.50826</v>
      </c>
      <c r="M61" s="61">
        <f t="shared" si="3"/>
        <v>12698.03304</v>
      </c>
      <c r="N61" s="62">
        <v>0.264542355</v>
      </c>
      <c r="O61" s="63">
        <v>36817.37</v>
      </c>
      <c r="P61" s="63">
        <v>9700.6</v>
      </c>
      <c r="Q61" s="75">
        <f t="shared" si="4"/>
        <v>0.9204342500000001</v>
      </c>
      <c r="R61" s="75">
        <f t="shared" si="5"/>
        <v>0.8571463915485292</v>
      </c>
      <c r="S61" s="77">
        <f t="shared" si="6"/>
        <v>0.7670285416666667</v>
      </c>
      <c r="T61" s="77">
        <f t="shared" si="7"/>
        <v>0.7639450905067104</v>
      </c>
      <c r="W61" s="42">
        <f t="shared" si="8"/>
        <v>-31.826299999999975</v>
      </c>
    </row>
    <row r="62" spans="1:23" ht="12.75">
      <c r="A62" s="48">
        <v>60</v>
      </c>
      <c r="B62" s="48">
        <v>108277</v>
      </c>
      <c r="C62" s="49" t="s">
        <v>89</v>
      </c>
      <c r="D62" s="49" t="s">
        <v>27</v>
      </c>
      <c r="E62" s="50">
        <v>5800</v>
      </c>
      <c r="F62" s="50">
        <f t="shared" si="0"/>
        <v>23200</v>
      </c>
      <c r="G62" s="51">
        <v>1102</v>
      </c>
      <c r="H62" s="51">
        <f t="shared" si="1"/>
        <v>4408</v>
      </c>
      <c r="I62" s="59">
        <v>0.19</v>
      </c>
      <c r="J62" s="60">
        <v>7250</v>
      </c>
      <c r="K62" s="60">
        <f t="shared" si="2"/>
        <v>29000</v>
      </c>
      <c r="L62" s="61">
        <v>1287.9625</v>
      </c>
      <c r="M62" s="61">
        <f t="shared" si="3"/>
        <v>5151.85</v>
      </c>
      <c r="N62" s="62">
        <v>0.17765</v>
      </c>
      <c r="O62" s="63">
        <v>21262.16</v>
      </c>
      <c r="P62" s="63">
        <v>3433.11</v>
      </c>
      <c r="Q62" s="75">
        <f t="shared" si="4"/>
        <v>0.9164724137931034</v>
      </c>
      <c r="R62" s="75">
        <f t="shared" si="5"/>
        <v>0.7788362068965518</v>
      </c>
      <c r="S62" s="77">
        <f t="shared" si="6"/>
        <v>0.7331779310344827</v>
      </c>
      <c r="T62" s="77">
        <f t="shared" si="7"/>
        <v>0.6663839203392956</v>
      </c>
      <c r="W62" s="42">
        <f t="shared" si="8"/>
        <v>-19.378400000000003</v>
      </c>
    </row>
    <row r="63" spans="1:23" ht="12.75">
      <c r="A63" s="48">
        <v>61</v>
      </c>
      <c r="B63" s="48">
        <v>754</v>
      </c>
      <c r="C63" s="49" t="s">
        <v>90</v>
      </c>
      <c r="D63" s="49" t="s">
        <v>39</v>
      </c>
      <c r="E63" s="50">
        <v>10000</v>
      </c>
      <c r="F63" s="50">
        <f t="shared" si="0"/>
        <v>40000</v>
      </c>
      <c r="G63" s="51">
        <v>2942.73</v>
      </c>
      <c r="H63" s="51">
        <f t="shared" si="1"/>
        <v>11770.92</v>
      </c>
      <c r="I63" s="59">
        <v>0.294273</v>
      </c>
      <c r="J63" s="60">
        <v>12000</v>
      </c>
      <c r="K63" s="60">
        <f t="shared" si="2"/>
        <v>48000</v>
      </c>
      <c r="L63" s="61">
        <v>3301.7430600000002</v>
      </c>
      <c r="M63" s="61">
        <f t="shared" si="3"/>
        <v>13206.972240000001</v>
      </c>
      <c r="N63" s="62">
        <v>0.27514525500000003</v>
      </c>
      <c r="O63" s="63">
        <v>36591.84</v>
      </c>
      <c r="P63" s="63">
        <v>9544.07</v>
      </c>
      <c r="Q63" s="75">
        <f t="shared" si="4"/>
        <v>0.9147959999999999</v>
      </c>
      <c r="R63" s="75">
        <f t="shared" si="5"/>
        <v>0.8108176761034821</v>
      </c>
      <c r="S63" s="77">
        <f t="shared" si="6"/>
        <v>0.76233</v>
      </c>
      <c r="T63" s="77">
        <f t="shared" si="7"/>
        <v>0.7226539002704832</v>
      </c>
      <c r="W63" s="42">
        <f t="shared" si="8"/>
        <v>-34.08160000000004</v>
      </c>
    </row>
    <row r="64" spans="1:23" ht="12.75">
      <c r="A64" s="48">
        <v>62</v>
      </c>
      <c r="B64" s="48">
        <v>723</v>
      </c>
      <c r="C64" s="49" t="s">
        <v>91</v>
      </c>
      <c r="D64" s="49" t="s">
        <v>21</v>
      </c>
      <c r="E64" s="50">
        <v>5800</v>
      </c>
      <c r="F64" s="50">
        <f t="shared" si="0"/>
        <v>23200</v>
      </c>
      <c r="G64" s="51">
        <v>1366.9614</v>
      </c>
      <c r="H64" s="51">
        <f t="shared" si="1"/>
        <v>5467.8456</v>
      </c>
      <c r="I64" s="59">
        <v>0.235683</v>
      </c>
      <c r="J64" s="60">
        <v>7250</v>
      </c>
      <c r="K64" s="60">
        <f t="shared" si="2"/>
        <v>29000</v>
      </c>
      <c r="L64" s="61">
        <v>1597.6361362500002</v>
      </c>
      <c r="M64" s="61">
        <f t="shared" si="3"/>
        <v>6390.544545000001</v>
      </c>
      <c r="N64" s="62">
        <v>0.22036360500000002</v>
      </c>
      <c r="O64" s="63">
        <v>21105.46</v>
      </c>
      <c r="P64" s="63">
        <v>4629.07</v>
      </c>
      <c r="Q64" s="75">
        <f t="shared" si="4"/>
        <v>0.9097181034482759</v>
      </c>
      <c r="R64" s="75">
        <f t="shared" si="5"/>
        <v>0.8465985213627831</v>
      </c>
      <c r="S64" s="77">
        <f t="shared" si="6"/>
        <v>0.7277744827586207</v>
      </c>
      <c r="T64" s="77">
        <f t="shared" si="7"/>
        <v>0.7243623712194935</v>
      </c>
      <c r="W64" s="42">
        <f t="shared" si="8"/>
        <v>-20.94540000000001</v>
      </c>
    </row>
    <row r="65" spans="1:23" ht="12.75">
      <c r="A65" s="48">
        <v>63</v>
      </c>
      <c r="B65" s="48">
        <v>570</v>
      </c>
      <c r="C65" s="49" t="s">
        <v>92</v>
      </c>
      <c r="D65" s="49" t="s">
        <v>27</v>
      </c>
      <c r="E65" s="50">
        <v>6200</v>
      </c>
      <c r="F65" s="50">
        <f t="shared" si="0"/>
        <v>24800</v>
      </c>
      <c r="G65" s="51">
        <v>1522.7540999999997</v>
      </c>
      <c r="H65" s="51">
        <f t="shared" si="1"/>
        <v>6091.016399999999</v>
      </c>
      <c r="I65" s="59">
        <v>0.24560549999999995</v>
      </c>
      <c r="J65" s="60">
        <v>7750</v>
      </c>
      <c r="K65" s="60">
        <f t="shared" si="2"/>
        <v>31000</v>
      </c>
      <c r="L65" s="61">
        <v>1779.7188543749999</v>
      </c>
      <c r="M65" s="61">
        <f t="shared" si="3"/>
        <v>7118.8754174999995</v>
      </c>
      <c r="N65" s="62">
        <v>0.22964114249999998</v>
      </c>
      <c r="O65" s="63">
        <v>22502.52</v>
      </c>
      <c r="P65" s="63">
        <v>5292.62</v>
      </c>
      <c r="Q65" s="75">
        <f t="shared" si="4"/>
        <v>0.9073596774193549</v>
      </c>
      <c r="R65" s="75">
        <f t="shared" si="5"/>
        <v>0.8689223033449723</v>
      </c>
      <c r="S65" s="77">
        <f t="shared" si="6"/>
        <v>0.7258877419354839</v>
      </c>
      <c r="T65" s="77">
        <f t="shared" si="7"/>
        <v>0.7434629333432917</v>
      </c>
      <c r="W65" s="42">
        <f t="shared" si="8"/>
        <v>-22.974799999999995</v>
      </c>
    </row>
    <row r="66" spans="1:23" ht="12.75">
      <c r="A66" s="48">
        <v>64</v>
      </c>
      <c r="B66" s="48">
        <v>514</v>
      </c>
      <c r="C66" s="49" t="s">
        <v>93</v>
      </c>
      <c r="D66" s="49" t="s">
        <v>94</v>
      </c>
      <c r="E66" s="50">
        <v>11520</v>
      </c>
      <c r="F66" s="50">
        <f t="shared" si="0"/>
        <v>46080</v>
      </c>
      <c r="G66" s="51">
        <v>3658.9190399999998</v>
      </c>
      <c r="H66" s="51">
        <f t="shared" si="1"/>
        <v>14635.676159999999</v>
      </c>
      <c r="I66" s="59">
        <v>0.31761449999999997</v>
      </c>
      <c r="J66" s="60">
        <v>13824</v>
      </c>
      <c r="K66" s="60">
        <f t="shared" si="2"/>
        <v>55296</v>
      </c>
      <c r="L66" s="61">
        <v>4105.30716288</v>
      </c>
      <c r="M66" s="61">
        <f t="shared" si="3"/>
        <v>16421.22865152</v>
      </c>
      <c r="N66" s="62">
        <v>0.2969695575</v>
      </c>
      <c r="O66" s="63">
        <v>41773.1</v>
      </c>
      <c r="P66" s="63">
        <v>10884.55</v>
      </c>
      <c r="Q66" s="75">
        <f t="shared" si="4"/>
        <v>0.9065342881944444</v>
      </c>
      <c r="R66" s="75">
        <f t="shared" si="5"/>
        <v>0.7436998387370714</v>
      </c>
      <c r="S66" s="77">
        <f t="shared" si="6"/>
        <v>0.755445240162037</v>
      </c>
      <c r="T66" s="77">
        <f t="shared" si="7"/>
        <v>0.6628340808708301</v>
      </c>
      <c r="W66" s="42">
        <f t="shared" si="8"/>
        <v>-43.06900000000002</v>
      </c>
    </row>
    <row r="67" spans="1:23" ht="12.75">
      <c r="A67" s="48">
        <v>65</v>
      </c>
      <c r="B67" s="48">
        <v>716</v>
      </c>
      <c r="C67" s="49" t="s">
        <v>95</v>
      </c>
      <c r="D67" s="49" t="s">
        <v>54</v>
      </c>
      <c r="E67" s="50">
        <v>8500</v>
      </c>
      <c r="F67" s="50">
        <f aca="true" t="shared" si="9" ref="F67:F130">E67*4</f>
        <v>34000</v>
      </c>
      <c r="G67" s="51">
        <v>2890</v>
      </c>
      <c r="H67" s="51">
        <f aca="true" t="shared" si="10" ref="H67:H130">G67*4</f>
        <v>11560</v>
      </c>
      <c r="I67" s="59">
        <v>0.34</v>
      </c>
      <c r="J67" s="60">
        <v>10200</v>
      </c>
      <c r="K67" s="60">
        <f aca="true" t="shared" si="11" ref="K67:K130">J67*4</f>
        <v>40800</v>
      </c>
      <c r="L67" s="61">
        <v>3242.5800000000004</v>
      </c>
      <c r="M67" s="61">
        <f aca="true" t="shared" si="12" ref="M67:M130">L67*4</f>
        <v>12970.320000000002</v>
      </c>
      <c r="N67" s="62">
        <v>0.3179</v>
      </c>
      <c r="O67" s="63">
        <v>30718.07</v>
      </c>
      <c r="P67" s="63">
        <v>9667.24</v>
      </c>
      <c r="Q67" s="75">
        <f aca="true" t="shared" si="13" ref="Q67:Q130">O67/F67</f>
        <v>0.9034726470588236</v>
      </c>
      <c r="R67" s="75">
        <f aca="true" t="shared" si="14" ref="R67:R130">P67/H67</f>
        <v>0.8362664359861591</v>
      </c>
      <c r="S67" s="77">
        <f aca="true" t="shared" si="15" ref="S67:S130">O67/K67</f>
        <v>0.7528938725490196</v>
      </c>
      <c r="T67" s="77">
        <f aca="true" t="shared" si="16" ref="T67:T130">P67/M67</f>
        <v>0.745335504443992</v>
      </c>
      <c r="W67" s="42">
        <f t="shared" si="8"/>
        <v>-32.819300000000005</v>
      </c>
    </row>
    <row r="68" spans="1:23" ht="12.75">
      <c r="A68" s="48">
        <v>66</v>
      </c>
      <c r="B68" s="48">
        <v>738</v>
      </c>
      <c r="C68" s="49" t="s">
        <v>96</v>
      </c>
      <c r="D68" s="49" t="s">
        <v>39</v>
      </c>
      <c r="E68" s="50">
        <v>6000</v>
      </c>
      <c r="F68" s="50">
        <f t="shared" si="9"/>
        <v>24000</v>
      </c>
      <c r="G68" s="51">
        <v>1763.3699999999997</v>
      </c>
      <c r="H68" s="51">
        <f t="shared" si="10"/>
        <v>7053.479999999999</v>
      </c>
      <c r="I68" s="59">
        <v>0.29389499999999996</v>
      </c>
      <c r="J68" s="60">
        <v>7500</v>
      </c>
      <c r="K68" s="60">
        <f t="shared" si="11"/>
        <v>30000</v>
      </c>
      <c r="L68" s="61">
        <v>2060.9386875</v>
      </c>
      <c r="M68" s="61">
        <f t="shared" si="12"/>
        <v>8243.75475</v>
      </c>
      <c r="N68" s="62">
        <v>0.274791825</v>
      </c>
      <c r="O68" s="63">
        <v>21635.85</v>
      </c>
      <c r="P68" s="63">
        <v>6199.69</v>
      </c>
      <c r="Q68" s="75">
        <f t="shared" si="13"/>
        <v>0.90149375</v>
      </c>
      <c r="R68" s="75">
        <f t="shared" si="14"/>
        <v>0.8789547854392443</v>
      </c>
      <c r="S68" s="77">
        <f t="shared" si="15"/>
        <v>0.7211949999999999</v>
      </c>
      <c r="T68" s="77">
        <f t="shared" si="16"/>
        <v>0.752046875242134</v>
      </c>
      <c r="W68" s="42">
        <f t="shared" si="8"/>
        <v>-23.641500000000015</v>
      </c>
    </row>
    <row r="69" spans="1:23" ht="12.75">
      <c r="A69" s="48">
        <v>67</v>
      </c>
      <c r="B69" s="48">
        <v>102934</v>
      </c>
      <c r="C69" s="49" t="s">
        <v>97</v>
      </c>
      <c r="D69" s="49" t="s">
        <v>27</v>
      </c>
      <c r="E69" s="50">
        <v>10560</v>
      </c>
      <c r="F69" s="50">
        <f t="shared" si="9"/>
        <v>42240</v>
      </c>
      <c r="G69" s="51">
        <v>2486.81664</v>
      </c>
      <c r="H69" s="51">
        <f t="shared" si="10"/>
        <v>9947.26656</v>
      </c>
      <c r="I69" s="59">
        <v>0.23549399999999998</v>
      </c>
      <c r="J69" s="60">
        <v>12672</v>
      </c>
      <c r="K69" s="60">
        <f t="shared" si="11"/>
        <v>50688</v>
      </c>
      <c r="L69" s="61">
        <v>2790.20827008</v>
      </c>
      <c r="M69" s="61">
        <f t="shared" si="12"/>
        <v>11160.83308032</v>
      </c>
      <c r="N69" s="62">
        <v>0.22018689</v>
      </c>
      <c r="O69" s="63">
        <v>37923.28</v>
      </c>
      <c r="P69" s="63">
        <v>11770.37</v>
      </c>
      <c r="Q69" s="75">
        <f t="shared" si="13"/>
        <v>0.8978049242424242</v>
      </c>
      <c r="R69" s="75">
        <f t="shared" si="14"/>
        <v>1.1832768257494048</v>
      </c>
      <c r="S69" s="77">
        <f t="shared" si="15"/>
        <v>0.7481707702020202</v>
      </c>
      <c r="T69" s="77">
        <f t="shared" si="16"/>
        <v>1.054613926692874</v>
      </c>
      <c r="W69" s="42">
        <f>(O69-F69)*0.03</f>
        <v>-129.50160000000002</v>
      </c>
    </row>
    <row r="70" spans="1:23" ht="12.75">
      <c r="A70" s="48">
        <v>68</v>
      </c>
      <c r="B70" s="48">
        <v>539</v>
      </c>
      <c r="C70" s="49" t="s">
        <v>98</v>
      </c>
      <c r="D70" s="49" t="s">
        <v>54</v>
      </c>
      <c r="E70" s="50">
        <v>6800</v>
      </c>
      <c r="F70" s="50">
        <f t="shared" si="9"/>
        <v>27200</v>
      </c>
      <c r="G70" s="51">
        <v>1789.6409999999998</v>
      </c>
      <c r="H70" s="51">
        <f t="shared" si="10"/>
        <v>7158.563999999999</v>
      </c>
      <c r="I70" s="59">
        <v>0.2631825</v>
      </c>
      <c r="J70" s="60">
        <v>8500</v>
      </c>
      <c r="K70" s="60">
        <f t="shared" si="11"/>
        <v>34000</v>
      </c>
      <c r="L70" s="61">
        <v>2091.64291875</v>
      </c>
      <c r="M70" s="61">
        <f t="shared" si="12"/>
        <v>8366.571675</v>
      </c>
      <c r="N70" s="62">
        <v>0.2460756375</v>
      </c>
      <c r="O70" s="63">
        <v>24412.03</v>
      </c>
      <c r="P70" s="63">
        <v>5142.81</v>
      </c>
      <c r="Q70" s="75">
        <f t="shared" si="13"/>
        <v>0.8975011029411765</v>
      </c>
      <c r="R70" s="75">
        <f t="shared" si="14"/>
        <v>0.7184136371484562</v>
      </c>
      <c r="S70" s="77">
        <f t="shared" si="15"/>
        <v>0.7180008823529411</v>
      </c>
      <c r="T70" s="77">
        <f t="shared" si="16"/>
        <v>0.6146854649398555</v>
      </c>
      <c r="W70" s="42">
        <f aca="true" t="shared" si="17" ref="W70:W111">(O70-F70)*0.03</f>
        <v>-83.63910000000003</v>
      </c>
    </row>
    <row r="71" spans="1:23" ht="12.75">
      <c r="A71" s="48">
        <v>69</v>
      </c>
      <c r="B71" s="48">
        <v>515</v>
      </c>
      <c r="C71" s="49" t="s">
        <v>99</v>
      </c>
      <c r="D71" s="49" t="s">
        <v>21</v>
      </c>
      <c r="E71" s="50">
        <v>9000</v>
      </c>
      <c r="F71" s="50">
        <f t="shared" si="9"/>
        <v>36000</v>
      </c>
      <c r="G71" s="51">
        <v>2239.3664999999996</v>
      </c>
      <c r="H71" s="51">
        <f t="shared" si="10"/>
        <v>8957.465999999999</v>
      </c>
      <c r="I71" s="59">
        <v>0.24881849999999997</v>
      </c>
      <c r="J71" s="60">
        <v>10800</v>
      </c>
      <c r="K71" s="60">
        <f t="shared" si="11"/>
        <v>43200</v>
      </c>
      <c r="L71" s="61">
        <v>2512.5692129999998</v>
      </c>
      <c r="M71" s="61">
        <f t="shared" si="12"/>
        <v>10050.276851999999</v>
      </c>
      <c r="N71" s="62">
        <v>0.2326452975</v>
      </c>
      <c r="O71" s="63">
        <v>31944.05</v>
      </c>
      <c r="P71" s="63">
        <v>8912.09</v>
      </c>
      <c r="Q71" s="75">
        <f t="shared" si="13"/>
        <v>0.8873347222222222</v>
      </c>
      <c r="R71" s="75">
        <f t="shared" si="14"/>
        <v>0.99493428163724</v>
      </c>
      <c r="S71" s="77">
        <f t="shared" si="15"/>
        <v>0.7394456018518518</v>
      </c>
      <c r="T71" s="77">
        <f t="shared" si="16"/>
        <v>0.8867506966463814</v>
      </c>
      <c r="W71" s="42">
        <f t="shared" si="17"/>
        <v>-121.67850000000001</v>
      </c>
    </row>
    <row r="72" spans="1:23" ht="12.75">
      <c r="A72" s="48">
        <v>70</v>
      </c>
      <c r="B72" s="48">
        <v>746</v>
      </c>
      <c r="C72" s="49" t="s">
        <v>100</v>
      </c>
      <c r="D72" s="49" t="s">
        <v>54</v>
      </c>
      <c r="E72" s="50">
        <v>10000</v>
      </c>
      <c r="F72" s="50">
        <f t="shared" si="9"/>
        <v>40000</v>
      </c>
      <c r="G72" s="51">
        <v>3040.065</v>
      </c>
      <c r="H72" s="51">
        <f t="shared" si="10"/>
        <v>12160.26</v>
      </c>
      <c r="I72" s="59">
        <v>0.3040065</v>
      </c>
      <c r="J72" s="60">
        <v>12000</v>
      </c>
      <c r="K72" s="60">
        <f t="shared" si="11"/>
        <v>48000</v>
      </c>
      <c r="L72" s="61">
        <v>3410.9529300000004</v>
      </c>
      <c r="M72" s="61">
        <f t="shared" si="12"/>
        <v>13643.811720000002</v>
      </c>
      <c r="N72" s="62">
        <v>0.2842460775</v>
      </c>
      <c r="O72" s="63">
        <v>35278.26</v>
      </c>
      <c r="P72" s="63">
        <v>10743.22</v>
      </c>
      <c r="Q72" s="75">
        <f t="shared" si="13"/>
        <v>0.8819565</v>
      </c>
      <c r="R72" s="75">
        <f t="shared" si="14"/>
        <v>0.8834695968671722</v>
      </c>
      <c r="S72" s="77">
        <f t="shared" si="15"/>
        <v>0.73496375</v>
      </c>
      <c r="T72" s="77">
        <f t="shared" si="16"/>
        <v>0.7874060578138788</v>
      </c>
      <c r="W72" s="42">
        <f t="shared" si="17"/>
        <v>-141.65219999999994</v>
      </c>
    </row>
    <row r="73" spans="1:23" ht="12.75">
      <c r="A73" s="48">
        <v>71</v>
      </c>
      <c r="B73" s="48">
        <v>103639</v>
      </c>
      <c r="C73" s="49" t="s">
        <v>101</v>
      </c>
      <c r="D73" s="49" t="s">
        <v>25</v>
      </c>
      <c r="E73" s="50">
        <v>9200</v>
      </c>
      <c r="F73" s="50">
        <f t="shared" si="9"/>
        <v>36800</v>
      </c>
      <c r="G73" s="51">
        <v>2186.5409999999997</v>
      </c>
      <c r="H73" s="51">
        <f t="shared" si="10"/>
        <v>8746.163999999999</v>
      </c>
      <c r="I73" s="59">
        <v>0.23766749999999998</v>
      </c>
      <c r="J73" s="60">
        <v>11040</v>
      </c>
      <c r="K73" s="60">
        <f t="shared" si="11"/>
        <v>44160</v>
      </c>
      <c r="L73" s="61">
        <v>2453.2990019999997</v>
      </c>
      <c r="M73" s="61">
        <f t="shared" si="12"/>
        <v>9813.196007999999</v>
      </c>
      <c r="N73" s="62">
        <v>0.22221911249999998</v>
      </c>
      <c r="O73" s="63">
        <v>32443.94</v>
      </c>
      <c r="P73" s="63">
        <v>7535.96</v>
      </c>
      <c r="Q73" s="75">
        <f t="shared" si="13"/>
        <v>0.8816288043478261</v>
      </c>
      <c r="R73" s="75">
        <f t="shared" si="14"/>
        <v>0.8616303101565441</v>
      </c>
      <c r="S73" s="77">
        <f t="shared" si="15"/>
        <v>0.734690670289855</v>
      </c>
      <c r="T73" s="77">
        <f t="shared" si="16"/>
        <v>0.7679414529024458</v>
      </c>
      <c r="W73" s="42">
        <f t="shared" si="17"/>
        <v>-130.68180000000004</v>
      </c>
    </row>
    <row r="74" spans="1:23" ht="12.75">
      <c r="A74" s="48">
        <v>72</v>
      </c>
      <c r="B74" s="48">
        <v>571</v>
      </c>
      <c r="C74" s="49" t="s">
        <v>102</v>
      </c>
      <c r="D74" s="49" t="s">
        <v>25</v>
      </c>
      <c r="E74" s="50">
        <v>18720</v>
      </c>
      <c r="F74" s="50">
        <f t="shared" si="9"/>
        <v>74880</v>
      </c>
      <c r="G74" s="51">
        <v>5151.44448</v>
      </c>
      <c r="H74" s="51">
        <f t="shared" si="10"/>
        <v>20605.77792</v>
      </c>
      <c r="I74" s="59">
        <v>0.275184</v>
      </c>
      <c r="J74" s="60">
        <v>22464</v>
      </c>
      <c r="K74" s="60">
        <f t="shared" si="11"/>
        <v>89856</v>
      </c>
      <c r="L74" s="61">
        <v>5779.920706559999</v>
      </c>
      <c r="M74" s="61">
        <f t="shared" si="12"/>
        <v>23119.682826239998</v>
      </c>
      <c r="N74" s="62">
        <v>0.25729704</v>
      </c>
      <c r="O74" s="63">
        <v>65844.6</v>
      </c>
      <c r="P74" s="63">
        <v>15506.48</v>
      </c>
      <c r="Q74" s="75">
        <f t="shared" si="13"/>
        <v>0.8793349358974359</v>
      </c>
      <c r="R74" s="75">
        <f t="shared" si="14"/>
        <v>0.7525306765996631</v>
      </c>
      <c r="S74" s="77">
        <f t="shared" si="15"/>
        <v>0.7327791132478633</v>
      </c>
      <c r="T74" s="77">
        <f t="shared" si="16"/>
        <v>0.6707047028517498</v>
      </c>
      <c r="W74" s="42">
        <f t="shared" si="17"/>
        <v>-271.06199999999984</v>
      </c>
    </row>
    <row r="75" spans="1:23" ht="12.75">
      <c r="A75" s="48">
        <v>73</v>
      </c>
      <c r="B75" s="81">
        <v>337</v>
      </c>
      <c r="C75" s="52" t="s">
        <v>103</v>
      </c>
      <c r="D75" s="52" t="s">
        <v>21</v>
      </c>
      <c r="E75" s="50">
        <v>31500</v>
      </c>
      <c r="F75" s="50">
        <f t="shared" si="9"/>
        <v>126000</v>
      </c>
      <c r="G75" s="51">
        <v>8013.411</v>
      </c>
      <c r="H75" s="51">
        <f t="shared" si="10"/>
        <v>32053.644</v>
      </c>
      <c r="I75" s="59">
        <v>0.254394</v>
      </c>
      <c r="J75" s="60">
        <v>35000</v>
      </c>
      <c r="K75" s="60">
        <f t="shared" si="11"/>
        <v>140000</v>
      </c>
      <c r="L75" s="61">
        <v>8325.043650000001</v>
      </c>
      <c r="M75" s="61">
        <f t="shared" si="12"/>
        <v>33300.174600000006</v>
      </c>
      <c r="N75" s="62">
        <v>0.23785839000000003</v>
      </c>
      <c r="O75" s="64">
        <v>116010.78</v>
      </c>
      <c r="P75" s="64">
        <v>28697.58</v>
      </c>
      <c r="Q75" s="74">
        <f t="shared" si="13"/>
        <v>0.9207204761904761</v>
      </c>
      <c r="R75" s="75">
        <f t="shared" si="14"/>
        <v>0.8952985189453031</v>
      </c>
      <c r="S75" s="77">
        <f t="shared" si="15"/>
        <v>0.8286484285714285</v>
      </c>
      <c r="T75" s="77">
        <f t="shared" si="16"/>
        <v>0.8617846706425376</v>
      </c>
      <c r="W75" s="41">
        <f>(O75-F75)*0.01</f>
        <v>-99.89220000000002</v>
      </c>
    </row>
    <row r="76" spans="1:23" ht="12.75">
      <c r="A76" s="48">
        <v>74</v>
      </c>
      <c r="B76" s="48">
        <v>106485</v>
      </c>
      <c r="C76" s="49" t="s">
        <v>104</v>
      </c>
      <c r="D76" s="49" t="s">
        <v>25</v>
      </c>
      <c r="E76" s="50">
        <v>5900</v>
      </c>
      <c r="F76" s="50">
        <f t="shared" si="9"/>
        <v>23600</v>
      </c>
      <c r="G76" s="51">
        <v>1597.9383</v>
      </c>
      <c r="H76" s="51">
        <f t="shared" si="10"/>
        <v>6391.7532</v>
      </c>
      <c r="I76" s="59">
        <v>0.270837</v>
      </c>
      <c r="J76" s="60">
        <v>7375</v>
      </c>
      <c r="K76" s="60">
        <f t="shared" si="11"/>
        <v>29500</v>
      </c>
      <c r="L76" s="61">
        <v>1867.5903881250001</v>
      </c>
      <c r="M76" s="61">
        <f t="shared" si="12"/>
        <v>7470.3615525000005</v>
      </c>
      <c r="N76" s="62">
        <v>0.253232595</v>
      </c>
      <c r="O76" s="63">
        <v>20440.79</v>
      </c>
      <c r="P76" s="63">
        <v>5567.59</v>
      </c>
      <c r="Q76" s="75">
        <f t="shared" si="13"/>
        <v>0.8661351694915255</v>
      </c>
      <c r="R76" s="75">
        <f t="shared" si="14"/>
        <v>0.8710583506259284</v>
      </c>
      <c r="S76" s="77">
        <f t="shared" si="15"/>
        <v>0.6929081355932204</v>
      </c>
      <c r="T76" s="77">
        <f t="shared" si="16"/>
        <v>0.7452905673804735</v>
      </c>
      <c r="W76" s="42">
        <f t="shared" si="17"/>
        <v>-94.77629999999996</v>
      </c>
    </row>
    <row r="77" spans="1:23" ht="12.75">
      <c r="A77" s="48">
        <v>75</v>
      </c>
      <c r="B77" s="48">
        <v>732</v>
      </c>
      <c r="C77" s="49" t="s">
        <v>105</v>
      </c>
      <c r="D77" s="49" t="s">
        <v>37</v>
      </c>
      <c r="E77" s="50">
        <v>5800</v>
      </c>
      <c r="F77" s="50">
        <f t="shared" si="9"/>
        <v>23200</v>
      </c>
      <c r="G77" s="51">
        <v>1780.7768999999998</v>
      </c>
      <c r="H77" s="51">
        <f t="shared" si="10"/>
        <v>7123.107599999999</v>
      </c>
      <c r="I77" s="59">
        <v>0.3070305</v>
      </c>
      <c r="J77" s="60">
        <v>7250</v>
      </c>
      <c r="K77" s="60">
        <f t="shared" si="11"/>
        <v>29000</v>
      </c>
      <c r="L77" s="61">
        <v>2081.283001875</v>
      </c>
      <c r="M77" s="61">
        <f t="shared" si="12"/>
        <v>8325.1320075</v>
      </c>
      <c r="N77" s="62">
        <v>0.2870735175</v>
      </c>
      <c r="O77" s="63">
        <v>19904.14</v>
      </c>
      <c r="P77" s="63">
        <v>5771.86</v>
      </c>
      <c r="Q77" s="75">
        <f t="shared" si="13"/>
        <v>0.8579370689655172</v>
      </c>
      <c r="R77" s="75">
        <f t="shared" si="14"/>
        <v>0.8103008299355187</v>
      </c>
      <c r="S77" s="77">
        <f t="shared" si="15"/>
        <v>0.6863496551724138</v>
      </c>
      <c r="T77" s="77">
        <f t="shared" si="16"/>
        <v>0.6933055229394811</v>
      </c>
      <c r="W77" s="42">
        <f t="shared" si="17"/>
        <v>-98.87580000000001</v>
      </c>
    </row>
    <row r="78" spans="1:23" ht="12.75">
      <c r="A78" s="48">
        <v>76</v>
      </c>
      <c r="B78" s="48">
        <v>706</v>
      </c>
      <c r="C78" s="49" t="s">
        <v>106</v>
      </c>
      <c r="D78" s="49" t="s">
        <v>39</v>
      </c>
      <c r="E78" s="50">
        <v>6200</v>
      </c>
      <c r="F78" s="50">
        <f t="shared" si="9"/>
        <v>24800</v>
      </c>
      <c r="G78" s="51">
        <v>1914.1353</v>
      </c>
      <c r="H78" s="51">
        <f t="shared" si="10"/>
        <v>7656.5412</v>
      </c>
      <c r="I78" s="59">
        <v>0.3087315</v>
      </c>
      <c r="J78" s="60">
        <v>7750</v>
      </c>
      <c r="K78" s="60">
        <f t="shared" si="11"/>
        <v>31000</v>
      </c>
      <c r="L78" s="61">
        <v>2237.1456318749997</v>
      </c>
      <c r="M78" s="61">
        <f t="shared" si="12"/>
        <v>8948.582527499999</v>
      </c>
      <c r="N78" s="62">
        <v>0.2886639525</v>
      </c>
      <c r="O78" s="63">
        <v>21250.99</v>
      </c>
      <c r="P78" s="63">
        <v>5473</v>
      </c>
      <c r="Q78" s="75">
        <f t="shared" si="13"/>
        <v>0.8568947580645162</v>
      </c>
      <c r="R78" s="75">
        <f t="shared" si="14"/>
        <v>0.7148136289007365</v>
      </c>
      <c r="S78" s="77">
        <f t="shared" si="15"/>
        <v>0.6855158064516129</v>
      </c>
      <c r="T78" s="77">
        <f t="shared" si="16"/>
        <v>0.6116052439792399</v>
      </c>
      <c r="W78" s="42">
        <f t="shared" si="17"/>
        <v>-106.47029999999995</v>
      </c>
    </row>
    <row r="79" spans="1:23" ht="12.75">
      <c r="A79" s="48">
        <v>77</v>
      </c>
      <c r="B79" s="48">
        <v>727</v>
      </c>
      <c r="C79" s="49" t="s">
        <v>107</v>
      </c>
      <c r="D79" s="49" t="s">
        <v>27</v>
      </c>
      <c r="E79" s="50">
        <v>6800</v>
      </c>
      <c r="F79" s="50">
        <f t="shared" si="9"/>
        <v>27200</v>
      </c>
      <c r="G79" s="51">
        <v>2361.555</v>
      </c>
      <c r="H79" s="51">
        <f t="shared" si="10"/>
        <v>9446.22</v>
      </c>
      <c r="I79" s="59">
        <v>0.34728749999999997</v>
      </c>
      <c r="J79" s="60">
        <v>8500</v>
      </c>
      <c r="K79" s="60">
        <f t="shared" si="11"/>
        <v>34000</v>
      </c>
      <c r="L79" s="61">
        <v>2760.0674062499997</v>
      </c>
      <c r="M79" s="61">
        <f t="shared" si="12"/>
        <v>11040.269624999999</v>
      </c>
      <c r="N79" s="62">
        <v>0.3247138125</v>
      </c>
      <c r="O79" s="63">
        <v>23258.23</v>
      </c>
      <c r="P79" s="63">
        <v>6681.11</v>
      </c>
      <c r="Q79" s="75">
        <f t="shared" si="13"/>
        <v>0.8550819852941176</v>
      </c>
      <c r="R79" s="75">
        <f t="shared" si="14"/>
        <v>0.7072786786672342</v>
      </c>
      <c r="S79" s="77">
        <f t="shared" si="15"/>
        <v>0.6840655882352941</v>
      </c>
      <c r="T79" s="77">
        <f t="shared" si="16"/>
        <v>0.6051582277366709</v>
      </c>
      <c r="W79" s="42">
        <f t="shared" si="17"/>
        <v>-118.2531</v>
      </c>
    </row>
    <row r="80" spans="1:23" ht="12.75">
      <c r="A80" s="48">
        <v>78</v>
      </c>
      <c r="B80" s="48">
        <v>367</v>
      </c>
      <c r="C80" s="49" t="s">
        <v>108</v>
      </c>
      <c r="D80" s="49" t="s">
        <v>39</v>
      </c>
      <c r="E80" s="50">
        <v>8250</v>
      </c>
      <c r="F80" s="50">
        <f t="shared" si="9"/>
        <v>33000</v>
      </c>
      <c r="G80" s="51">
        <v>2271.0476249999997</v>
      </c>
      <c r="H80" s="51">
        <f t="shared" si="10"/>
        <v>9084.190499999999</v>
      </c>
      <c r="I80" s="59">
        <v>0.2752785</v>
      </c>
      <c r="J80" s="60">
        <v>9900</v>
      </c>
      <c r="K80" s="60">
        <f t="shared" si="11"/>
        <v>39600</v>
      </c>
      <c r="L80" s="61">
        <v>2548.11543525</v>
      </c>
      <c r="M80" s="61">
        <f t="shared" si="12"/>
        <v>10192.461741</v>
      </c>
      <c r="N80" s="62">
        <v>0.2573853975</v>
      </c>
      <c r="O80" s="63">
        <v>28064.85</v>
      </c>
      <c r="P80" s="63">
        <v>6992.16</v>
      </c>
      <c r="Q80" s="75">
        <f t="shared" si="13"/>
        <v>0.8504499999999999</v>
      </c>
      <c r="R80" s="75">
        <f t="shared" si="14"/>
        <v>0.7697064477016418</v>
      </c>
      <c r="S80" s="77">
        <f t="shared" si="15"/>
        <v>0.7087083333333333</v>
      </c>
      <c r="T80" s="77">
        <f t="shared" si="16"/>
        <v>0.6860128767394311</v>
      </c>
      <c r="W80" s="42">
        <f t="shared" si="17"/>
        <v>-148.05450000000005</v>
      </c>
    </row>
    <row r="81" spans="1:23" ht="12.75">
      <c r="A81" s="48">
        <v>79</v>
      </c>
      <c r="B81" s="48">
        <v>549</v>
      </c>
      <c r="C81" s="49" t="s">
        <v>109</v>
      </c>
      <c r="D81" s="49" t="s">
        <v>54</v>
      </c>
      <c r="E81" s="50">
        <v>5800</v>
      </c>
      <c r="F81" s="50">
        <f t="shared" si="9"/>
        <v>23200</v>
      </c>
      <c r="G81" s="51">
        <v>1616.3469</v>
      </c>
      <c r="H81" s="51">
        <f t="shared" si="10"/>
        <v>6465.3876</v>
      </c>
      <c r="I81" s="59">
        <v>0.2786805</v>
      </c>
      <c r="J81" s="60">
        <v>7250</v>
      </c>
      <c r="K81" s="60">
        <f t="shared" si="11"/>
        <v>29000</v>
      </c>
      <c r="L81" s="61">
        <v>1889.105439375</v>
      </c>
      <c r="M81" s="61">
        <f t="shared" si="12"/>
        <v>7556.4217575</v>
      </c>
      <c r="N81" s="62">
        <v>0.2605662675</v>
      </c>
      <c r="O81" s="63">
        <v>19593.92</v>
      </c>
      <c r="P81" s="63">
        <v>4194.53</v>
      </c>
      <c r="Q81" s="75">
        <f t="shared" si="13"/>
        <v>0.8445655172413792</v>
      </c>
      <c r="R81" s="75">
        <f t="shared" si="14"/>
        <v>0.6487669818898406</v>
      </c>
      <c r="S81" s="77">
        <f t="shared" si="15"/>
        <v>0.6756524137931034</v>
      </c>
      <c r="T81" s="77">
        <f t="shared" si="16"/>
        <v>0.5550947438629652</v>
      </c>
      <c r="W81" s="42">
        <f t="shared" si="17"/>
        <v>-108.18240000000004</v>
      </c>
    </row>
    <row r="82" spans="1:23" ht="12.75">
      <c r="A82" s="48">
        <v>80</v>
      </c>
      <c r="B82" s="48">
        <v>385</v>
      </c>
      <c r="C82" s="49" t="s">
        <v>110</v>
      </c>
      <c r="D82" s="49" t="s">
        <v>94</v>
      </c>
      <c r="E82" s="50">
        <v>16000</v>
      </c>
      <c r="F82" s="50">
        <f t="shared" si="9"/>
        <v>64000</v>
      </c>
      <c r="G82" s="51">
        <v>3622.752</v>
      </c>
      <c r="H82" s="51">
        <f t="shared" si="10"/>
        <v>14491.008</v>
      </c>
      <c r="I82" s="59">
        <v>0.22642199999999998</v>
      </c>
      <c r="J82" s="60">
        <v>19200</v>
      </c>
      <c r="K82" s="60">
        <f t="shared" si="11"/>
        <v>76800</v>
      </c>
      <c r="L82" s="61">
        <v>4064.7277440000003</v>
      </c>
      <c r="M82" s="61">
        <f t="shared" si="12"/>
        <v>16258.910976000001</v>
      </c>
      <c r="N82" s="62">
        <v>0.21170457</v>
      </c>
      <c r="O82" s="63">
        <v>53906.64</v>
      </c>
      <c r="P82" s="63">
        <v>11921.52</v>
      </c>
      <c r="Q82" s="75">
        <f t="shared" si="13"/>
        <v>0.8422912499999999</v>
      </c>
      <c r="R82" s="75">
        <f t="shared" si="14"/>
        <v>0.8226839706388955</v>
      </c>
      <c r="S82" s="77">
        <f t="shared" si="15"/>
        <v>0.701909375</v>
      </c>
      <c r="T82" s="77">
        <f t="shared" si="16"/>
        <v>0.7332299203555218</v>
      </c>
      <c r="W82" s="42">
        <f t="shared" si="17"/>
        <v>-302.8008</v>
      </c>
    </row>
    <row r="83" spans="1:23" ht="12.75">
      <c r="A83" s="48">
        <v>81</v>
      </c>
      <c r="B83" s="48">
        <v>104838</v>
      </c>
      <c r="C83" s="49" t="s">
        <v>111</v>
      </c>
      <c r="D83" s="49" t="s">
        <v>39</v>
      </c>
      <c r="E83" s="50">
        <v>6500</v>
      </c>
      <c r="F83" s="50">
        <f t="shared" si="9"/>
        <v>26000</v>
      </c>
      <c r="G83" s="51">
        <v>1596.4357499999996</v>
      </c>
      <c r="H83" s="51">
        <f t="shared" si="10"/>
        <v>6385.742999999999</v>
      </c>
      <c r="I83" s="59">
        <v>0.24560549999999995</v>
      </c>
      <c r="J83" s="60">
        <v>8125</v>
      </c>
      <c r="K83" s="60">
        <f t="shared" si="11"/>
        <v>32500</v>
      </c>
      <c r="L83" s="61">
        <v>1865.8342828124999</v>
      </c>
      <c r="M83" s="61">
        <f t="shared" si="12"/>
        <v>7463.337131249999</v>
      </c>
      <c r="N83" s="62">
        <v>0.22964114249999998</v>
      </c>
      <c r="O83" s="63">
        <v>21891.49</v>
      </c>
      <c r="P83" s="63">
        <v>5301.93</v>
      </c>
      <c r="Q83" s="75">
        <f t="shared" si="13"/>
        <v>0.8419803846153847</v>
      </c>
      <c r="R83" s="75">
        <f t="shared" si="14"/>
        <v>0.8302761323153784</v>
      </c>
      <c r="S83" s="77">
        <f t="shared" si="15"/>
        <v>0.6735843076923077</v>
      </c>
      <c r="T83" s="77">
        <f t="shared" si="16"/>
        <v>0.7103966907511258</v>
      </c>
      <c r="W83" s="42">
        <f t="shared" si="17"/>
        <v>-123.25529999999995</v>
      </c>
    </row>
    <row r="84" spans="1:23" ht="12.75">
      <c r="A84" s="48">
        <v>82</v>
      </c>
      <c r="B84" s="48">
        <v>709</v>
      </c>
      <c r="C84" s="49" t="s">
        <v>112</v>
      </c>
      <c r="D84" s="49" t="s">
        <v>27</v>
      </c>
      <c r="E84" s="50">
        <v>13800</v>
      </c>
      <c r="F84" s="50">
        <f t="shared" si="9"/>
        <v>55200</v>
      </c>
      <c r="G84" s="51">
        <v>4278.7521</v>
      </c>
      <c r="H84" s="51">
        <f t="shared" si="10"/>
        <v>17115.0084</v>
      </c>
      <c r="I84" s="59">
        <v>0.3100545</v>
      </c>
      <c r="J84" s="60">
        <v>16560</v>
      </c>
      <c r="K84" s="60">
        <f t="shared" si="11"/>
        <v>66240</v>
      </c>
      <c r="L84" s="61">
        <v>4800.7598562</v>
      </c>
      <c r="M84" s="61">
        <f t="shared" si="12"/>
        <v>19203.0394248</v>
      </c>
      <c r="N84" s="62">
        <v>0.2899009575</v>
      </c>
      <c r="O84" s="63">
        <v>45893.37</v>
      </c>
      <c r="P84" s="63">
        <v>13525.41</v>
      </c>
      <c r="Q84" s="75">
        <f t="shared" si="13"/>
        <v>0.8314016304347827</v>
      </c>
      <c r="R84" s="75">
        <f t="shared" si="14"/>
        <v>0.790266045092914</v>
      </c>
      <c r="S84" s="77">
        <f t="shared" si="15"/>
        <v>0.6928346920289855</v>
      </c>
      <c r="T84" s="77">
        <f t="shared" si="16"/>
        <v>0.7043369385854847</v>
      </c>
      <c r="W84" s="42">
        <f t="shared" si="17"/>
        <v>-279.1988999999999</v>
      </c>
    </row>
    <row r="85" spans="1:23" ht="12.75">
      <c r="A85" s="48">
        <v>83</v>
      </c>
      <c r="B85" s="48">
        <v>343</v>
      </c>
      <c r="C85" s="49" t="s">
        <v>113</v>
      </c>
      <c r="D85" s="49" t="s">
        <v>27</v>
      </c>
      <c r="E85" s="50">
        <v>28000</v>
      </c>
      <c r="F85" s="50">
        <f t="shared" si="9"/>
        <v>112000</v>
      </c>
      <c r="G85" s="51">
        <v>7472.304</v>
      </c>
      <c r="H85" s="51">
        <f t="shared" si="10"/>
        <v>29889.216</v>
      </c>
      <c r="I85" s="59">
        <v>0.266868</v>
      </c>
      <c r="J85" s="60">
        <v>33600</v>
      </c>
      <c r="K85" s="60">
        <f t="shared" si="11"/>
        <v>134400</v>
      </c>
      <c r="L85" s="61">
        <v>8383.925088</v>
      </c>
      <c r="M85" s="61">
        <f t="shared" si="12"/>
        <v>33535.700352</v>
      </c>
      <c r="N85" s="62">
        <v>0.24952158000000002</v>
      </c>
      <c r="O85" s="63">
        <v>92983.14</v>
      </c>
      <c r="P85" s="63">
        <v>20854.06</v>
      </c>
      <c r="Q85" s="75">
        <f t="shared" si="13"/>
        <v>0.8302066071428571</v>
      </c>
      <c r="R85" s="75">
        <f t="shared" si="14"/>
        <v>0.6977118436294883</v>
      </c>
      <c r="S85" s="77">
        <f t="shared" si="15"/>
        <v>0.6918388392857143</v>
      </c>
      <c r="T85" s="77">
        <f t="shared" si="16"/>
        <v>0.6218465629496331</v>
      </c>
      <c r="W85" s="42">
        <f t="shared" si="17"/>
        <v>-570.5058</v>
      </c>
    </row>
    <row r="86" spans="1:23" ht="12.75">
      <c r="A86" s="48">
        <v>84</v>
      </c>
      <c r="B86" s="48">
        <v>742</v>
      </c>
      <c r="C86" s="49" t="s">
        <v>114</v>
      </c>
      <c r="D86" s="49" t="s">
        <v>23</v>
      </c>
      <c r="E86" s="50">
        <v>13000</v>
      </c>
      <c r="F86" s="50">
        <f t="shared" si="9"/>
        <v>52000</v>
      </c>
      <c r="G86" s="51">
        <v>3039.3089999999997</v>
      </c>
      <c r="H86" s="51">
        <f t="shared" si="10"/>
        <v>12157.235999999999</v>
      </c>
      <c r="I86" s="59">
        <v>0.23379299999999997</v>
      </c>
      <c r="J86" s="60">
        <v>15600</v>
      </c>
      <c r="K86" s="60">
        <f t="shared" si="11"/>
        <v>62400</v>
      </c>
      <c r="L86" s="61">
        <v>3410.104698</v>
      </c>
      <c r="M86" s="61">
        <f t="shared" si="12"/>
        <v>13640.418792</v>
      </c>
      <c r="N86" s="62">
        <v>0.218596455</v>
      </c>
      <c r="O86" s="63">
        <v>42766.26</v>
      </c>
      <c r="P86" s="63">
        <v>11286.91</v>
      </c>
      <c r="Q86" s="75">
        <f t="shared" si="13"/>
        <v>0.822428076923077</v>
      </c>
      <c r="R86" s="75">
        <f t="shared" si="14"/>
        <v>0.9284108657592894</v>
      </c>
      <c r="S86" s="77">
        <f t="shared" si="15"/>
        <v>0.6853567307692308</v>
      </c>
      <c r="T86" s="77">
        <f t="shared" si="16"/>
        <v>0.8274606646695983</v>
      </c>
      <c r="U86" s="78" t="s">
        <v>73</v>
      </c>
      <c r="W86" s="41">
        <v>0</v>
      </c>
    </row>
    <row r="87" spans="1:23" ht="12.75">
      <c r="A87" s="48">
        <v>85</v>
      </c>
      <c r="B87" s="48">
        <v>107658</v>
      </c>
      <c r="C87" s="49" t="s">
        <v>115</v>
      </c>
      <c r="D87" s="49" t="s">
        <v>27</v>
      </c>
      <c r="E87" s="50">
        <v>9300</v>
      </c>
      <c r="F87" s="50">
        <f t="shared" si="9"/>
        <v>37200</v>
      </c>
      <c r="G87" s="51">
        <v>2188.3365</v>
      </c>
      <c r="H87" s="51">
        <f t="shared" si="10"/>
        <v>8753.346</v>
      </c>
      <c r="I87" s="59">
        <v>0.235305</v>
      </c>
      <c r="J87" s="60">
        <v>11160</v>
      </c>
      <c r="K87" s="60">
        <f t="shared" si="11"/>
        <v>44640</v>
      </c>
      <c r="L87" s="61">
        <v>2455.313553</v>
      </c>
      <c r="M87" s="61">
        <f t="shared" si="12"/>
        <v>9821.254212</v>
      </c>
      <c r="N87" s="62">
        <v>0.220010175</v>
      </c>
      <c r="O87" s="63">
        <v>30568.21</v>
      </c>
      <c r="P87" s="63">
        <v>8190.35</v>
      </c>
      <c r="Q87" s="75">
        <f t="shared" si="13"/>
        <v>0.8217260752688171</v>
      </c>
      <c r="R87" s="75">
        <f t="shared" si="14"/>
        <v>0.935682195128583</v>
      </c>
      <c r="S87" s="77">
        <f t="shared" si="15"/>
        <v>0.684771729390681</v>
      </c>
      <c r="T87" s="77">
        <f t="shared" si="16"/>
        <v>0.8339413503819811</v>
      </c>
      <c r="W87" s="42">
        <f t="shared" si="17"/>
        <v>-198.95370000000003</v>
      </c>
    </row>
    <row r="88" spans="1:23" ht="12.75">
      <c r="A88" s="48">
        <v>86</v>
      </c>
      <c r="B88" s="48">
        <v>740</v>
      </c>
      <c r="C88" s="49" t="s">
        <v>116</v>
      </c>
      <c r="D88" s="49" t="s">
        <v>25</v>
      </c>
      <c r="E88" s="50">
        <v>6300</v>
      </c>
      <c r="F88" s="50">
        <f t="shared" si="9"/>
        <v>25200</v>
      </c>
      <c r="G88" s="51">
        <v>2061.69705</v>
      </c>
      <c r="H88" s="51">
        <f t="shared" si="10"/>
        <v>8246.7882</v>
      </c>
      <c r="I88" s="59">
        <v>0.32725350000000003</v>
      </c>
      <c r="J88" s="60">
        <v>7875</v>
      </c>
      <c r="K88" s="60">
        <f t="shared" si="11"/>
        <v>31500</v>
      </c>
      <c r="L88" s="61">
        <v>2409.6084271875006</v>
      </c>
      <c r="M88" s="61">
        <f t="shared" si="12"/>
        <v>9638.433708750003</v>
      </c>
      <c r="N88" s="62">
        <v>0.30598202250000006</v>
      </c>
      <c r="O88" s="63">
        <v>20488.05</v>
      </c>
      <c r="P88" s="63">
        <v>5697.98</v>
      </c>
      <c r="Q88" s="75">
        <f t="shared" si="13"/>
        <v>0.8130178571428571</v>
      </c>
      <c r="R88" s="75">
        <f t="shared" si="14"/>
        <v>0.6909332290115077</v>
      </c>
      <c r="S88" s="77">
        <f t="shared" si="15"/>
        <v>0.6504142857142857</v>
      </c>
      <c r="T88" s="77">
        <f t="shared" si="16"/>
        <v>0.5911728162665305</v>
      </c>
      <c r="W88" s="42">
        <f t="shared" si="17"/>
        <v>-141.35850000000002</v>
      </c>
    </row>
    <row r="89" spans="1:23" ht="12.75">
      <c r="A89" s="48">
        <v>87</v>
      </c>
      <c r="B89" s="48">
        <v>113025</v>
      </c>
      <c r="C89" s="49" t="s">
        <v>117</v>
      </c>
      <c r="D89" s="49" t="s">
        <v>27</v>
      </c>
      <c r="E89" s="50">
        <v>4000</v>
      </c>
      <c r="F89" s="50">
        <f t="shared" si="9"/>
        <v>16000</v>
      </c>
      <c r="G89" s="51">
        <v>1319.2199999999998</v>
      </c>
      <c r="H89" s="51">
        <f t="shared" si="10"/>
        <v>5276.879999999999</v>
      </c>
      <c r="I89" s="59">
        <v>0.32980499999999996</v>
      </c>
      <c r="J89" s="60">
        <v>5000</v>
      </c>
      <c r="K89" s="60">
        <f t="shared" si="11"/>
        <v>20000</v>
      </c>
      <c r="L89" s="61">
        <v>1541.8383749999998</v>
      </c>
      <c r="M89" s="61">
        <f t="shared" si="12"/>
        <v>6167.353499999999</v>
      </c>
      <c r="N89" s="62">
        <v>0.30836767499999995</v>
      </c>
      <c r="O89" s="63">
        <v>13006.65</v>
      </c>
      <c r="P89" s="63">
        <v>3785.28</v>
      </c>
      <c r="Q89" s="75">
        <f t="shared" si="13"/>
        <v>0.812915625</v>
      </c>
      <c r="R89" s="75">
        <f t="shared" si="14"/>
        <v>0.7173329694819668</v>
      </c>
      <c r="S89" s="77">
        <f t="shared" si="15"/>
        <v>0.6503325</v>
      </c>
      <c r="T89" s="77">
        <f t="shared" si="16"/>
        <v>0.613760829503287</v>
      </c>
      <c r="W89" s="42">
        <f t="shared" si="17"/>
        <v>-89.80050000000001</v>
      </c>
    </row>
    <row r="90" spans="1:23" ht="12.75">
      <c r="A90" s="48">
        <v>88</v>
      </c>
      <c r="B90" s="48">
        <v>105751</v>
      </c>
      <c r="C90" s="49" t="s">
        <v>118</v>
      </c>
      <c r="D90" s="49" t="s">
        <v>25</v>
      </c>
      <c r="E90" s="50">
        <v>12000</v>
      </c>
      <c r="F90" s="50">
        <f t="shared" si="9"/>
        <v>48000</v>
      </c>
      <c r="G90" s="51">
        <v>3792.0959999999995</v>
      </c>
      <c r="H90" s="51">
        <f t="shared" si="10"/>
        <v>15168.383999999998</v>
      </c>
      <c r="I90" s="59">
        <v>0.31600799999999996</v>
      </c>
      <c r="J90" s="60">
        <v>14400</v>
      </c>
      <c r="K90" s="60">
        <f t="shared" si="11"/>
        <v>57600</v>
      </c>
      <c r="L90" s="61">
        <v>4254.731711999999</v>
      </c>
      <c r="M90" s="61">
        <f t="shared" si="12"/>
        <v>17018.926847999996</v>
      </c>
      <c r="N90" s="62">
        <v>0.29546747999999995</v>
      </c>
      <c r="O90" s="63">
        <v>38815.67</v>
      </c>
      <c r="P90" s="63">
        <v>12143.01</v>
      </c>
      <c r="Q90" s="75">
        <f t="shared" si="13"/>
        <v>0.8086597916666667</v>
      </c>
      <c r="R90" s="75">
        <f t="shared" si="14"/>
        <v>0.8005473753829018</v>
      </c>
      <c r="S90" s="77">
        <f t="shared" si="15"/>
        <v>0.6738831597222222</v>
      </c>
      <c r="T90" s="77">
        <f t="shared" si="16"/>
        <v>0.7135003345658663</v>
      </c>
      <c r="W90" s="42">
        <f t="shared" si="17"/>
        <v>-275.52990000000005</v>
      </c>
    </row>
    <row r="91" spans="1:23" ht="12.75">
      <c r="A91" s="48">
        <v>89</v>
      </c>
      <c r="B91" s="48">
        <v>717</v>
      </c>
      <c r="C91" s="49" t="s">
        <v>119</v>
      </c>
      <c r="D91" s="49" t="s">
        <v>54</v>
      </c>
      <c r="E91" s="50">
        <v>8200</v>
      </c>
      <c r="F91" s="50">
        <f t="shared" si="9"/>
        <v>32800</v>
      </c>
      <c r="G91" s="51">
        <v>2733.8471999999997</v>
      </c>
      <c r="H91" s="51">
        <f t="shared" si="10"/>
        <v>10935.388799999999</v>
      </c>
      <c r="I91" s="59">
        <v>0.33339599999999997</v>
      </c>
      <c r="J91" s="60">
        <v>9840</v>
      </c>
      <c r="K91" s="60">
        <f t="shared" si="11"/>
        <v>39360</v>
      </c>
      <c r="L91" s="61">
        <v>3067.3765584000002</v>
      </c>
      <c r="M91" s="61">
        <f t="shared" si="12"/>
        <v>12269.506233600001</v>
      </c>
      <c r="N91" s="62">
        <v>0.31172526</v>
      </c>
      <c r="O91" s="63">
        <v>26465.25</v>
      </c>
      <c r="P91" s="63">
        <v>8164.31</v>
      </c>
      <c r="Q91" s="75">
        <f t="shared" si="13"/>
        <v>0.8068673780487805</v>
      </c>
      <c r="R91" s="75">
        <f t="shared" si="14"/>
        <v>0.7465953108132746</v>
      </c>
      <c r="S91" s="77">
        <f t="shared" si="15"/>
        <v>0.672389481707317</v>
      </c>
      <c r="T91" s="77">
        <f t="shared" si="16"/>
        <v>0.6654147155198524</v>
      </c>
      <c r="W91" s="42">
        <f t="shared" si="17"/>
        <v>-190.0425</v>
      </c>
    </row>
    <row r="92" spans="1:23" ht="12.75">
      <c r="A92" s="48">
        <v>90</v>
      </c>
      <c r="B92" s="48">
        <v>106399</v>
      </c>
      <c r="C92" s="49" t="s">
        <v>120</v>
      </c>
      <c r="D92" s="49" t="s">
        <v>27</v>
      </c>
      <c r="E92" s="50">
        <v>8640</v>
      </c>
      <c r="F92" s="50">
        <f t="shared" si="9"/>
        <v>34560</v>
      </c>
      <c r="G92" s="51">
        <v>2745.82224</v>
      </c>
      <c r="H92" s="51">
        <f t="shared" si="10"/>
        <v>10983.28896</v>
      </c>
      <c r="I92" s="59">
        <v>0.3178035</v>
      </c>
      <c r="J92" s="60">
        <v>10368</v>
      </c>
      <c r="K92" s="60">
        <f t="shared" si="11"/>
        <v>41472</v>
      </c>
      <c r="L92" s="61">
        <v>3080.8125532800004</v>
      </c>
      <c r="M92" s="61">
        <f t="shared" si="12"/>
        <v>12323.250213120002</v>
      </c>
      <c r="N92" s="62">
        <v>0.29714627250000003</v>
      </c>
      <c r="O92" s="63">
        <v>27479.6</v>
      </c>
      <c r="P92" s="63">
        <v>8519.07</v>
      </c>
      <c r="Q92" s="75">
        <f t="shared" si="13"/>
        <v>0.7951273148148148</v>
      </c>
      <c r="R92" s="75">
        <f t="shared" si="14"/>
        <v>0.7756392489558974</v>
      </c>
      <c r="S92" s="77">
        <f t="shared" si="15"/>
        <v>0.6626060956790123</v>
      </c>
      <c r="T92" s="77">
        <f t="shared" si="16"/>
        <v>0.6913005783920654</v>
      </c>
      <c r="W92" s="42">
        <f t="shared" si="17"/>
        <v>-212.41200000000003</v>
      </c>
    </row>
    <row r="93" spans="1:23" ht="12.75">
      <c r="A93" s="48">
        <v>91</v>
      </c>
      <c r="B93" s="48">
        <v>371</v>
      </c>
      <c r="C93" s="49" t="s">
        <v>121</v>
      </c>
      <c r="D93" s="49" t="s">
        <v>94</v>
      </c>
      <c r="E93" s="50">
        <v>4500</v>
      </c>
      <c r="F93" s="50">
        <f t="shared" si="9"/>
        <v>18000</v>
      </c>
      <c r="G93" s="51">
        <v>1452.2287499999998</v>
      </c>
      <c r="H93" s="51">
        <f t="shared" si="10"/>
        <v>5808.914999999999</v>
      </c>
      <c r="I93" s="59">
        <v>0.32271749999999993</v>
      </c>
      <c r="J93" s="60">
        <v>5625</v>
      </c>
      <c r="K93" s="60">
        <f t="shared" si="11"/>
        <v>22500</v>
      </c>
      <c r="L93" s="61">
        <v>1697.2923515624996</v>
      </c>
      <c r="M93" s="61">
        <f t="shared" si="12"/>
        <v>6789.169406249998</v>
      </c>
      <c r="N93" s="62">
        <v>0.30174086249999993</v>
      </c>
      <c r="O93" s="63">
        <v>14156.26</v>
      </c>
      <c r="P93" s="63">
        <v>3770.74</v>
      </c>
      <c r="Q93" s="75">
        <f t="shared" si="13"/>
        <v>0.7864588888888889</v>
      </c>
      <c r="R93" s="75">
        <f t="shared" si="14"/>
        <v>0.6491298288923147</v>
      </c>
      <c r="S93" s="77">
        <f t="shared" si="15"/>
        <v>0.6291671111111111</v>
      </c>
      <c r="T93" s="77">
        <f t="shared" si="16"/>
        <v>0.5554052011912853</v>
      </c>
      <c r="W93" s="42">
        <f t="shared" si="17"/>
        <v>-115.31219999999999</v>
      </c>
    </row>
    <row r="94" spans="1:23" ht="12.75">
      <c r="A94" s="48">
        <v>92</v>
      </c>
      <c r="B94" s="48">
        <v>114622</v>
      </c>
      <c r="C94" s="49" t="s">
        <v>122</v>
      </c>
      <c r="D94" s="49" t="s">
        <v>21</v>
      </c>
      <c r="E94" s="50">
        <v>10080</v>
      </c>
      <c r="F94" s="50">
        <f t="shared" si="9"/>
        <v>40320</v>
      </c>
      <c r="G94" s="51">
        <v>2842.4390399999997</v>
      </c>
      <c r="H94" s="51">
        <f t="shared" si="10"/>
        <v>11369.756159999999</v>
      </c>
      <c r="I94" s="59">
        <v>0.28198799999999996</v>
      </c>
      <c r="J94" s="60">
        <v>12096</v>
      </c>
      <c r="K94" s="60">
        <f t="shared" si="11"/>
        <v>48384</v>
      </c>
      <c r="L94" s="61">
        <v>3189.2166028799998</v>
      </c>
      <c r="M94" s="61">
        <f t="shared" si="12"/>
        <v>12756.866411519999</v>
      </c>
      <c r="N94" s="62">
        <v>0.26365878</v>
      </c>
      <c r="O94" s="63">
        <v>31663.58</v>
      </c>
      <c r="P94" s="63">
        <v>8640.72</v>
      </c>
      <c r="Q94" s="75">
        <f t="shared" si="13"/>
        <v>0.7853070436507937</v>
      </c>
      <c r="R94" s="75">
        <f t="shared" si="14"/>
        <v>0.759974081977146</v>
      </c>
      <c r="S94" s="77">
        <f t="shared" si="15"/>
        <v>0.6544225363756614</v>
      </c>
      <c r="T94" s="77">
        <f t="shared" si="16"/>
        <v>0.6773387539903262</v>
      </c>
      <c r="W94" s="42">
        <f t="shared" si="17"/>
        <v>-259.6925999999999</v>
      </c>
    </row>
    <row r="95" spans="1:23" ht="12.75">
      <c r="A95" s="48">
        <v>93</v>
      </c>
      <c r="B95" s="48">
        <v>355</v>
      </c>
      <c r="C95" s="49" t="s">
        <v>123</v>
      </c>
      <c r="D95" s="49" t="s">
        <v>21</v>
      </c>
      <c r="E95" s="50">
        <v>8000</v>
      </c>
      <c r="F95" s="50">
        <f t="shared" si="9"/>
        <v>32000</v>
      </c>
      <c r="G95" s="51">
        <v>2257.4159999999997</v>
      </c>
      <c r="H95" s="51">
        <f t="shared" si="10"/>
        <v>9029.663999999999</v>
      </c>
      <c r="I95" s="59">
        <v>0.28217699999999996</v>
      </c>
      <c r="J95" s="60">
        <v>9600</v>
      </c>
      <c r="K95" s="60">
        <f t="shared" si="11"/>
        <v>38400</v>
      </c>
      <c r="L95" s="61">
        <v>2532.8207519999996</v>
      </c>
      <c r="M95" s="61">
        <f t="shared" si="12"/>
        <v>10131.283007999999</v>
      </c>
      <c r="N95" s="62">
        <v>0.263835495</v>
      </c>
      <c r="O95" s="63">
        <v>24797.8</v>
      </c>
      <c r="P95" s="63">
        <v>5797.22</v>
      </c>
      <c r="Q95" s="75">
        <f t="shared" si="13"/>
        <v>0.77493125</v>
      </c>
      <c r="R95" s="75">
        <f t="shared" si="14"/>
        <v>0.6420194594173162</v>
      </c>
      <c r="S95" s="77">
        <f t="shared" si="15"/>
        <v>0.6457760416666667</v>
      </c>
      <c r="T95" s="77">
        <f t="shared" si="16"/>
        <v>0.5722098568781784</v>
      </c>
      <c r="W95" s="42">
        <f t="shared" si="17"/>
        <v>-216.066</v>
      </c>
    </row>
    <row r="96" spans="1:23" ht="12.75">
      <c r="A96" s="48">
        <v>94</v>
      </c>
      <c r="B96" s="48">
        <v>107728</v>
      </c>
      <c r="C96" s="49" t="s">
        <v>124</v>
      </c>
      <c r="D96" s="49" t="s">
        <v>54</v>
      </c>
      <c r="E96" s="50">
        <v>6800</v>
      </c>
      <c r="F96" s="50">
        <f t="shared" si="9"/>
        <v>27200</v>
      </c>
      <c r="G96" s="51">
        <v>1841.0489999999995</v>
      </c>
      <c r="H96" s="51">
        <f t="shared" si="10"/>
        <v>7364.195999999998</v>
      </c>
      <c r="I96" s="59">
        <v>0.27074249999999994</v>
      </c>
      <c r="J96" s="60">
        <v>8160</v>
      </c>
      <c r="K96" s="60">
        <f t="shared" si="11"/>
        <v>32640</v>
      </c>
      <c r="L96" s="61">
        <v>2065.656978</v>
      </c>
      <c r="M96" s="61">
        <f t="shared" si="12"/>
        <v>8262.627912</v>
      </c>
      <c r="N96" s="62">
        <v>0.2531442375</v>
      </c>
      <c r="O96" s="63">
        <v>20909.11</v>
      </c>
      <c r="P96" s="63">
        <v>5263.38</v>
      </c>
      <c r="Q96" s="75">
        <f t="shared" si="13"/>
        <v>0.7687172794117647</v>
      </c>
      <c r="R96" s="75">
        <f t="shared" si="14"/>
        <v>0.7147256808482557</v>
      </c>
      <c r="S96" s="77">
        <f t="shared" si="15"/>
        <v>0.6405977328431373</v>
      </c>
      <c r="T96" s="77">
        <f t="shared" si="16"/>
        <v>0.6370104107381956</v>
      </c>
      <c r="W96" s="42">
        <f t="shared" si="17"/>
        <v>-188.72669999999997</v>
      </c>
    </row>
    <row r="97" spans="1:23" ht="12.75">
      <c r="A97" s="48">
        <v>95</v>
      </c>
      <c r="B97" s="48">
        <v>752</v>
      </c>
      <c r="C97" s="49" t="s">
        <v>125</v>
      </c>
      <c r="D97" s="49" t="s">
        <v>27</v>
      </c>
      <c r="E97" s="50">
        <v>6500</v>
      </c>
      <c r="F97" s="50">
        <f t="shared" si="9"/>
        <v>26000</v>
      </c>
      <c r="G97" s="51">
        <v>2055.2805</v>
      </c>
      <c r="H97" s="51">
        <f t="shared" si="10"/>
        <v>8221.122</v>
      </c>
      <c r="I97" s="59">
        <v>0.316197</v>
      </c>
      <c r="J97" s="60">
        <v>8125</v>
      </c>
      <c r="K97" s="60">
        <f t="shared" si="11"/>
        <v>32500</v>
      </c>
      <c r="L97" s="61">
        <v>2402.109084375</v>
      </c>
      <c r="M97" s="61">
        <f t="shared" si="12"/>
        <v>9608.4363375</v>
      </c>
      <c r="N97" s="62">
        <v>0.295644195</v>
      </c>
      <c r="O97" s="63">
        <v>19792.27</v>
      </c>
      <c r="P97" s="63">
        <v>5199.36</v>
      </c>
      <c r="Q97" s="75">
        <f t="shared" si="13"/>
        <v>0.7612411538461539</v>
      </c>
      <c r="R97" s="75">
        <f t="shared" si="14"/>
        <v>0.6324392217996522</v>
      </c>
      <c r="S97" s="77">
        <f t="shared" si="15"/>
        <v>0.6089929230769231</v>
      </c>
      <c r="T97" s="77">
        <f t="shared" si="16"/>
        <v>0.5411244678499698</v>
      </c>
      <c r="W97" s="42">
        <f t="shared" si="17"/>
        <v>-186.23189999999997</v>
      </c>
    </row>
    <row r="98" spans="1:24" ht="12.75">
      <c r="A98" s="48">
        <v>96</v>
      </c>
      <c r="B98" s="53">
        <v>347</v>
      </c>
      <c r="C98" s="54" t="s">
        <v>126</v>
      </c>
      <c r="D98" s="54" t="s">
        <v>27</v>
      </c>
      <c r="E98" s="50">
        <v>6500</v>
      </c>
      <c r="F98" s="50">
        <f t="shared" si="9"/>
        <v>26000</v>
      </c>
      <c r="G98" s="51">
        <v>1534.3965</v>
      </c>
      <c r="H98" s="51">
        <f t="shared" si="10"/>
        <v>6137.586</v>
      </c>
      <c r="I98" s="59">
        <v>0.236061</v>
      </c>
      <c r="J98" s="60">
        <v>8125</v>
      </c>
      <c r="K98" s="60">
        <f t="shared" si="11"/>
        <v>32500</v>
      </c>
      <c r="L98" s="61">
        <v>1793.325909375</v>
      </c>
      <c r="M98" s="61">
        <f t="shared" si="12"/>
        <v>7173.3036375</v>
      </c>
      <c r="N98" s="62">
        <v>0.220717035</v>
      </c>
      <c r="O98" s="63">
        <v>19585.47</v>
      </c>
      <c r="P98" s="63">
        <v>4505.83</v>
      </c>
      <c r="Q98" s="75">
        <f t="shared" si="13"/>
        <v>0.7532873076923078</v>
      </c>
      <c r="R98" s="75">
        <f t="shared" si="14"/>
        <v>0.7341371672836845</v>
      </c>
      <c r="S98" s="77">
        <f t="shared" si="15"/>
        <v>0.6026298461538462</v>
      </c>
      <c r="T98" s="77">
        <f t="shared" si="16"/>
        <v>0.6281387527560937</v>
      </c>
      <c r="W98" s="79">
        <v>0</v>
      </c>
      <c r="X98" s="80" t="s">
        <v>78</v>
      </c>
    </row>
    <row r="99" spans="1:23" ht="12.75">
      <c r="A99" s="48">
        <v>97</v>
      </c>
      <c r="B99" s="48">
        <v>341</v>
      </c>
      <c r="C99" s="49" t="s">
        <v>127</v>
      </c>
      <c r="D99" s="49" t="s">
        <v>37</v>
      </c>
      <c r="E99" s="50">
        <v>24000</v>
      </c>
      <c r="F99" s="50">
        <f t="shared" si="9"/>
        <v>96000</v>
      </c>
      <c r="G99" s="51">
        <v>6729.156</v>
      </c>
      <c r="H99" s="51">
        <f t="shared" si="10"/>
        <v>26916.624</v>
      </c>
      <c r="I99" s="59">
        <v>0.2803815</v>
      </c>
      <c r="J99" s="60">
        <v>28800</v>
      </c>
      <c r="K99" s="60">
        <f t="shared" si="11"/>
        <v>115200</v>
      </c>
      <c r="L99" s="61">
        <v>7550.113032</v>
      </c>
      <c r="M99" s="61">
        <f t="shared" si="12"/>
        <v>30200.452128</v>
      </c>
      <c r="N99" s="62">
        <v>0.2621567025</v>
      </c>
      <c r="O99" s="63">
        <v>72275.12</v>
      </c>
      <c r="P99" s="63">
        <v>18443.42</v>
      </c>
      <c r="Q99" s="75">
        <f t="shared" si="13"/>
        <v>0.7528658333333332</v>
      </c>
      <c r="R99" s="75">
        <f t="shared" si="14"/>
        <v>0.6852055443505842</v>
      </c>
      <c r="S99" s="77">
        <f t="shared" si="15"/>
        <v>0.6273881944444444</v>
      </c>
      <c r="T99" s="77">
        <f t="shared" si="16"/>
        <v>0.6107001286547096</v>
      </c>
      <c r="W99" s="42">
        <f t="shared" si="17"/>
        <v>-711.7464000000001</v>
      </c>
    </row>
    <row r="100" spans="1:23" ht="12.75">
      <c r="A100" s="48">
        <v>98</v>
      </c>
      <c r="B100" s="48">
        <v>377</v>
      </c>
      <c r="C100" s="49" t="s">
        <v>128</v>
      </c>
      <c r="D100" s="49" t="s">
        <v>25</v>
      </c>
      <c r="E100" s="50">
        <v>10560</v>
      </c>
      <c r="F100" s="50">
        <f t="shared" si="9"/>
        <v>42240</v>
      </c>
      <c r="G100" s="51">
        <v>3358.0007999999993</v>
      </c>
      <c r="H100" s="51">
        <f t="shared" si="10"/>
        <v>13432.003199999997</v>
      </c>
      <c r="I100" s="59">
        <v>0.31799249999999996</v>
      </c>
      <c r="J100" s="60">
        <v>12672</v>
      </c>
      <c r="K100" s="60">
        <f t="shared" si="11"/>
        <v>50688</v>
      </c>
      <c r="L100" s="61">
        <v>3767.6768975999994</v>
      </c>
      <c r="M100" s="61">
        <f t="shared" si="12"/>
        <v>15070.707590399998</v>
      </c>
      <c r="N100" s="62">
        <v>0.29732298749999997</v>
      </c>
      <c r="O100" s="63">
        <v>31692.77</v>
      </c>
      <c r="P100" s="63">
        <v>10195.67</v>
      </c>
      <c r="Q100" s="75">
        <f t="shared" si="13"/>
        <v>0.7503023200757576</v>
      </c>
      <c r="R100" s="75">
        <f t="shared" si="14"/>
        <v>0.7590580383423376</v>
      </c>
      <c r="S100" s="77">
        <f t="shared" si="15"/>
        <v>0.6252519333964647</v>
      </c>
      <c r="T100" s="77">
        <f t="shared" si="16"/>
        <v>0.6765223158131352</v>
      </c>
      <c r="W100" s="42">
        <f t="shared" si="17"/>
        <v>-316.4169</v>
      </c>
    </row>
    <row r="101" spans="1:23" ht="12.75">
      <c r="A101" s="48">
        <v>99</v>
      </c>
      <c r="B101" s="48">
        <v>753</v>
      </c>
      <c r="C101" s="49" t="s">
        <v>129</v>
      </c>
      <c r="D101" s="49" t="s">
        <v>25</v>
      </c>
      <c r="E101" s="50">
        <v>5000</v>
      </c>
      <c r="F101" s="50">
        <f t="shared" si="9"/>
        <v>20000</v>
      </c>
      <c r="G101" s="51">
        <v>1650</v>
      </c>
      <c r="H101" s="51">
        <f t="shared" si="10"/>
        <v>6600</v>
      </c>
      <c r="I101" s="59">
        <v>0.33</v>
      </c>
      <c r="J101" s="60">
        <v>6250</v>
      </c>
      <c r="K101" s="60">
        <f t="shared" si="11"/>
        <v>25000</v>
      </c>
      <c r="L101" s="61">
        <v>1928.4375000000002</v>
      </c>
      <c r="M101" s="61">
        <f t="shared" si="12"/>
        <v>7713.750000000001</v>
      </c>
      <c r="N101" s="62">
        <v>0.30855000000000005</v>
      </c>
      <c r="O101" s="63">
        <v>14982.87</v>
      </c>
      <c r="P101" s="63">
        <v>3720.84</v>
      </c>
      <c r="Q101" s="75">
        <f t="shared" si="13"/>
        <v>0.7491435000000001</v>
      </c>
      <c r="R101" s="75">
        <f t="shared" si="14"/>
        <v>0.5637636363636364</v>
      </c>
      <c r="S101" s="77">
        <f t="shared" si="15"/>
        <v>0.5993148</v>
      </c>
      <c r="T101" s="77">
        <f t="shared" si="16"/>
        <v>0.48236460865337866</v>
      </c>
      <c r="W101" s="42">
        <f t="shared" si="17"/>
        <v>-150.51389999999998</v>
      </c>
    </row>
    <row r="102" spans="1:23" ht="12.75">
      <c r="A102" s="48">
        <v>100</v>
      </c>
      <c r="B102" s="81">
        <v>308</v>
      </c>
      <c r="C102" s="52" t="s">
        <v>130</v>
      </c>
      <c r="D102" s="52" t="s">
        <v>21</v>
      </c>
      <c r="E102" s="50">
        <v>8000</v>
      </c>
      <c r="F102" s="50">
        <f t="shared" si="9"/>
        <v>32000</v>
      </c>
      <c r="G102" s="51">
        <v>2560</v>
      </c>
      <c r="H102" s="51">
        <f t="shared" si="10"/>
        <v>10240</v>
      </c>
      <c r="I102" s="59">
        <v>0.32</v>
      </c>
      <c r="J102" s="60">
        <v>9600</v>
      </c>
      <c r="K102" s="60">
        <f t="shared" si="11"/>
        <v>38400</v>
      </c>
      <c r="L102" s="61">
        <v>2872.32</v>
      </c>
      <c r="M102" s="61">
        <f t="shared" si="12"/>
        <v>11489.28</v>
      </c>
      <c r="N102" s="62">
        <v>0.2992</v>
      </c>
      <c r="O102" s="64">
        <v>29081.98</v>
      </c>
      <c r="P102" s="64">
        <v>9342.29</v>
      </c>
      <c r="Q102" s="74">
        <f t="shared" si="13"/>
        <v>0.9088118749999999</v>
      </c>
      <c r="R102" s="75">
        <f t="shared" si="14"/>
        <v>0.9123330078125</v>
      </c>
      <c r="S102" s="77">
        <f t="shared" si="15"/>
        <v>0.7573432291666666</v>
      </c>
      <c r="T102" s="77">
        <f t="shared" si="16"/>
        <v>0.8131310230057932</v>
      </c>
      <c r="W102" s="41">
        <f>(O102-F102)*0.01</f>
        <v>-29.180200000000006</v>
      </c>
    </row>
    <row r="103" spans="1:23" ht="12.75">
      <c r="A103" s="48">
        <v>101</v>
      </c>
      <c r="B103" s="81">
        <v>391</v>
      </c>
      <c r="C103" s="52" t="s">
        <v>131</v>
      </c>
      <c r="D103" s="52" t="s">
        <v>21</v>
      </c>
      <c r="E103" s="50">
        <v>9200</v>
      </c>
      <c r="F103" s="50">
        <f t="shared" si="9"/>
        <v>36800</v>
      </c>
      <c r="G103" s="51">
        <v>3014.2097999999996</v>
      </c>
      <c r="H103" s="51">
        <f t="shared" si="10"/>
        <v>12056.839199999999</v>
      </c>
      <c r="I103" s="59">
        <v>0.32763149999999996</v>
      </c>
      <c r="J103" s="60">
        <v>11040</v>
      </c>
      <c r="K103" s="60">
        <f t="shared" si="11"/>
        <v>44160</v>
      </c>
      <c r="L103" s="61">
        <v>3381.9433956</v>
      </c>
      <c r="M103" s="61">
        <f t="shared" si="12"/>
        <v>13527.7735824</v>
      </c>
      <c r="N103" s="62">
        <v>0.3063354525</v>
      </c>
      <c r="O103" s="64">
        <v>33353.11</v>
      </c>
      <c r="P103" s="64">
        <v>11316.96</v>
      </c>
      <c r="Q103" s="74">
        <f t="shared" si="13"/>
        <v>0.9063345108695652</v>
      </c>
      <c r="R103" s="75">
        <f t="shared" si="14"/>
        <v>0.938634065883536</v>
      </c>
      <c r="S103" s="77">
        <f t="shared" si="15"/>
        <v>0.755278759057971</v>
      </c>
      <c r="T103" s="77">
        <f t="shared" si="16"/>
        <v>0.8365722512330981</v>
      </c>
      <c r="W103" s="41">
        <f>(O103-F103)*0.01</f>
        <v>-34.4689</v>
      </c>
    </row>
    <row r="104" spans="1:23" ht="12.75">
      <c r="A104" s="48">
        <v>102</v>
      </c>
      <c r="B104" s="48">
        <v>54</v>
      </c>
      <c r="C104" s="49" t="s">
        <v>132</v>
      </c>
      <c r="D104" s="49" t="s">
        <v>39</v>
      </c>
      <c r="E104" s="50">
        <v>11800</v>
      </c>
      <c r="F104" s="50">
        <f t="shared" si="9"/>
        <v>47200</v>
      </c>
      <c r="G104" s="51">
        <v>3610.6938</v>
      </c>
      <c r="H104" s="51">
        <f t="shared" si="10"/>
        <v>14442.7752</v>
      </c>
      <c r="I104" s="59">
        <v>0.305991</v>
      </c>
      <c r="J104" s="60">
        <v>14160</v>
      </c>
      <c r="K104" s="60">
        <f t="shared" si="11"/>
        <v>56640</v>
      </c>
      <c r="L104" s="61">
        <v>4051.1984436000007</v>
      </c>
      <c r="M104" s="61">
        <f t="shared" si="12"/>
        <v>16204.793774400003</v>
      </c>
      <c r="N104" s="62">
        <v>0.28610158500000005</v>
      </c>
      <c r="O104" s="63">
        <v>34258.22</v>
      </c>
      <c r="P104" s="63">
        <v>9668.57</v>
      </c>
      <c r="Q104" s="75">
        <f t="shared" si="13"/>
        <v>0.7258097457627118</v>
      </c>
      <c r="R104" s="75">
        <f t="shared" si="14"/>
        <v>0.6694399009963127</v>
      </c>
      <c r="S104" s="77">
        <f t="shared" si="15"/>
        <v>0.6048414548022599</v>
      </c>
      <c r="T104" s="77">
        <f t="shared" si="16"/>
        <v>0.5966487531161431</v>
      </c>
      <c r="W104" s="42">
        <f t="shared" si="17"/>
        <v>-388.25339999999994</v>
      </c>
    </row>
    <row r="105" spans="1:23" ht="12.75">
      <c r="A105" s="48">
        <v>103</v>
      </c>
      <c r="B105" s="48">
        <v>710</v>
      </c>
      <c r="C105" s="49" t="s">
        <v>133</v>
      </c>
      <c r="D105" s="49" t="s">
        <v>39</v>
      </c>
      <c r="E105" s="50">
        <v>6200</v>
      </c>
      <c r="F105" s="50">
        <f t="shared" si="9"/>
        <v>24800</v>
      </c>
      <c r="G105" s="51">
        <v>2071.7423999999996</v>
      </c>
      <c r="H105" s="51">
        <f t="shared" si="10"/>
        <v>8286.969599999999</v>
      </c>
      <c r="I105" s="59">
        <v>0.33415199999999995</v>
      </c>
      <c r="J105" s="60">
        <v>7750</v>
      </c>
      <c r="K105" s="60">
        <f t="shared" si="11"/>
        <v>31000</v>
      </c>
      <c r="L105" s="61">
        <v>2421.3489299999997</v>
      </c>
      <c r="M105" s="61">
        <f t="shared" si="12"/>
        <v>9685.395719999999</v>
      </c>
      <c r="N105" s="62">
        <v>0.31243212</v>
      </c>
      <c r="O105" s="63">
        <v>17938.69</v>
      </c>
      <c r="P105" s="63">
        <v>5694.48</v>
      </c>
      <c r="Q105" s="75">
        <f t="shared" si="13"/>
        <v>0.7233342741935483</v>
      </c>
      <c r="R105" s="75">
        <f t="shared" si="14"/>
        <v>0.6871607203675516</v>
      </c>
      <c r="S105" s="77">
        <f t="shared" si="15"/>
        <v>0.5786674193548387</v>
      </c>
      <c r="T105" s="77">
        <f t="shared" si="16"/>
        <v>0.5879450013840013</v>
      </c>
      <c r="W105" s="42">
        <f t="shared" si="17"/>
        <v>-205.83930000000004</v>
      </c>
    </row>
    <row r="106" spans="1:23" ht="12.75">
      <c r="A106" s="48">
        <v>104</v>
      </c>
      <c r="B106" s="48">
        <v>113298</v>
      </c>
      <c r="C106" s="49" t="s">
        <v>134</v>
      </c>
      <c r="D106" s="49" t="s">
        <v>27</v>
      </c>
      <c r="E106" s="50">
        <v>4000</v>
      </c>
      <c r="F106" s="50">
        <f t="shared" si="9"/>
        <v>16000</v>
      </c>
      <c r="G106" s="51">
        <v>1246.6439999999998</v>
      </c>
      <c r="H106" s="51">
        <f t="shared" si="10"/>
        <v>4986.575999999999</v>
      </c>
      <c r="I106" s="59">
        <v>0.31166099999999997</v>
      </c>
      <c r="J106" s="60">
        <v>5000</v>
      </c>
      <c r="K106" s="60">
        <f t="shared" si="11"/>
        <v>20000</v>
      </c>
      <c r="L106" s="61">
        <v>1457.0151749999998</v>
      </c>
      <c r="M106" s="61">
        <f t="shared" si="12"/>
        <v>5828.060699999999</v>
      </c>
      <c r="N106" s="62">
        <v>0.291403035</v>
      </c>
      <c r="O106" s="63">
        <v>11534.04</v>
      </c>
      <c r="P106" s="63">
        <v>3133.41</v>
      </c>
      <c r="Q106" s="75">
        <f t="shared" si="13"/>
        <v>0.7208775000000001</v>
      </c>
      <c r="R106" s="75">
        <f t="shared" si="14"/>
        <v>0.6283690452125869</v>
      </c>
      <c r="S106" s="77">
        <f t="shared" si="15"/>
        <v>0.576702</v>
      </c>
      <c r="T106" s="77">
        <f t="shared" si="16"/>
        <v>0.5376419638182561</v>
      </c>
      <c r="W106" s="42">
        <f t="shared" si="17"/>
        <v>-133.97879999999998</v>
      </c>
    </row>
    <row r="107" spans="1:23" ht="12.75">
      <c r="A107" s="48">
        <v>105</v>
      </c>
      <c r="B107" s="81">
        <v>105396</v>
      </c>
      <c r="C107" s="52" t="s">
        <v>135</v>
      </c>
      <c r="D107" s="52" t="s">
        <v>25</v>
      </c>
      <c r="E107" s="50">
        <v>5200</v>
      </c>
      <c r="F107" s="50">
        <f t="shared" si="9"/>
        <v>20800</v>
      </c>
      <c r="G107" s="51">
        <v>1924</v>
      </c>
      <c r="H107" s="51">
        <f t="shared" si="10"/>
        <v>7696</v>
      </c>
      <c r="I107" s="59">
        <v>0.37</v>
      </c>
      <c r="J107" s="60">
        <v>6500</v>
      </c>
      <c r="K107" s="60">
        <f t="shared" si="11"/>
        <v>26000</v>
      </c>
      <c r="L107" s="61">
        <v>2248.675</v>
      </c>
      <c r="M107" s="61">
        <f t="shared" si="12"/>
        <v>8994.7</v>
      </c>
      <c r="N107" s="62">
        <v>0.34595000000000004</v>
      </c>
      <c r="O107" s="64">
        <v>17932.27</v>
      </c>
      <c r="P107" s="64">
        <v>4981.54</v>
      </c>
      <c r="Q107" s="74">
        <f t="shared" si="13"/>
        <v>0.8621283653846155</v>
      </c>
      <c r="R107" s="75">
        <f t="shared" si="14"/>
        <v>0.647289501039501</v>
      </c>
      <c r="S107" s="77">
        <f t="shared" si="15"/>
        <v>0.6897026923076923</v>
      </c>
      <c r="T107" s="77">
        <f t="shared" si="16"/>
        <v>0.5538305891247067</v>
      </c>
      <c r="W107" s="41">
        <f t="shared" si="17"/>
        <v>-86.03189999999998</v>
      </c>
    </row>
    <row r="108" spans="1:23" ht="12.75">
      <c r="A108" s="48">
        <v>106</v>
      </c>
      <c r="B108" s="48">
        <v>56</v>
      </c>
      <c r="C108" s="49" t="s">
        <v>136</v>
      </c>
      <c r="D108" s="49" t="s">
        <v>39</v>
      </c>
      <c r="E108" s="50">
        <v>7500</v>
      </c>
      <c r="F108" s="50">
        <f t="shared" si="9"/>
        <v>30000</v>
      </c>
      <c r="G108" s="51">
        <v>2124.8325</v>
      </c>
      <c r="H108" s="51">
        <f t="shared" si="10"/>
        <v>8499.33</v>
      </c>
      <c r="I108" s="59">
        <v>0.283311</v>
      </c>
      <c r="J108" s="60">
        <v>9375</v>
      </c>
      <c r="K108" s="60">
        <f t="shared" si="11"/>
        <v>37500</v>
      </c>
      <c r="L108" s="61">
        <v>2483.397984375</v>
      </c>
      <c r="M108" s="61">
        <f t="shared" si="12"/>
        <v>9933.5919375</v>
      </c>
      <c r="N108" s="62">
        <v>0.264895785</v>
      </c>
      <c r="O108" s="63">
        <v>21201.89</v>
      </c>
      <c r="P108" s="63">
        <v>5168.3</v>
      </c>
      <c r="Q108" s="75">
        <f t="shared" si="13"/>
        <v>0.7067296666666667</v>
      </c>
      <c r="R108" s="75">
        <f t="shared" si="14"/>
        <v>0.6080832253836479</v>
      </c>
      <c r="S108" s="77">
        <f t="shared" si="15"/>
        <v>0.5653837333333334</v>
      </c>
      <c r="T108" s="77">
        <f t="shared" si="16"/>
        <v>0.5202851126277201</v>
      </c>
      <c r="W108" s="42">
        <f t="shared" si="17"/>
        <v>-263.9433</v>
      </c>
    </row>
    <row r="109" spans="1:23" ht="12.75">
      <c r="A109" s="48">
        <v>107</v>
      </c>
      <c r="B109" s="48">
        <v>594</v>
      </c>
      <c r="C109" s="49" t="s">
        <v>137</v>
      </c>
      <c r="D109" s="49" t="s">
        <v>54</v>
      </c>
      <c r="E109" s="50">
        <v>6000</v>
      </c>
      <c r="F109" s="50">
        <f t="shared" si="9"/>
        <v>24000</v>
      </c>
      <c r="G109" s="51">
        <v>1776.978</v>
      </c>
      <c r="H109" s="51">
        <f t="shared" si="10"/>
        <v>7107.912</v>
      </c>
      <c r="I109" s="59">
        <v>0.296163</v>
      </c>
      <c r="J109" s="60">
        <v>7500</v>
      </c>
      <c r="K109" s="60">
        <f t="shared" si="11"/>
        <v>30000</v>
      </c>
      <c r="L109" s="61">
        <v>2076.8430375000003</v>
      </c>
      <c r="M109" s="61">
        <f t="shared" si="12"/>
        <v>8307.372150000001</v>
      </c>
      <c r="N109" s="62">
        <v>0.27691240500000003</v>
      </c>
      <c r="O109" s="63">
        <v>16887.54</v>
      </c>
      <c r="P109" s="63">
        <v>5054.4</v>
      </c>
      <c r="Q109" s="75">
        <f t="shared" si="13"/>
        <v>0.7036475</v>
      </c>
      <c r="R109" s="75">
        <f t="shared" si="14"/>
        <v>0.7110949038198559</v>
      </c>
      <c r="S109" s="77">
        <f t="shared" si="15"/>
        <v>0.562918</v>
      </c>
      <c r="T109" s="77">
        <f t="shared" si="16"/>
        <v>0.6084234471185932</v>
      </c>
      <c r="W109" s="42">
        <f t="shared" si="17"/>
        <v>-213.37379999999996</v>
      </c>
    </row>
    <row r="110" spans="1:23" ht="12.75">
      <c r="A110" s="48">
        <v>108</v>
      </c>
      <c r="B110" s="48">
        <v>108656</v>
      </c>
      <c r="C110" s="49" t="s">
        <v>138</v>
      </c>
      <c r="D110" s="49" t="s">
        <v>94</v>
      </c>
      <c r="E110" s="50">
        <v>8200</v>
      </c>
      <c r="F110" s="50">
        <f t="shared" si="9"/>
        <v>32800</v>
      </c>
      <c r="G110" s="51">
        <v>1861.3098</v>
      </c>
      <c r="H110" s="51">
        <f t="shared" si="10"/>
        <v>7445.2392</v>
      </c>
      <c r="I110" s="59">
        <v>0.226989</v>
      </c>
      <c r="J110" s="60">
        <v>9840</v>
      </c>
      <c r="K110" s="60">
        <f t="shared" si="11"/>
        <v>39360</v>
      </c>
      <c r="L110" s="61">
        <v>2088.3895956</v>
      </c>
      <c r="M110" s="61">
        <f t="shared" si="12"/>
        <v>8353.5583824</v>
      </c>
      <c r="N110" s="62">
        <v>0.21223471500000002</v>
      </c>
      <c r="O110" s="63">
        <v>23023.4</v>
      </c>
      <c r="P110" s="63">
        <v>4446.31</v>
      </c>
      <c r="Q110" s="75">
        <f t="shared" si="13"/>
        <v>0.7019329268292683</v>
      </c>
      <c r="R110" s="75">
        <f t="shared" si="14"/>
        <v>0.5972017661971156</v>
      </c>
      <c r="S110" s="77">
        <f t="shared" si="15"/>
        <v>0.5849441056910569</v>
      </c>
      <c r="T110" s="77">
        <f t="shared" si="16"/>
        <v>0.5322653887674827</v>
      </c>
      <c r="W110" s="42">
        <f t="shared" si="17"/>
        <v>-293.29799999999994</v>
      </c>
    </row>
    <row r="111" spans="1:23" ht="12.75">
      <c r="A111" s="48">
        <v>109</v>
      </c>
      <c r="B111" s="48">
        <v>112415</v>
      </c>
      <c r="C111" s="49" t="s">
        <v>139</v>
      </c>
      <c r="D111" s="49" t="s">
        <v>27</v>
      </c>
      <c r="E111" s="50">
        <v>5000</v>
      </c>
      <c r="F111" s="50">
        <f t="shared" si="9"/>
        <v>20000</v>
      </c>
      <c r="G111" s="51">
        <v>1374.03</v>
      </c>
      <c r="H111" s="51">
        <f t="shared" si="10"/>
        <v>5496.12</v>
      </c>
      <c r="I111" s="59">
        <v>0.274806</v>
      </c>
      <c r="J111" s="60">
        <v>6250</v>
      </c>
      <c r="K111" s="60">
        <f t="shared" si="11"/>
        <v>25000</v>
      </c>
      <c r="L111" s="61">
        <v>1605.8975624999998</v>
      </c>
      <c r="M111" s="61">
        <f t="shared" si="12"/>
        <v>6423.590249999999</v>
      </c>
      <c r="N111" s="62">
        <v>0.25694361</v>
      </c>
      <c r="O111" s="63">
        <v>14026.37</v>
      </c>
      <c r="P111" s="63">
        <v>3941.85</v>
      </c>
      <c r="Q111" s="75">
        <f t="shared" si="13"/>
        <v>0.7013185000000001</v>
      </c>
      <c r="R111" s="75">
        <f t="shared" si="14"/>
        <v>0.7172059562018297</v>
      </c>
      <c r="S111" s="77">
        <f t="shared" si="15"/>
        <v>0.5610548000000001</v>
      </c>
      <c r="T111" s="77">
        <f t="shared" si="16"/>
        <v>0.6136521550389987</v>
      </c>
      <c r="W111" s="42">
        <f t="shared" si="17"/>
        <v>-179.20889999999997</v>
      </c>
    </row>
    <row r="112" spans="1:23" ht="12.75">
      <c r="A112" s="48">
        <v>110</v>
      </c>
      <c r="B112" s="48">
        <v>102935</v>
      </c>
      <c r="C112" s="49" t="s">
        <v>140</v>
      </c>
      <c r="D112" s="49" t="s">
        <v>21</v>
      </c>
      <c r="E112" s="50">
        <v>6800</v>
      </c>
      <c r="F112" s="50">
        <f t="shared" si="9"/>
        <v>27200</v>
      </c>
      <c r="G112" s="51">
        <v>2315.2878</v>
      </c>
      <c r="H112" s="51">
        <f t="shared" si="10"/>
        <v>9261.1512</v>
      </c>
      <c r="I112" s="59">
        <v>0.3404835</v>
      </c>
      <c r="J112" s="60">
        <v>8500</v>
      </c>
      <c r="K112" s="60">
        <f t="shared" si="11"/>
        <v>34000</v>
      </c>
      <c r="L112" s="61">
        <v>2705.99261625</v>
      </c>
      <c r="M112" s="61">
        <f t="shared" si="12"/>
        <v>10823.970465</v>
      </c>
      <c r="N112" s="62">
        <v>0.3183520725</v>
      </c>
      <c r="O112" s="63">
        <v>18987.9</v>
      </c>
      <c r="P112" s="63">
        <v>6901.22</v>
      </c>
      <c r="Q112" s="75">
        <f t="shared" si="13"/>
        <v>0.6980845588235295</v>
      </c>
      <c r="R112" s="75">
        <f t="shared" si="14"/>
        <v>0.7451794977712922</v>
      </c>
      <c r="S112" s="77">
        <f t="shared" si="15"/>
        <v>0.5584676470588236</v>
      </c>
      <c r="T112" s="77">
        <f t="shared" si="16"/>
        <v>0.6375867360609987</v>
      </c>
      <c r="W112" s="42">
        <f>(O112-F112)*0.05</f>
        <v>-410.60499999999996</v>
      </c>
    </row>
    <row r="113" spans="1:23" ht="12.75">
      <c r="A113" s="48">
        <v>111</v>
      </c>
      <c r="B113" s="48">
        <v>748</v>
      </c>
      <c r="C113" s="49" t="s">
        <v>141</v>
      </c>
      <c r="D113" s="49" t="s">
        <v>54</v>
      </c>
      <c r="E113" s="50">
        <v>8000</v>
      </c>
      <c r="F113" s="50">
        <f t="shared" si="9"/>
        <v>32000</v>
      </c>
      <c r="G113" s="51">
        <v>2253.636</v>
      </c>
      <c r="H113" s="51">
        <f t="shared" si="10"/>
        <v>9014.544</v>
      </c>
      <c r="I113" s="59">
        <v>0.28170449999999997</v>
      </c>
      <c r="J113" s="60">
        <v>9600</v>
      </c>
      <c r="K113" s="60">
        <f t="shared" si="11"/>
        <v>38400</v>
      </c>
      <c r="L113" s="61">
        <v>2528.5795919999996</v>
      </c>
      <c r="M113" s="61">
        <f t="shared" si="12"/>
        <v>10114.318367999998</v>
      </c>
      <c r="N113" s="62">
        <v>0.26339370749999996</v>
      </c>
      <c r="O113" s="63">
        <v>22315</v>
      </c>
      <c r="P113" s="63">
        <v>6438.08</v>
      </c>
      <c r="Q113" s="75">
        <f t="shared" si="13"/>
        <v>0.69734375</v>
      </c>
      <c r="R113" s="75">
        <f t="shared" si="14"/>
        <v>0.714188094261895</v>
      </c>
      <c r="S113" s="77">
        <f t="shared" si="15"/>
        <v>0.5811197916666667</v>
      </c>
      <c r="T113" s="77">
        <f t="shared" si="16"/>
        <v>0.6365312783082844</v>
      </c>
      <c r="W113" s="42">
        <f aca="true" t="shared" si="18" ref="W113:W129">(O113-F113)*0.05</f>
        <v>-484.25</v>
      </c>
    </row>
    <row r="114" spans="1:23" ht="12.75">
      <c r="A114" s="48">
        <v>112</v>
      </c>
      <c r="B114" s="48">
        <v>591</v>
      </c>
      <c r="C114" s="49" t="s">
        <v>142</v>
      </c>
      <c r="D114" s="49" t="s">
        <v>37</v>
      </c>
      <c r="E114" s="50">
        <v>5200</v>
      </c>
      <c r="F114" s="50">
        <f t="shared" si="9"/>
        <v>20800</v>
      </c>
      <c r="G114" s="51">
        <v>1716</v>
      </c>
      <c r="H114" s="51">
        <f t="shared" si="10"/>
        <v>6864</v>
      </c>
      <c r="I114" s="59">
        <v>0.33</v>
      </c>
      <c r="J114" s="60">
        <v>6500</v>
      </c>
      <c r="K114" s="60">
        <f t="shared" si="11"/>
        <v>26000</v>
      </c>
      <c r="L114" s="61">
        <v>2005.5750000000003</v>
      </c>
      <c r="M114" s="61">
        <f t="shared" si="12"/>
        <v>8022.300000000001</v>
      </c>
      <c r="N114" s="62">
        <v>0.30855000000000005</v>
      </c>
      <c r="O114" s="63">
        <v>14504.04</v>
      </c>
      <c r="P114" s="63">
        <v>4927.01</v>
      </c>
      <c r="Q114" s="75">
        <f t="shared" si="13"/>
        <v>0.6973096153846154</v>
      </c>
      <c r="R114" s="75">
        <f t="shared" si="14"/>
        <v>0.7178044871794872</v>
      </c>
      <c r="S114" s="77">
        <f t="shared" si="15"/>
        <v>0.5578476923076924</v>
      </c>
      <c r="T114" s="77">
        <f t="shared" si="16"/>
        <v>0.6141642671054435</v>
      </c>
      <c r="W114" s="42">
        <f t="shared" si="18"/>
        <v>-314.798</v>
      </c>
    </row>
    <row r="115" spans="1:23" ht="12.75">
      <c r="A115" s="48">
        <v>113</v>
      </c>
      <c r="B115" s="48">
        <v>704</v>
      </c>
      <c r="C115" s="49" t="s">
        <v>143</v>
      </c>
      <c r="D115" s="49" t="s">
        <v>39</v>
      </c>
      <c r="E115" s="50">
        <v>6800</v>
      </c>
      <c r="F115" s="50">
        <f t="shared" si="9"/>
        <v>27200</v>
      </c>
      <c r="G115" s="51">
        <v>1826.2692</v>
      </c>
      <c r="H115" s="51">
        <f t="shared" si="10"/>
        <v>7305.0768</v>
      </c>
      <c r="I115" s="59">
        <v>0.268569</v>
      </c>
      <c r="J115" s="60">
        <v>8500</v>
      </c>
      <c r="K115" s="60">
        <f t="shared" si="11"/>
        <v>34000</v>
      </c>
      <c r="L115" s="61">
        <v>2134.4521275</v>
      </c>
      <c r="M115" s="61">
        <f t="shared" si="12"/>
        <v>8537.80851</v>
      </c>
      <c r="N115" s="62">
        <v>0.251112015</v>
      </c>
      <c r="O115" s="63">
        <v>18939.77</v>
      </c>
      <c r="P115" s="63">
        <v>4336.64</v>
      </c>
      <c r="Q115" s="75">
        <f t="shared" si="13"/>
        <v>0.6963150735294118</v>
      </c>
      <c r="R115" s="75">
        <f t="shared" si="14"/>
        <v>0.5936474206540855</v>
      </c>
      <c r="S115" s="77">
        <f t="shared" si="15"/>
        <v>0.5570520588235294</v>
      </c>
      <c r="T115" s="77">
        <f t="shared" si="16"/>
        <v>0.5079336219500196</v>
      </c>
      <c r="W115" s="42">
        <f t="shared" si="18"/>
        <v>-413.0115</v>
      </c>
    </row>
    <row r="116" spans="1:24" ht="12.75">
      <c r="A116" s="48">
        <v>114</v>
      </c>
      <c r="B116" s="53">
        <v>114069</v>
      </c>
      <c r="C116" s="54" t="s">
        <v>144</v>
      </c>
      <c r="D116" s="54" t="s">
        <v>25</v>
      </c>
      <c r="E116" s="50">
        <v>3000</v>
      </c>
      <c r="F116" s="50">
        <f t="shared" si="9"/>
        <v>12000</v>
      </c>
      <c r="G116" s="51">
        <v>990</v>
      </c>
      <c r="H116" s="51">
        <f t="shared" si="10"/>
        <v>3960</v>
      </c>
      <c r="I116" s="59">
        <v>0.33</v>
      </c>
      <c r="J116" s="60">
        <v>3750</v>
      </c>
      <c r="K116" s="60">
        <f t="shared" si="11"/>
        <v>15000</v>
      </c>
      <c r="L116" s="61">
        <v>1157.0625000000002</v>
      </c>
      <c r="M116" s="61">
        <f t="shared" si="12"/>
        <v>4628.250000000001</v>
      </c>
      <c r="N116" s="62">
        <v>0.30855000000000005</v>
      </c>
      <c r="O116" s="63">
        <v>8287.52</v>
      </c>
      <c r="P116" s="63">
        <v>2109.2</v>
      </c>
      <c r="Q116" s="75">
        <f t="shared" si="13"/>
        <v>0.6906266666666667</v>
      </c>
      <c r="R116" s="75">
        <f t="shared" si="14"/>
        <v>0.5326262626262626</v>
      </c>
      <c r="S116" s="77">
        <f t="shared" si="15"/>
        <v>0.5525013333333334</v>
      </c>
      <c r="T116" s="77">
        <f t="shared" si="16"/>
        <v>0.45572300545562566</v>
      </c>
      <c r="W116" s="79">
        <v>0</v>
      </c>
      <c r="X116" s="80" t="s">
        <v>78</v>
      </c>
    </row>
    <row r="117" spans="1:23" ht="12.75">
      <c r="A117" s="48">
        <v>115</v>
      </c>
      <c r="B117" s="81">
        <v>349</v>
      </c>
      <c r="C117" s="52" t="s">
        <v>145</v>
      </c>
      <c r="D117" s="52" t="s">
        <v>21</v>
      </c>
      <c r="E117" s="50">
        <v>8200</v>
      </c>
      <c r="F117" s="50">
        <f t="shared" si="9"/>
        <v>32800</v>
      </c>
      <c r="G117" s="51">
        <v>2706</v>
      </c>
      <c r="H117" s="51">
        <f t="shared" si="10"/>
        <v>10824</v>
      </c>
      <c r="I117" s="59">
        <v>0.33</v>
      </c>
      <c r="J117" s="60">
        <v>9840</v>
      </c>
      <c r="K117" s="60">
        <f t="shared" si="11"/>
        <v>39360</v>
      </c>
      <c r="L117" s="61">
        <v>3036.1320000000005</v>
      </c>
      <c r="M117" s="61">
        <f t="shared" si="12"/>
        <v>12144.528000000002</v>
      </c>
      <c r="N117" s="62">
        <v>0.30855000000000005</v>
      </c>
      <c r="O117" s="82">
        <v>22643.09</v>
      </c>
      <c r="P117" s="82">
        <v>7541.95</v>
      </c>
      <c r="Q117" s="75">
        <f t="shared" si="13"/>
        <v>0.6903381097560976</v>
      </c>
      <c r="R117" s="75">
        <f t="shared" si="14"/>
        <v>0.696780303030303</v>
      </c>
      <c r="S117" s="77">
        <f t="shared" si="15"/>
        <v>0.5752817581300813</v>
      </c>
      <c r="T117" s="77">
        <f t="shared" si="16"/>
        <v>0.6210163128612325</v>
      </c>
      <c r="W117" s="42">
        <f t="shared" si="18"/>
        <v>-507.8455</v>
      </c>
    </row>
    <row r="118" spans="1:23" ht="12.75">
      <c r="A118" s="48">
        <v>116</v>
      </c>
      <c r="B118" s="48">
        <v>106568</v>
      </c>
      <c r="C118" s="49" t="s">
        <v>146</v>
      </c>
      <c r="D118" s="49" t="s">
        <v>25</v>
      </c>
      <c r="E118" s="50">
        <v>5500</v>
      </c>
      <c r="F118" s="50">
        <f t="shared" si="9"/>
        <v>22000</v>
      </c>
      <c r="G118" s="51">
        <v>1858.6259999999997</v>
      </c>
      <c r="H118" s="51">
        <f t="shared" si="10"/>
        <v>7434.503999999999</v>
      </c>
      <c r="I118" s="59">
        <v>0.33793199999999995</v>
      </c>
      <c r="J118" s="60">
        <v>6875</v>
      </c>
      <c r="K118" s="60">
        <f t="shared" si="11"/>
        <v>27500</v>
      </c>
      <c r="L118" s="61">
        <v>2172.2691375</v>
      </c>
      <c r="M118" s="61">
        <f t="shared" si="12"/>
        <v>8689.07655</v>
      </c>
      <c r="N118" s="62">
        <v>0.31596641999999997</v>
      </c>
      <c r="O118" s="63">
        <v>15067.39</v>
      </c>
      <c r="P118" s="63">
        <v>5017.35</v>
      </c>
      <c r="Q118" s="75">
        <f t="shared" si="13"/>
        <v>0.6848813636363636</v>
      </c>
      <c r="R118" s="75">
        <f t="shared" si="14"/>
        <v>0.6748735356117908</v>
      </c>
      <c r="S118" s="77">
        <f t="shared" si="15"/>
        <v>0.5479050909090909</v>
      </c>
      <c r="T118" s="77">
        <f t="shared" si="16"/>
        <v>0.5774319021277353</v>
      </c>
      <c r="W118" s="42">
        <f t="shared" si="18"/>
        <v>-346.63050000000004</v>
      </c>
    </row>
    <row r="119" spans="1:23" ht="12.75">
      <c r="A119" s="48">
        <v>117</v>
      </c>
      <c r="B119" s="53">
        <v>113023</v>
      </c>
      <c r="C119" s="54" t="s">
        <v>147</v>
      </c>
      <c r="D119" s="54" t="s">
        <v>21</v>
      </c>
      <c r="E119" s="50">
        <v>4300</v>
      </c>
      <c r="F119" s="50">
        <f t="shared" si="9"/>
        <v>17200</v>
      </c>
      <c r="G119" s="51">
        <v>961.83045</v>
      </c>
      <c r="H119" s="51">
        <f t="shared" si="10"/>
        <v>3847.3218</v>
      </c>
      <c r="I119" s="59">
        <v>0.2236815</v>
      </c>
      <c r="J119" s="60">
        <v>5375</v>
      </c>
      <c r="K119" s="60">
        <f t="shared" si="11"/>
        <v>21500</v>
      </c>
      <c r="L119" s="61">
        <v>1124.1393384375</v>
      </c>
      <c r="M119" s="61">
        <f t="shared" si="12"/>
        <v>4496.55735375</v>
      </c>
      <c r="N119" s="62">
        <v>0.2091422025</v>
      </c>
      <c r="O119" s="63">
        <v>11605.04</v>
      </c>
      <c r="P119" s="63">
        <v>1683.43</v>
      </c>
      <c r="Q119" s="75">
        <f t="shared" si="13"/>
        <v>0.6747116279069768</v>
      </c>
      <c r="R119" s="75">
        <f t="shared" si="14"/>
        <v>0.4375589273556478</v>
      </c>
      <c r="S119" s="77">
        <f t="shared" si="15"/>
        <v>0.5397693023255814</v>
      </c>
      <c r="T119" s="77">
        <f t="shared" si="16"/>
        <v>0.374381969929966</v>
      </c>
      <c r="W119" s="42">
        <f t="shared" si="18"/>
        <v>-279.748</v>
      </c>
    </row>
    <row r="120" spans="1:23" ht="12.75">
      <c r="A120" s="48">
        <v>118</v>
      </c>
      <c r="B120" s="48">
        <v>104430</v>
      </c>
      <c r="C120" s="49" t="s">
        <v>148</v>
      </c>
      <c r="D120" s="49" t="s">
        <v>25</v>
      </c>
      <c r="E120" s="50">
        <v>4800</v>
      </c>
      <c r="F120" s="50">
        <f t="shared" si="9"/>
        <v>19200</v>
      </c>
      <c r="G120" s="51">
        <v>1342.6560000000002</v>
      </c>
      <c r="H120" s="51">
        <f t="shared" si="10"/>
        <v>5370.624000000001</v>
      </c>
      <c r="I120" s="59">
        <v>0.27972</v>
      </c>
      <c r="J120" s="60">
        <v>6000</v>
      </c>
      <c r="K120" s="60">
        <f t="shared" si="11"/>
        <v>24000</v>
      </c>
      <c r="L120" s="61">
        <v>1569.2292000000002</v>
      </c>
      <c r="M120" s="61">
        <f t="shared" si="12"/>
        <v>6276.916800000001</v>
      </c>
      <c r="N120" s="62">
        <v>0.26153820000000005</v>
      </c>
      <c r="O120" s="63">
        <v>12948.33</v>
      </c>
      <c r="P120" s="63">
        <v>3707.66</v>
      </c>
      <c r="Q120" s="75">
        <f t="shared" si="13"/>
        <v>0.6743921875</v>
      </c>
      <c r="R120" s="75">
        <f t="shared" si="14"/>
        <v>0.6903592580675912</v>
      </c>
      <c r="S120" s="77">
        <f t="shared" si="15"/>
        <v>0.53951375</v>
      </c>
      <c r="T120" s="77">
        <f t="shared" si="16"/>
        <v>0.5906817181326984</v>
      </c>
      <c r="W120" s="42">
        <f t="shared" si="18"/>
        <v>-312.5835</v>
      </c>
    </row>
    <row r="121" spans="1:23" ht="12.75">
      <c r="A121" s="48">
        <v>119</v>
      </c>
      <c r="B121" s="48">
        <v>104429</v>
      </c>
      <c r="C121" s="49" t="s">
        <v>149</v>
      </c>
      <c r="D121" s="49" t="s">
        <v>27</v>
      </c>
      <c r="E121" s="50">
        <v>5000</v>
      </c>
      <c r="F121" s="50">
        <f t="shared" si="9"/>
        <v>20000</v>
      </c>
      <c r="G121" s="51">
        <v>1394.3474999999999</v>
      </c>
      <c r="H121" s="51">
        <f t="shared" si="10"/>
        <v>5577.389999999999</v>
      </c>
      <c r="I121" s="59">
        <v>0.2788695</v>
      </c>
      <c r="J121" s="60">
        <v>6250</v>
      </c>
      <c r="K121" s="60">
        <f t="shared" si="11"/>
        <v>25000</v>
      </c>
      <c r="L121" s="61">
        <v>1629.643640625</v>
      </c>
      <c r="M121" s="61">
        <f t="shared" si="12"/>
        <v>6518.5745625</v>
      </c>
      <c r="N121" s="62">
        <v>0.2607429825</v>
      </c>
      <c r="O121" s="63">
        <v>13132.21</v>
      </c>
      <c r="P121" s="63">
        <v>3159.55</v>
      </c>
      <c r="Q121" s="75">
        <f t="shared" si="13"/>
        <v>0.6566105</v>
      </c>
      <c r="R121" s="75">
        <f t="shared" si="14"/>
        <v>0.5664925708978573</v>
      </c>
      <c r="S121" s="77">
        <f t="shared" si="15"/>
        <v>0.5252884</v>
      </c>
      <c r="T121" s="77">
        <f t="shared" si="16"/>
        <v>0.48469952590190996</v>
      </c>
      <c r="W121" s="42">
        <f t="shared" si="18"/>
        <v>-343.38950000000006</v>
      </c>
    </row>
    <row r="122" spans="1:23" ht="12.75">
      <c r="A122" s="48">
        <v>120</v>
      </c>
      <c r="B122" s="48">
        <v>102478</v>
      </c>
      <c r="C122" s="49" t="s">
        <v>150</v>
      </c>
      <c r="D122" s="49" t="s">
        <v>21</v>
      </c>
      <c r="E122" s="50">
        <v>4300</v>
      </c>
      <c r="F122" s="50">
        <f t="shared" si="9"/>
        <v>17200</v>
      </c>
      <c r="G122" s="51">
        <v>1247.9008499999998</v>
      </c>
      <c r="H122" s="51">
        <f t="shared" si="10"/>
        <v>4991.603399999999</v>
      </c>
      <c r="I122" s="59">
        <v>0.29020949999999995</v>
      </c>
      <c r="J122" s="60">
        <v>5375</v>
      </c>
      <c r="K122" s="60">
        <f t="shared" si="11"/>
        <v>21500</v>
      </c>
      <c r="L122" s="61">
        <v>1458.4841184374998</v>
      </c>
      <c r="M122" s="61">
        <f t="shared" si="12"/>
        <v>5833.936473749999</v>
      </c>
      <c r="N122" s="62">
        <v>0.27134588249999997</v>
      </c>
      <c r="O122" s="63">
        <v>11288.31</v>
      </c>
      <c r="P122" s="63">
        <v>2593.62</v>
      </c>
      <c r="Q122" s="75">
        <f t="shared" si="13"/>
        <v>0.6562970930232558</v>
      </c>
      <c r="R122" s="75">
        <f t="shared" si="14"/>
        <v>0.5195965689101022</v>
      </c>
      <c r="S122" s="77">
        <f t="shared" si="15"/>
        <v>0.5250376744186046</v>
      </c>
      <c r="T122" s="77">
        <f t="shared" si="16"/>
        <v>0.4445746044150607</v>
      </c>
      <c r="W122" s="42">
        <f t="shared" si="18"/>
        <v>-295.58450000000005</v>
      </c>
    </row>
    <row r="123" spans="1:24" ht="12.75">
      <c r="A123" s="48">
        <v>121</v>
      </c>
      <c r="B123" s="53">
        <v>111064</v>
      </c>
      <c r="C123" s="54" t="s">
        <v>151</v>
      </c>
      <c r="D123" s="54" t="s">
        <v>37</v>
      </c>
      <c r="E123" s="50">
        <v>3000</v>
      </c>
      <c r="F123" s="50">
        <f t="shared" si="9"/>
        <v>12000</v>
      </c>
      <c r="G123" s="51">
        <v>960</v>
      </c>
      <c r="H123" s="51">
        <f t="shared" si="10"/>
        <v>3840</v>
      </c>
      <c r="I123" s="59">
        <v>0.32</v>
      </c>
      <c r="J123" s="60">
        <v>3750</v>
      </c>
      <c r="K123" s="60">
        <f t="shared" si="11"/>
        <v>15000</v>
      </c>
      <c r="L123" s="61">
        <v>1122</v>
      </c>
      <c r="M123" s="61">
        <f t="shared" si="12"/>
        <v>4488</v>
      </c>
      <c r="N123" s="62">
        <v>0.2992</v>
      </c>
      <c r="O123" s="63">
        <v>7812.38</v>
      </c>
      <c r="P123" s="63">
        <v>1716.34</v>
      </c>
      <c r="Q123" s="75">
        <f t="shared" si="13"/>
        <v>0.6510316666666667</v>
      </c>
      <c r="R123" s="75">
        <f t="shared" si="14"/>
        <v>0.44696354166666663</v>
      </c>
      <c r="S123" s="77">
        <f t="shared" si="15"/>
        <v>0.5208253333333334</v>
      </c>
      <c r="T123" s="77">
        <f t="shared" si="16"/>
        <v>0.3824286987522281</v>
      </c>
      <c r="W123" s="79">
        <v>0</v>
      </c>
      <c r="X123" s="80" t="s">
        <v>152</v>
      </c>
    </row>
    <row r="124" spans="1:23" ht="12.75">
      <c r="A124" s="48">
        <v>122</v>
      </c>
      <c r="B124" s="48">
        <v>52</v>
      </c>
      <c r="C124" s="49" t="s">
        <v>153</v>
      </c>
      <c r="D124" s="49" t="s">
        <v>39</v>
      </c>
      <c r="E124" s="50">
        <v>6000</v>
      </c>
      <c r="F124" s="50">
        <f t="shared" si="9"/>
        <v>24000</v>
      </c>
      <c r="G124" s="51">
        <v>1791.72</v>
      </c>
      <c r="H124" s="51">
        <f t="shared" si="10"/>
        <v>7166.88</v>
      </c>
      <c r="I124" s="59">
        <v>0.29862</v>
      </c>
      <c r="J124" s="60">
        <v>7500</v>
      </c>
      <c r="K124" s="60">
        <f t="shared" si="11"/>
        <v>30000</v>
      </c>
      <c r="L124" s="61">
        <v>2094.07275</v>
      </c>
      <c r="M124" s="61">
        <f t="shared" si="12"/>
        <v>8376.291</v>
      </c>
      <c r="N124" s="62">
        <v>0.2792097</v>
      </c>
      <c r="O124" s="63">
        <v>15492.81</v>
      </c>
      <c r="P124" s="63">
        <v>4175.16</v>
      </c>
      <c r="Q124" s="75">
        <f t="shared" si="13"/>
        <v>0.64553375</v>
      </c>
      <c r="R124" s="75">
        <f t="shared" si="14"/>
        <v>0.5825631237023642</v>
      </c>
      <c r="S124" s="77">
        <f t="shared" si="15"/>
        <v>0.516427</v>
      </c>
      <c r="T124" s="77">
        <f t="shared" si="16"/>
        <v>0.4984497315100443</v>
      </c>
      <c r="W124" s="42">
        <f t="shared" si="18"/>
        <v>-425.3595</v>
      </c>
    </row>
    <row r="125" spans="1:23" ht="12.75">
      <c r="A125" s="48">
        <v>123</v>
      </c>
      <c r="B125" s="48">
        <v>104533</v>
      </c>
      <c r="C125" s="49" t="s">
        <v>154</v>
      </c>
      <c r="D125" s="49" t="s">
        <v>54</v>
      </c>
      <c r="E125" s="50">
        <v>5800</v>
      </c>
      <c r="F125" s="50">
        <f t="shared" si="9"/>
        <v>23200</v>
      </c>
      <c r="G125" s="51">
        <v>1668.9644999999998</v>
      </c>
      <c r="H125" s="51">
        <f t="shared" si="10"/>
        <v>6675.857999999999</v>
      </c>
      <c r="I125" s="59">
        <v>0.28775249999999997</v>
      </c>
      <c r="J125" s="60">
        <v>7250</v>
      </c>
      <c r="K125" s="60">
        <f t="shared" si="11"/>
        <v>29000</v>
      </c>
      <c r="L125" s="61">
        <v>1950.602259375</v>
      </c>
      <c r="M125" s="61">
        <f t="shared" si="12"/>
        <v>7802.4090375</v>
      </c>
      <c r="N125" s="62">
        <v>0.2690485875</v>
      </c>
      <c r="O125" s="63">
        <v>14695.26</v>
      </c>
      <c r="P125" s="63">
        <v>4834.77</v>
      </c>
      <c r="Q125" s="75">
        <f t="shared" si="13"/>
        <v>0.6334163793103449</v>
      </c>
      <c r="R125" s="75">
        <f t="shared" si="14"/>
        <v>0.7242170219917801</v>
      </c>
      <c r="S125" s="77">
        <f t="shared" si="15"/>
        <v>0.5067331034482758</v>
      </c>
      <c r="T125" s="77">
        <f t="shared" si="16"/>
        <v>0.6196509279074054</v>
      </c>
      <c r="W125" s="42">
        <f t="shared" si="18"/>
        <v>-425.237</v>
      </c>
    </row>
    <row r="126" spans="1:23" ht="12.75">
      <c r="A126" s="48">
        <v>124</v>
      </c>
      <c r="B126" s="48">
        <v>339</v>
      </c>
      <c r="C126" s="49" t="s">
        <v>155</v>
      </c>
      <c r="D126" s="49" t="s">
        <v>27</v>
      </c>
      <c r="E126" s="50">
        <v>5800</v>
      </c>
      <c r="F126" s="50">
        <f t="shared" si="9"/>
        <v>23200</v>
      </c>
      <c r="G126" s="51">
        <v>1922.7347999999997</v>
      </c>
      <c r="H126" s="51">
        <f t="shared" si="10"/>
        <v>7690.939199999999</v>
      </c>
      <c r="I126" s="59">
        <v>0.33150599999999997</v>
      </c>
      <c r="J126" s="60">
        <v>7250</v>
      </c>
      <c r="K126" s="60">
        <f t="shared" si="11"/>
        <v>29000</v>
      </c>
      <c r="L126" s="61">
        <v>2247.1962975</v>
      </c>
      <c r="M126" s="61">
        <f t="shared" si="12"/>
        <v>8988.78519</v>
      </c>
      <c r="N126" s="62">
        <v>0.30995811</v>
      </c>
      <c r="O126" s="63">
        <v>13924.57</v>
      </c>
      <c r="P126" s="63">
        <v>4474.36</v>
      </c>
      <c r="Q126" s="75">
        <f t="shared" si="13"/>
        <v>0.6001969827586207</v>
      </c>
      <c r="R126" s="75">
        <f t="shared" si="14"/>
        <v>0.5817702992633201</v>
      </c>
      <c r="S126" s="77">
        <f t="shared" si="15"/>
        <v>0.4801575862068965</v>
      </c>
      <c r="T126" s="77">
        <f t="shared" si="16"/>
        <v>0.49777137904883</v>
      </c>
      <c r="W126" s="42">
        <f t="shared" si="18"/>
        <v>-463.77150000000006</v>
      </c>
    </row>
    <row r="127" spans="1:23" ht="12.75">
      <c r="A127" s="48">
        <v>125</v>
      </c>
      <c r="B127" s="53">
        <v>110378</v>
      </c>
      <c r="C127" s="54" t="s">
        <v>156</v>
      </c>
      <c r="D127" s="54" t="s">
        <v>39</v>
      </c>
      <c r="E127" s="50">
        <v>4500</v>
      </c>
      <c r="F127" s="50">
        <f t="shared" si="9"/>
        <v>18000</v>
      </c>
      <c r="G127" s="51">
        <v>1127.763</v>
      </c>
      <c r="H127" s="51">
        <f t="shared" si="10"/>
        <v>4511.052</v>
      </c>
      <c r="I127" s="59">
        <v>0.250614</v>
      </c>
      <c r="J127" s="60">
        <v>5625</v>
      </c>
      <c r="K127" s="60">
        <f t="shared" si="11"/>
        <v>22500</v>
      </c>
      <c r="L127" s="61">
        <v>1318.0730062500002</v>
      </c>
      <c r="M127" s="61">
        <f t="shared" si="12"/>
        <v>5272.292025000001</v>
      </c>
      <c r="N127" s="62">
        <v>0.23432409</v>
      </c>
      <c r="O127" s="63">
        <v>10623.77</v>
      </c>
      <c r="P127" s="63">
        <v>2613.14</v>
      </c>
      <c r="Q127" s="75">
        <f t="shared" si="13"/>
        <v>0.5902094444444445</v>
      </c>
      <c r="R127" s="75">
        <f t="shared" si="14"/>
        <v>0.5792750781857536</v>
      </c>
      <c r="S127" s="77">
        <f t="shared" si="15"/>
        <v>0.47216755555555556</v>
      </c>
      <c r="T127" s="77">
        <f t="shared" si="16"/>
        <v>0.495636430533265</v>
      </c>
      <c r="W127" s="42">
        <f t="shared" si="18"/>
        <v>-368.8115</v>
      </c>
    </row>
    <row r="128" spans="1:23" ht="12.75">
      <c r="A128" s="48">
        <v>126</v>
      </c>
      <c r="B128" s="48">
        <v>107829</v>
      </c>
      <c r="C128" s="49" t="s">
        <v>157</v>
      </c>
      <c r="D128" s="49" t="s">
        <v>21</v>
      </c>
      <c r="E128" s="50">
        <v>4500</v>
      </c>
      <c r="F128" s="50">
        <f t="shared" si="9"/>
        <v>18000</v>
      </c>
      <c r="G128" s="51">
        <v>1485</v>
      </c>
      <c r="H128" s="51">
        <f t="shared" si="10"/>
        <v>5940</v>
      </c>
      <c r="I128" s="59">
        <v>0.33</v>
      </c>
      <c r="J128" s="60">
        <v>5625</v>
      </c>
      <c r="K128" s="60">
        <f t="shared" si="11"/>
        <v>22500</v>
      </c>
      <c r="L128" s="61">
        <v>1735.5937500000002</v>
      </c>
      <c r="M128" s="61">
        <f t="shared" si="12"/>
        <v>6942.375000000001</v>
      </c>
      <c r="N128" s="62">
        <v>0.30855000000000005</v>
      </c>
      <c r="O128" s="63">
        <v>10533.92</v>
      </c>
      <c r="P128" s="63">
        <v>3504.03</v>
      </c>
      <c r="Q128" s="75">
        <f t="shared" si="13"/>
        <v>0.5852177777777778</v>
      </c>
      <c r="R128" s="75">
        <f t="shared" si="14"/>
        <v>0.5899040404040404</v>
      </c>
      <c r="S128" s="77">
        <f t="shared" si="15"/>
        <v>0.4681742222222222</v>
      </c>
      <c r="T128" s="77">
        <f t="shared" si="16"/>
        <v>0.5047307297574677</v>
      </c>
      <c r="W128" s="42">
        <f t="shared" si="18"/>
        <v>-373.30400000000003</v>
      </c>
    </row>
    <row r="129" spans="1:23" ht="12.75">
      <c r="A129" s="48">
        <v>127</v>
      </c>
      <c r="B129" s="48">
        <v>102567</v>
      </c>
      <c r="C129" s="49" t="s">
        <v>158</v>
      </c>
      <c r="D129" s="49" t="s">
        <v>94</v>
      </c>
      <c r="E129" s="50">
        <v>5000</v>
      </c>
      <c r="F129" s="50">
        <f t="shared" si="9"/>
        <v>20000</v>
      </c>
      <c r="G129" s="51">
        <v>1314.495</v>
      </c>
      <c r="H129" s="51">
        <f t="shared" si="10"/>
        <v>5257.98</v>
      </c>
      <c r="I129" s="59">
        <v>0.262899</v>
      </c>
      <c r="J129" s="60">
        <v>6250</v>
      </c>
      <c r="K129" s="60">
        <f t="shared" si="11"/>
        <v>25000</v>
      </c>
      <c r="L129" s="61">
        <v>1536.3160312500002</v>
      </c>
      <c r="M129" s="61">
        <f t="shared" si="12"/>
        <v>6145.264125000001</v>
      </c>
      <c r="N129" s="62">
        <v>0.245810565</v>
      </c>
      <c r="O129" s="63">
        <v>11676.04</v>
      </c>
      <c r="P129" s="63">
        <v>2639.79</v>
      </c>
      <c r="Q129" s="75">
        <f t="shared" si="13"/>
        <v>0.583802</v>
      </c>
      <c r="R129" s="75">
        <f t="shared" si="14"/>
        <v>0.5020540207456096</v>
      </c>
      <c r="S129" s="77">
        <f t="shared" si="15"/>
        <v>0.46704160000000006</v>
      </c>
      <c r="T129" s="77">
        <f t="shared" si="16"/>
        <v>0.42956493753635033</v>
      </c>
      <c r="W129" s="42">
        <f t="shared" si="18"/>
        <v>-416.198</v>
      </c>
    </row>
    <row r="130" spans="1:24" ht="12.75">
      <c r="A130" s="48">
        <v>128</v>
      </c>
      <c r="B130" s="83">
        <v>545</v>
      </c>
      <c r="C130" s="84" t="s">
        <v>159</v>
      </c>
      <c r="D130" s="84" t="s">
        <v>25</v>
      </c>
      <c r="E130" s="50">
        <v>3800</v>
      </c>
      <c r="F130" s="50">
        <f t="shared" si="9"/>
        <v>15200</v>
      </c>
      <c r="G130" s="51">
        <v>1037.4398999999999</v>
      </c>
      <c r="H130" s="51">
        <f t="shared" si="10"/>
        <v>4149.759599999999</v>
      </c>
      <c r="I130" s="59">
        <v>0.2730105</v>
      </c>
      <c r="J130" s="60">
        <v>4750</v>
      </c>
      <c r="K130" s="60">
        <f t="shared" si="11"/>
        <v>19000</v>
      </c>
      <c r="L130" s="61">
        <v>1212.507883125</v>
      </c>
      <c r="M130" s="61">
        <f t="shared" si="12"/>
        <v>4850.0315325</v>
      </c>
      <c r="N130" s="62">
        <v>0.2552648175</v>
      </c>
      <c r="O130" s="63">
        <v>8429.24</v>
      </c>
      <c r="P130" s="63">
        <v>2249.81</v>
      </c>
      <c r="Q130" s="75">
        <f t="shared" si="13"/>
        <v>0.5545552631578947</v>
      </c>
      <c r="R130" s="75">
        <f t="shared" si="14"/>
        <v>0.542154297323633</v>
      </c>
      <c r="S130" s="77">
        <f t="shared" si="15"/>
        <v>0.44364421052631575</v>
      </c>
      <c r="T130" s="77">
        <f t="shared" si="16"/>
        <v>0.4638753346084559</v>
      </c>
      <c r="W130" s="79">
        <v>0</v>
      </c>
      <c r="X130" s="80" t="s">
        <v>78</v>
      </c>
    </row>
    <row r="131" spans="1:20" ht="12.75">
      <c r="A131" s="48" t="s">
        <v>160</v>
      </c>
      <c r="B131" s="85"/>
      <c r="C131" s="85"/>
      <c r="D131" s="85"/>
      <c r="E131" s="50">
        <f>SUM(E3:E130)</f>
        <v>1251070</v>
      </c>
      <c r="F131" s="50">
        <f>SUM(F3:F130)</f>
        <v>5004280</v>
      </c>
      <c r="G131" s="51">
        <f>SUM(G3:G130)</f>
        <v>347611.11509499996</v>
      </c>
      <c r="H131" s="51">
        <f>SUM(H3:H130)</f>
        <v>1390444.4603799998</v>
      </c>
      <c r="I131" s="59">
        <v>0.27785105157585094</v>
      </c>
      <c r="J131" s="60">
        <f>SUM(J3:J130)</f>
        <v>1505319</v>
      </c>
      <c r="K131" s="60">
        <f>SUM(K3:K130)</f>
        <v>6021276</v>
      </c>
      <c r="L131" s="61">
        <f>SUM(L3:L130)</f>
        <v>391875.7518874273</v>
      </c>
      <c r="M131" s="61">
        <f>SUM(M3:M130)</f>
        <v>1567503.0075497092</v>
      </c>
      <c r="N131" s="62">
        <v>0.2603273803675018</v>
      </c>
      <c r="O131" s="63">
        <f>SUM(O3:O130)</f>
        <v>4787218.019999997</v>
      </c>
      <c r="P131" s="63">
        <f>SUM(P3:P130)</f>
        <v>1241874.5</v>
      </c>
      <c r="Q131" s="75">
        <f>O131/F131</f>
        <v>0.9566247332283558</v>
      </c>
      <c r="R131" s="75">
        <f>P131/H131</f>
        <v>0.8931493025335248</v>
      </c>
      <c r="S131" s="77">
        <f>O131/K131</f>
        <v>0.7950504212064016</v>
      </c>
      <c r="T131" s="77">
        <f>P131/M131</f>
        <v>0.7922629137032883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zoomScalePageLayoutView="0" workbookViewId="0" topLeftCell="A1">
      <selection activeCell="G13" sqref="G13"/>
    </sheetView>
  </sheetViews>
  <sheetFormatPr defaultColWidth="9.140625" defaultRowHeight="28.5" customHeight="1"/>
  <cols>
    <col min="1" max="1" width="7.421875" style="0" customWidth="1"/>
    <col min="2" max="2" width="10.7109375" style="0" customWidth="1"/>
    <col min="3" max="3" width="11.00390625" style="0" customWidth="1"/>
    <col min="4" max="4" width="11.421875" style="0" customWidth="1"/>
    <col min="5" max="5" width="17.57421875" style="26" customWidth="1"/>
    <col min="6" max="6" width="16.8515625" style="26" customWidth="1"/>
    <col min="7" max="7" width="16.8515625" style="0" customWidth="1"/>
    <col min="8" max="8" width="13.8515625" style="0" customWidth="1"/>
    <col min="9" max="9" width="11.421875" style="0" customWidth="1"/>
    <col min="10" max="10" width="11.140625" style="0" customWidth="1"/>
  </cols>
  <sheetData>
    <row r="1" spans="1:10" ht="25.5" customHeight="1">
      <c r="A1" s="86" t="s">
        <v>161</v>
      </c>
      <c r="B1" s="86"/>
      <c r="C1" s="86"/>
      <c r="D1" s="86"/>
      <c r="E1" s="87"/>
      <c r="F1" s="87"/>
      <c r="G1" s="86"/>
      <c r="H1" s="86"/>
      <c r="I1" s="88"/>
      <c r="J1" s="86"/>
    </row>
    <row r="2" spans="1:10" ht="28.5" customHeight="1">
      <c r="A2" s="27" t="s">
        <v>8</v>
      </c>
      <c r="B2" s="27" t="s">
        <v>162</v>
      </c>
      <c r="C2" s="27" t="s">
        <v>163</v>
      </c>
      <c r="D2" s="27" t="s">
        <v>164</v>
      </c>
      <c r="E2" s="28" t="s">
        <v>165</v>
      </c>
      <c r="F2" s="28" t="s">
        <v>166</v>
      </c>
      <c r="G2" s="27" t="s">
        <v>167</v>
      </c>
      <c r="H2" s="28" t="s">
        <v>168</v>
      </c>
      <c r="I2" s="32" t="s">
        <v>169</v>
      </c>
      <c r="J2" s="27" t="s">
        <v>170</v>
      </c>
    </row>
    <row r="3" spans="1:10" ht="28.5" customHeight="1">
      <c r="A3" s="29">
        <v>1</v>
      </c>
      <c r="B3" s="29" t="s">
        <v>171</v>
      </c>
      <c r="C3" s="29" t="s">
        <v>172</v>
      </c>
      <c r="D3" s="29">
        <v>17</v>
      </c>
      <c r="E3" s="30">
        <v>0.8599242393509128</v>
      </c>
      <c r="F3" s="30">
        <v>0.7004769340074684</v>
      </c>
      <c r="G3" s="29"/>
      <c r="H3" s="30">
        <f aca="true" t="shared" si="0" ref="H3:H11">G3/D3</f>
        <v>0</v>
      </c>
      <c r="I3" s="33"/>
      <c r="J3" s="29"/>
    </row>
    <row r="4" spans="1:10" ht="28.5" customHeight="1">
      <c r="A4" s="29">
        <v>2</v>
      </c>
      <c r="B4" s="29" t="s">
        <v>173</v>
      </c>
      <c r="C4" s="29" t="s">
        <v>174</v>
      </c>
      <c r="D4" s="29">
        <v>10</v>
      </c>
      <c r="E4" s="30">
        <v>0.8192679068150209</v>
      </c>
      <c r="F4" s="30">
        <v>0.6709039009111618</v>
      </c>
      <c r="G4" s="29"/>
      <c r="H4" s="30">
        <f t="shared" si="0"/>
        <v>0</v>
      </c>
      <c r="I4" s="33"/>
      <c r="J4" s="29"/>
    </row>
    <row r="5" spans="1:10" ht="28.5" customHeight="1">
      <c r="A5" s="29">
        <v>4</v>
      </c>
      <c r="B5" s="29" t="s">
        <v>175</v>
      </c>
      <c r="C5" s="29" t="s">
        <v>176</v>
      </c>
      <c r="D5" s="29">
        <v>7</v>
      </c>
      <c r="E5" s="30">
        <v>0.8446876618122978</v>
      </c>
      <c r="F5" s="30">
        <v>0.6943100019950789</v>
      </c>
      <c r="G5" s="29"/>
      <c r="H5" s="30">
        <f t="shared" si="0"/>
        <v>0</v>
      </c>
      <c r="I5" s="33"/>
      <c r="J5" s="29"/>
    </row>
    <row r="6" spans="1:10" ht="28.5" customHeight="1">
      <c r="A6" s="29">
        <v>7</v>
      </c>
      <c r="B6" s="29" t="s">
        <v>177</v>
      </c>
      <c r="C6" s="29" t="s">
        <v>178</v>
      </c>
      <c r="D6" s="29">
        <v>5</v>
      </c>
      <c r="E6" s="30">
        <v>0.7990681114551084</v>
      </c>
      <c r="F6" s="30">
        <v>0.6601118032846782</v>
      </c>
      <c r="G6" s="29"/>
      <c r="H6" s="30">
        <f t="shared" si="0"/>
        <v>0</v>
      </c>
      <c r="I6" s="33"/>
      <c r="J6" s="29"/>
    </row>
    <row r="7" spans="1:10" ht="28.5" customHeight="1">
      <c r="A7" s="29">
        <v>3</v>
      </c>
      <c r="B7" s="29" t="s">
        <v>179</v>
      </c>
      <c r="C7" s="29" t="s">
        <v>180</v>
      </c>
      <c r="D7" s="29">
        <v>27</v>
      </c>
      <c r="E7" s="30">
        <v>0.9650381433179077</v>
      </c>
      <c r="F7" s="30">
        <v>0.8156726019563046</v>
      </c>
      <c r="G7" s="29">
        <v>2</v>
      </c>
      <c r="H7" s="30">
        <f t="shared" si="0"/>
        <v>0.07407407407407407</v>
      </c>
      <c r="I7" s="33">
        <v>2</v>
      </c>
      <c r="J7" s="29"/>
    </row>
    <row r="8" spans="1:10" ht="28.5" customHeight="1">
      <c r="A8" s="29">
        <v>8</v>
      </c>
      <c r="B8" s="29" t="s">
        <v>181</v>
      </c>
      <c r="C8" s="29" t="s">
        <v>182</v>
      </c>
      <c r="D8" s="29">
        <v>26</v>
      </c>
      <c r="E8" s="30">
        <v>0.9546931160585115</v>
      </c>
      <c r="F8" s="30">
        <v>0.7876250650646668</v>
      </c>
      <c r="G8" s="29">
        <v>1</v>
      </c>
      <c r="H8" s="30">
        <f t="shared" si="0"/>
        <v>0.038461538461538464</v>
      </c>
      <c r="I8" s="33">
        <v>1</v>
      </c>
      <c r="J8" s="29"/>
    </row>
    <row r="9" spans="1:10" ht="28.5" customHeight="1">
      <c r="A9" s="29">
        <v>5</v>
      </c>
      <c r="B9" s="29" t="s">
        <v>23</v>
      </c>
      <c r="C9" s="29" t="s">
        <v>183</v>
      </c>
      <c r="D9" s="29">
        <v>3</v>
      </c>
      <c r="E9" s="31">
        <v>1.2410776187904968</v>
      </c>
      <c r="F9" s="31">
        <v>1.0342313489920807</v>
      </c>
      <c r="G9" s="29">
        <v>1</v>
      </c>
      <c r="H9" s="30">
        <f t="shared" si="0"/>
        <v>0.3333333333333333</v>
      </c>
      <c r="I9" s="33">
        <v>0</v>
      </c>
      <c r="J9" s="29"/>
    </row>
    <row r="10" spans="1:10" ht="28.5" customHeight="1">
      <c r="A10" s="29">
        <v>6</v>
      </c>
      <c r="B10" s="29" t="s">
        <v>184</v>
      </c>
      <c r="C10" s="29" t="s">
        <v>185</v>
      </c>
      <c r="D10" s="29">
        <v>33</v>
      </c>
      <c r="E10" s="30">
        <v>0.9633083607473154</v>
      </c>
      <c r="F10" s="30">
        <v>0.8039837440490682</v>
      </c>
      <c r="G10" s="29"/>
      <c r="H10" s="30">
        <f t="shared" si="0"/>
        <v>0</v>
      </c>
      <c r="I10" s="33"/>
      <c r="J10" s="29"/>
    </row>
    <row r="11" spans="1:10" ht="28.5" customHeight="1">
      <c r="A11" s="86" t="s">
        <v>160</v>
      </c>
      <c r="B11" s="86"/>
      <c r="C11" s="86"/>
      <c r="D11" s="27">
        <f>SUM(D3:D10)</f>
        <v>128</v>
      </c>
      <c r="E11" s="28">
        <v>0.952289564133102</v>
      </c>
      <c r="F11" s="28">
        <v>0.7914474639594663</v>
      </c>
      <c r="G11" s="27">
        <v>4</v>
      </c>
      <c r="H11" s="28">
        <f t="shared" si="0"/>
        <v>0.03125</v>
      </c>
      <c r="I11" s="34">
        <v>3</v>
      </c>
      <c r="J11" s="29"/>
    </row>
  </sheetData>
  <sheetProtection/>
  <mergeCells count="2">
    <mergeCell ref="A1:J1"/>
    <mergeCell ref="A11:C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tabSelected="1" zoomScaleSheetLayoutView="100" zoomScalePageLayoutView="0" workbookViewId="0" topLeftCell="A1">
      <selection activeCell="G3" sqref="G3"/>
    </sheetView>
  </sheetViews>
  <sheetFormatPr defaultColWidth="9.140625" defaultRowHeight="21" customHeight="1"/>
  <cols>
    <col min="7" max="7" width="16.421875" style="0" customWidth="1"/>
  </cols>
  <sheetData>
    <row r="1" spans="1:7" ht="21" customHeight="1">
      <c r="A1" s="89" t="s">
        <v>186</v>
      </c>
      <c r="B1" s="90"/>
      <c r="C1" s="91"/>
      <c r="D1" s="90"/>
      <c r="E1" s="91"/>
      <c r="F1" s="90"/>
      <c r="G1" s="92"/>
    </row>
    <row r="2" spans="1:7" ht="21" customHeight="1">
      <c r="A2" s="20" t="s">
        <v>8</v>
      </c>
      <c r="B2" s="21" t="s">
        <v>187</v>
      </c>
      <c r="C2" s="20" t="s">
        <v>9</v>
      </c>
      <c r="D2" s="21" t="s">
        <v>188</v>
      </c>
      <c r="E2" s="20" t="s">
        <v>189</v>
      </c>
      <c r="F2" s="21" t="s">
        <v>190</v>
      </c>
      <c r="G2" s="22" t="s">
        <v>191</v>
      </c>
    </row>
    <row r="3" spans="1:7" ht="21" customHeight="1">
      <c r="A3" s="23">
        <v>1</v>
      </c>
      <c r="B3" s="95" t="s">
        <v>204</v>
      </c>
      <c r="C3" s="23">
        <v>102479</v>
      </c>
      <c r="D3" s="95" t="s">
        <v>203</v>
      </c>
      <c r="E3" s="23">
        <v>4311</v>
      </c>
      <c r="F3" s="95" t="s">
        <v>202</v>
      </c>
      <c r="G3" s="25">
        <v>744.59</v>
      </c>
    </row>
    <row r="4" spans="1:7" ht="21" customHeight="1">
      <c r="A4" s="23">
        <v>2</v>
      </c>
      <c r="B4" s="24"/>
      <c r="C4" s="23"/>
      <c r="D4" s="24"/>
      <c r="E4" s="23"/>
      <c r="F4" s="24"/>
      <c r="G4" s="25"/>
    </row>
    <row r="5" spans="1:7" ht="21" customHeight="1">
      <c r="A5" s="23">
        <v>3</v>
      </c>
      <c r="B5" s="24"/>
      <c r="C5" s="23"/>
      <c r="D5" s="24"/>
      <c r="E5" s="23"/>
      <c r="F5" s="24"/>
      <c r="G5" s="25"/>
    </row>
    <row r="6" spans="1:7" ht="21" customHeight="1">
      <c r="A6" s="23">
        <v>4</v>
      </c>
      <c r="B6" s="24"/>
      <c r="C6" s="23"/>
      <c r="D6" s="24"/>
      <c r="E6" s="23"/>
      <c r="F6" s="24"/>
      <c r="G6" s="25"/>
    </row>
    <row r="7" spans="1:7" ht="21" customHeight="1">
      <c r="A7" s="23">
        <v>5</v>
      </c>
      <c r="B7" s="24"/>
      <c r="C7" s="23"/>
      <c r="D7" s="24"/>
      <c r="E7" s="23"/>
      <c r="F7" s="24"/>
      <c r="G7" s="25"/>
    </row>
    <row r="8" spans="1:7" ht="21" customHeight="1">
      <c r="A8" s="23">
        <v>6</v>
      </c>
      <c r="B8" s="24"/>
      <c r="C8" s="23"/>
      <c r="D8" s="24"/>
      <c r="E8" s="23"/>
      <c r="F8" s="24"/>
      <c r="G8" s="25"/>
    </row>
    <row r="9" spans="1:7" ht="21" customHeight="1">
      <c r="A9" s="23">
        <v>7</v>
      </c>
      <c r="B9" s="24"/>
      <c r="C9" s="23"/>
      <c r="D9" s="24"/>
      <c r="E9" s="23"/>
      <c r="F9" s="24"/>
      <c r="G9" s="25"/>
    </row>
    <row r="10" spans="1:7" ht="21" customHeight="1">
      <c r="A10" s="23">
        <v>8</v>
      </c>
      <c r="B10" s="24"/>
      <c r="C10" s="23"/>
      <c r="D10" s="24"/>
      <c r="E10" s="23"/>
      <c r="F10" s="24"/>
      <c r="G10" s="25"/>
    </row>
  </sheetData>
  <sheetProtection/>
  <mergeCells count="1">
    <mergeCell ref="A1:G1"/>
  </mergeCells>
  <printOptions/>
  <pageMargins left="0.75" right="0.75" top="1" bottom="1" header="0.5" footer="0.5"/>
  <pageSetup horizontalDpi="170" verticalDpi="17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zoomScalePageLayoutView="0" workbookViewId="0" topLeftCell="A1">
      <selection activeCell="N11" sqref="N11"/>
    </sheetView>
  </sheetViews>
  <sheetFormatPr defaultColWidth="9.140625" defaultRowHeight="19.5" customHeight="1"/>
  <cols>
    <col min="1" max="1" width="14.57421875" style="3" customWidth="1"/>
    <col min="2" max="2" width="8.140625" style="4" customWidth="1"/>
    <col min="3" max="3" width="15.28125" style="5" customWidth="1"/>
    <col min="4" max="8" width="16.00390625" style="5" bestFit="1" customWidth="1"/>
    <col min="9" max="10" width="12.8515625" style="6" bestFit="1" customWidth="1"/>
    <col min="11" max="12" width="10.28125" style="6" customWidth="1"/>
    <col min="13" max="13" width="10.57421875" style="5" bestFit="1" customWidth="1"/>
    <col min="14" max="16384" width="9.140625" style="3" customWidth="1"/>
  </cols>
  <sheetData>
    <row r="1" spans="1:13" s="1" customFormat="1" ht="19.5" customHeight="1">
      <c r="A1" s="7" t="s">
        <v>11</v>
      </c>
      <c r="B1" s="8" t="s">
        <v>192</v>
      </c>
      <c r="C1" s="9" t="s">
        <v>193</v>
      </c>
      <c r="D1" s="9" t="s">
        <v>194</v>
      </c>
      <c r="E1" s="9" t="s">
        <v>195</v>
      </c>
      <c r="F1" s="9" t="s">
        <v>196</v>
      </c>
      <c r="G1" s="9" t="s">
        <v>197</v>
      </c>
      <c r="H1" s="9" t="s">
        <v>198</v>
      </c>
      <c r="I1" s="93" t="s">
        <v>199</v>
      </c>
      <c r="J1" s="94"/>
      <c r="K1" s="93" t="s">
        <v>200</v>
      </c>
      <c r="L1" s="94"/>
      <c r="M1" s="16"/>
    </row>
    <row r="2" spans="1:12" ht="19.5" customHeight="1">
      <c r="A2" s="10" t="s">
        <v>39</v>
      </c>
      <c r="B2" s="11">
        <v>17</v>
      </c>
      <c r="C2" s="12">
        <v>493000</v>
      </c>
      <c r="D2" s="12">
        <v>144108.8181</v>
      </c>
      <c r="E2" s="12">
        <v>605220</v>
      </c>
      <c r="F2" s="12">
        <v>165352.53525615</v>
      </c>
      <c r="G2" s="12">
        <v>423942.65</v>
      </c>
      <c r="H2" s="12">
        <v>111772.08</v>
      </c>
      <c r="I2" s="17">
        <f>G2/C2</f>
        <v>0.8599242393509128</v>
      </c>
      <c r="J2" s="17">
        <f>H2/D2</f>
        <v>0.7756088869068312</v>
      </c>
      <c r="K2" s="17">
        <f>G2/E2</f>
        <v>0.7004769340074684</v>
      </c>
      <c r="L2" s="17">
        <f>H2/F2</f>
        <v>0.6759622997425002</v>
      </c>
    </row>
    <row r="3" spans="1:12" ht="19.5" customHeight="1">
      <c r="A3" s="10" t="s">
        <v>54</v>
      </c>
      <c r="B3" s="11">
        <v>10</v>
      </c>
      <c r="C3" s="12">
        <v>287600</v>
      </c>
      <c r="D3" s="12">
        <v>85096.4224</v>
      </c>
      <c r="E3" s="12">
        <v>351200</v>
      </c>
      <c r="F3" s="12">
        <v>97070.5860036</v>
      </c>
      <c r="G3" s="12">
        <v>235621.45</v>
      </c>
      <c r="H3" s="12">
        <v>67223.19</v>
      </c>
      <c r="I3" s="17">
        <f aca="true" t="shared" si="0" ref="I3:I10">G3/C3</f>
        <v>0.8192679068150209</v>
      </c>
      <c r="J3" s="17">
        <f aca="true" t="shared" si="1" ref="J3:J10">H3/D3</f>
        <v>0.7899649374683936</v>
      </c>
      <c r="K3" s="17">
        <f aca="true" t="shared" si="2" ref="K3:K10">G3/E3</f>
        <v>0.6709039009111618</v>
      </c>
      <c r="L3" s="17">
        <f aca="true" t="shared" si="3" ref="L3:L10">H3/F3</f>
        <v>0.692518637906512</v>
      </c>
    </row>
    <row r="4" spans="1:12" ht="19.5" customHeight="1">
      <c r="A4" s="10" t="s">
        <v>37</v>
      </c>
      <c r="B4" s="11">
        <v>7</v>
      </c>
      <c r="C4" s="12">
        <v>247200</v>
      </c>
      <c r="D4" s="12">
        <v>70521.1392</v>
      </c>
      <c r="E4" s="12">
        <v>300740</v>
      </c>
      <c r="F4" s="12">
        <v>80320.76347845</v>
      </c>
      <c r="G4" s="12">
        <v>208806.79</v>
      </c>
      <c r="H4" s="12">
        <v>55552.75</v>
      </c>
      <c r="I4" s="17">
        <f t="shared" si="0"/>
        <v>0.8446876618122978</v>
      </c>
      <c r="J4" s="17">
        <f t="shared" si="1"/>
        <v>0.7877460663596313</v>
      </c>
      <c r="K4" s="17">
        <f t="shared" si="2"/>
        <v>0.6943100019950789</v>
      </c>
      <c r="L4" s="17">
        <f t="shared" si="3"/>
        <v>0.6916362294651839</v>
      </c>
    </row>
    <row r="5" spans="1:12" ht="19.5" customHeight="1">
      <c r="A5" s="10" t="s">
        <v>94</v>
      </c>
      <c r="B5" s="11">
        <v>5</v>
      </c>
      <c r="C5" s="12">
        <v>180880</v>
      </c>
      <c r="D5" s="12">
        <v>47638.81836</v>
      </c>
      <c r="E5" s="12">
        <v>218956</v>
      </c>
      <c r="F5" s="12">
        <v>53968.13154117</v>
      </c>
      <c r="G5" s="12">
        <v>144535.44</v>
      </c>
      <c r="H5" s="12">
        <v>33662.91</v>
      </c>
      <c r="I5" s="17">
        <f t="shared" si="0"/>
        <v>0.7990681114551084</v>
      </c>
      <c r="J5" s="17">
        <f t="shared" si="1"/>
        <v>0.7066277283708849</v>
      </c>
      <c r="K5" s="17">
        <f t="shared" si="2"/>
        <v>0.6601118032846782</v>
      </c>
      <c r="L5" s="17">
        <f t="shared" si="3"/>
        <v>0.623755335578368</v>
      </c>
    </row>
    <row r="6" spans="1:12" ht="19.5" customHeight="1">
      <c r="A6" s="10" t="s">
        <v>21</v>
      </c>
      <c r="B6" s="11">
        <v>27</v>
      </c>
      <c r="C6" s="12">
        <v>1140960</v>
      </c>
      <c r="D6" s="12">
        <v>304319.90744</v>
      </c>
      <c r="E6" s="12">
        <v>1349892</v>
      </c>
      <c r="F6" s="12">
        <v>337566.79227018</v>
      </c>
      <c r="G6" s="12">
        <v>1101069.92</v>
      </c>
      <c r="H6" s="12">
        <v>275251.36</v>
      </c>
      <c r="I6" s="17">
        <f t="shared" si="0"/>
        <v>0.9650381433179077</v>
      </c>
      <c r="J6" s="17">
        <f t="shared" si="1"/>
        <v>0.9044802961313624</v>
      </c>
      <c r="K6" s="17">
        <f t="shared" si="2"/>
        <v>0.8156726019563046</v>
      </c>
      <c r="L6" s="17">
        <f t="shared" si="3"/>
        <v>0.8153982154136052</v>
      </c>
    </row>
    <row r="7" spans="1:12" ht="19.5" customHeight="1">
      <c r="A7" s="10" t="s">
        <v>25</v>
      </c>
      <c r="B7" s="11">
        <v>26</v>
      </c>
      <c r="C7" s="12">
        <v>995360</v>
      </c>
      <c r="D7" s="12">
        <v>296539.1952</v>
      </c>
      <c r="E7" s="12">
        <v>1206492</v>
      </c>
      <c r="F7" s="12">
        <v>336294.902581</v>
      </c>
      <c r="G7" s="12">
        <v>950263.34</v>
      </c>
      <c r="H7" s="12">
        <v>264396</v>
      </c>
      <c r="I7" s="17">
        <f t="shared" si="0"/>
        <v>0.9546931160585115</v>
      </c>
      <c r="J7" s="17">
        <f t="shared" si="1"/>
        <v>0.8916055761926476</v>
      </c>
      <c r="K7" s="17">
        <f t="shared" si="2"/>
        <v>0.7876250650646668</v>
      </c>
      <c r="L7" s="17">
        <f t="shared" si="3"/>
        <v>0.7862028177376776</v>
      </c>
    </row>
    <row r="8" spans="1:13" s="2" customFormat="1" ht="19.5" customHeight="1">
      <c r="A8" s="13" t="s">
        <v>23</v>
      </c>
      <c r="B8" s="11">
        <v>3</v>
      </c>
      <c r="C8" s="14">
        <v>370400</v>
      </c>
      <c r="D8" s="14">
        <v>95662.656</v>
      </c>
      <c r="E8" s="14">
        <v>444480</v>
      </c>
      <c r="F8" s="14">
        <v>107333.500032</v>
      </c>
      <c r="G8" s="14">
        <v>459695.15</v>
      </c>
      <c r="H8" s="14">
        <v>124957.32</v>
      </c>
      <c r="I8" s="18">
        <f t="shared" si="0"/>
        <v>1.2410776187904968</v>
      </c>
      <c r="J8" s="18">
        <f t="shared" si="1"/>
        <v>1.3062288381372142</v>
      </c>
      <c r="K8" s="18">
        <f t="shared" si="2"/>
        <v>1.0342313489920807</v>
      </c>
      <c r="L8" s="18">
        <f t="shared" si="3"/>
        <v>1.1641968254342374</v>
      </c>
      <c r="M8" s="19" t="s">
        <v>1</v>
      </c>
    </row>
    <row r="9" spans="1:12" ht="19.5" customHeight="1">
      <c r="A9" s="10" t="s">
        <v>27</v>
      </c>
      <c r="B9" s="11">
        <v>33</v>
      </c>
      <c r="C9" s="12">
        <v>1288880</v>
      </c>
      <c r="D9" s="12">
        <v>346557.50368</v>
      </c>
      <c r="E9" s="12">
        <v>1544296</v>
      </c>
      <c r="F9" s="12">
        <v>389595.79638716</v>
      </c>
      <c r="G9" s="12">
        <v>1241588.88</v>
      </c>
      <c r="H9" s="12">
        <v>304482.35</v>
      </c>
      <c r="I9" s="17">
        <f t="shared" si="0"/>
        <v>0.9633083607473154</v>
      </c>
      <c r="J9" s="17">
        <f t="shared" si="1"/>
        <v>0.8785911335544162</v>
      </c>
      <c r="K9" s="17">
        <f t="shared" si="2"/>
        <v>0.8039837440490682</v>
      </c>
      <c r="L9" s="17">
        <f t="shared" si="3"/>
        <v>0.7815339714225799</v>
      </c>
    </row>
    <row r="10" spans="1:13" s="1" customFormat="1" ht="19.5" customHeight="1">
      <c r="A10" s="7" t="s">
        <v>201</v>
      </c>
      <c r="B10" s="8">
        <f aca="true" t="shared" si="4" ref="B10:H10">SUM(B2:B9)</f>
        <v>128</v>
      </c>
      <c r="C10" s="15">
        <f t="shared" si="4"/>
        <v>5004280</v>
      </c>
      <c r="D10" s="15">
        <f t="shared" si="4"/>
        <v>1390444.46038</v>
      </c>
      <c r="E10" s="15">
        <f t="shared" si="4"/>
        <v>6021276</v>
      </c>
      <c r="F10" s="15">
        <f t="shared" si="4"/>
        <v>1567503.00754971</v>
      </c>
      <c r="G10" s="15">
        <f t="shared" si="4"/>
        <v>4765523.619999999</v>
      </c>
      <c r="H10" s="15">
        <f t="shared" si="4"/>
        <v>1237297.96</v>
      </c>
      <c r="I10" s="17">
        <f t="shared" si="0"/>
        <v>0.952289564133102</v>
      </c>
      <c r="J10" s="17">
        <f t="shared" si="1"/>
        <v>0.8898578801643425</v>
      </c>
      <c r="K10" s="17">
        <f t="shared" si="2"/>
        <v>0.7914474639594663</v>
      </c>
      <c r="L10" s="17">
        <f t="shared" si="3"/>
        <v>0.7893432765619505</v>
      </c>
      <c r="M10" s="16"/>
    </row>
  </sheetData>
  <sheetProtection/>
  <mergeCells count="2">
    <mergeCell ref="I1:J1"/>
    <mergeCell ref="K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2020-10-16T02:46:43Z</dcterms:created>
  <dcterms:modified xsi:type="dcterms:W3CDTF">2020-10-31T07:50:26Z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