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查询指定品种销售汇总（门店）" sheetId="1" r:id="rId1"/>
    <sheet name="00000ppy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Fill" hidden="1">'[2]eqpmad2'!#REF!</definedName>
    <definedName name="_xlnm._FilterDatabase" localSheetId="0" hidden="1">'查询指定品种销售汇总（门店）'!$B$1:$B$32</definedName>
    <definedName name="aiu_bottom">'[8]Financ. Overview'!#REF!</definedName>
    <definedName name="_xlnm.Print_Area" localSheetId="1">'00000ppy'!$C$4</definedName>
    <definedName name="_xlnm.Print_Area" localSheetId="1">'00000ppy'!$C$4</definedName>
    <definedName name="Bust">'00000ppy'!$C$31</definedName>
    <definedName name="Continue">'00000ppy'!$C$9</definedName>
    <definedName name="Document_array" localSheetId="1">{"Book1","4月销量.xls"}</definedName>
    <definedName name="Documents_array">'00000ppy'!$B$1:$B$16</definedName>
    <definedName name="FRC">'[4]Main'!$C$9</definedName>
    <definedName name="Hello">'00000ppy'!$A$15</definedName>
    <definedName name="hostfee">'[8]Financ. Overview'!$H$12</definedName>
    <definedName name="hraiu_bottom">'[8]Financ. Overview'!#REF!</definedName>
    <definedName name="hvac">'[8]Financ. Overview'!#REF!</definedName>
    <definedName name="HWSheet">1</definedName>
    <definedName name="MakeIt">'00000ppy'!$A$26</definedName>
    <definedName name="Module.Prix_SMC">[0]!Module.Prix_SMC</definedName>
    <definedName name="Morning">'00000ppy'!$C$39</definedName>
    <definedName name="OS">'[3]Open'!#REF!</definedName>
    <definedName name="PA7">'[5]SW-TEO'!#REF!</definedName>
    <definedName name="PA8">'[5]SW-TEO'!#REF!</definedName>
    <definedName name="PD1">'[5]SW-TEO'!#REF!</definedName>
    <definedName name="PE12">'[5]SW-TEO'!#REF!</definedName>
    <definedName name="PE13">'[5]SW-TEO'!#REF!</definedName>
    <definedName name="PE6">'[5]SW-TEO'!#REF!</definedName>
    <definedName name="PE7">'[5]SW-TEO'!#REF!</definedName>
    <definedName name="PE8">'[5]SW-TEO'!#REF!</definedName>
    <definedName name="PE9">'[5]SW-TEO'!#REF!</definedName>
    <definedName name="PH1">'[5]SW-TEO'!#REF!</definedName>
    <definedName name="PI1">'[5]SW-TEO'!#REF!</definedName>
    <definedName name="PK1">'[5]SW-TEO'!#REF!</definedName>
    <definedName name="PK3">'[5]SW-TEO'!#REF!</definedName>
    <definedName name="Poppy">'00000ppy'!$C$27</definedName>
    <definedName name="pr_toolbox">'[8]Toolbox'!$A$3:$I$80</definedName>
    <definedName name="Prix_SMC">[0]!Prix_SMC</definedName>
    <definedName name="s_c_list">'[9]Toolbox'!$A$7:$H$969</definedName>
    <definedName name="SCG">'[10]G.1R-Shou COP Gf'!#REF!</definedName>
    <definedName name="sdlfee">'[8]Financ. Overview'!$H$13</definedName>
    <definedName name="solar_ratio">'[7]POWER ASSUMPTIONS'!$H$7</definedName>
    <definedName name="ss7fee">'[8]Financ. Overview'!$H$18</definedName>
    <definedName name="subsfee">'[8]Financ. Overview'!$H$14</definedName>
    <definedName name="toolbox">'[6]Toolbox'!$C$5:$T$1578</definedName>
    <definedName name="V5.1Fee">'[8]Financ. Overview'!$H$15</definedName>
    <definedName name="Z32_Cost_red">'[8]Financ. Overview'!#REF!</definedName>
    <definedName name="项目编号">'[1]10年项目编号'!$B$2:$B$48</definedName>
  </definedNames>
  <calcPr fullCalcOnLoad="1"/>
</workbook>
</file>

<file path=xl/sharedStrings.xml><?xml version="1.0" encoding="utf-8"?>
<sst xmlns="http://schemas.openxmlformats.org/spreadsheetml/2006/main" count="131" uniqueCount="65">
  <si>
    <t/>
  </si>
  <si>
    <t>货品ID</t>
  </si>
  <si>
    <t>货品名</t>
  </si>
  <si>
    <t>规格</t>
  </si>
  <si>
    <t>产地</t>
  </si>
  <si>
    <t>单位</t>
  </si>
  <si>
    <t>数量</t>
  </si>
  <si>
    <t>零售价</t>
  </si>
  <si>
    <t>冬虫夏草</t>
  </si>
  <si>
    <t>四级</t>
  </si>
  <si>
    <t>10g</t>
  </si>
  <si>
    <t>二级</t>
  </si>
  <si>
    <t>西藏</t>
  </si>
  <si>
    <t>一级</t>
  </si>
  <si>
    <t>川贝母</t>
  </si>
  <si>
    <t>一松贝</t>
  </si>
  <si>
    <t>四川</t>
  </si>
  <si>
    <t>西洋参</t>
  </si>
  <si>
    <t>统装</t>
  </si>
  <si>
    <t>四川天诚药业</t>
  </si>
  <si>
    <t>燕窝</t>
  </si>
  <si>
    <t>特级白燕盏散装</t>
  </si>
  <si>
    <t>印尼</t>
  </si>
  <si>
    <t>克</t>
  </si>
  <si>
    <t>大圆</t>
  </si>
  <si>
    <t>北京</t>
  </si>
  <si>
    <t>特级</t>
  </si>
  <si>
    <t>金钗石斛</t>
  </si>
  <si>
    <t>云南</t>
  </si>
  <si>
    <t>精选、6g圆粒</t>
  </si>
  <si>
    <t>美国</t>
  </si>
  <si>
    <t>天麻</t>
  </si>
  <si>
    <t>特级、冬、野生</t>
  </si>
  <si>
    <t>片</t>
  </si>
  <si>
    <t>特一级、冬</t>
  </si>
  <si>
    <t>特选、四级、冬、野生</t>
  </si>
  <si>
    <t>特选、三级、冬、野生</t>
  </si>
  <si>
    <t>0.5g圆粒</t>
  </si>
  <si>
    <t>加拿大</t>
  </si>
  <si>
    <t>1g原尾</t>
  </si>
  <si>
    <t>圆粒中</t>
  </si>
  <si>
    <t>米珍珠贝</t>
  </si>
  <si>
    <t>鹿茸</t>
  </si>
  <si>
    <t>白片、四等</t>
  </si>
  <si>
    <t>吉林</t>
  </si>
  <si>
    <t>血片、二等</t>
  </si>
  <si>
    <t>白片、大片</t>
  </si>
  <si>
    <t>合计</t>
  </si>
  <si>
    <t>4月销量.xls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</si>
  <si>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</si>
  <si>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</si>
  <si>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</si>
  <si>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</si>
  <si>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</si>
  <si>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</si>
  <si>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</si>
  <si>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</si>
  <si>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</si>
  <si>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</si>
  <si>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</si>
  <si>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</si>
  <si>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旗舰店田氏四月销量</t>
  </si>
  <si>
    <t>实收金额</t>
  </si>
  <si>
    <t>应收金额</t>
  </si>
  <si>
    <t>小计</t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</si>
</sst>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);[Red]\(0.0\)"/>
    <numFmt numFmtId="185" formatCode="&quot;￥&quot;#,##0;\-&quot;￥&quot;#,##0"/>
    <numFmt numFmtId="186" formatCode="&quot;￥&quot;#,##0;[Red]\-&quot;￥&quot;#,##0"/>
    <numFmt numFmtId="187" formatCode="&quot;￥&quot;#,##0.00;\-&quot;￥&quot;#,##0.00"/>
    <numFmt numFmtId="188" formatCode="&quot;￥&quot;#,##0.00;[Red]\-&quot;￥&quot;#,##0.00"/>
    <numFmt numFmtId="189" formatCode="_-&quot;￥&quot;* #,##0_-;\-&quot;￥&quot;* #,##0_-;_-&quot;￥&quot;* &quot;-&quot;_-;_-@_-"/>
    <numFmt numFmtId="190" formatCode="_-* #,##0_-;\-* #,##0_-;_-* &quot;-&quot;_-;_-@_-"/>
    <numFmt numFmtId="191" formatCode="_-&quot;￥&quot;* #,##0.00_-;\-&quot;￥&quot;* #,##0.00_-;_-&quot;￥&quot;* &quot;-&quot;??_-;_-@_-"/>
    <numFmt numFmtId="192" formatCode="_-* #,##0.00_-;\-* #,##0.00_-;_-* &quot;-&quot;??_-;_-@_-"/>
    <numFmt numFmtId="193" formatCode="yyyy/m/d\ h:mm:ss"/>
    <numFmt numFmtId="194" formatCode="0_);[Red]\(0\)"/>
    <numFmt numFmtId="195" formatCode="0_ "/>
    <numFmt numFmtId="196" formatCode="0;[Red]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_);[Red]\(0.000\)"/>
    <numFmt numFmtId="202" formatCode="0.0000;[Red]0.0000"/>
    <numFmt numFmtId="203" formatCode="&quot;是&quot;;&quot;是&quot;;&quot;否&quot;"/>
    <numFmt numFmtId="204" formatCode="&quot;真&quot;;&quot;真&quot;;&quot;假&quot;"/>
    <numFmt numFmtId="205" formatCode="&quot;开&quot;;&quot;开&quot;;&quot;关&quot;"/>
    <numFmt numFmtId="206" formatCode="mmm/yyyy"/>
    <numFmt numFmtId="207" formatCode="0.00_ "/>
    <numFmt numFmtId="208" formatCode="m/d;@"/>
    <numFmt numFmtId="209" formatCode="0.00_);[Red]\(0.00\)"/>
    <numFmt numFmtId="210" formatCode="000000"/>
    <numFmt numFmtId="211" formatCode="\+General"/>
    <numFmt numFmtId="212" formatCode="0.0_ "/>
    <numFmt numFmtId="213" formatCode="0.0%"/>
    <numFmt numFmtId="214" formatCode="yyyy&quot;年&quot;m&quot;月&quot;d&quot;日&quot;;@"/>
    <numFmt numFmtId="215" formatCode="0.00_);\(0.00\)"/>
    <numFmt numFmtId="216" formatCode="0.000_ "/>
    <numFmt numFmtId="217" formatCode="#,##0_ "/>
    <numFmt numFmtId="218" formatCode="[$-804]dddd\ yyyy&quot;年&quot;m&quot;月&quot;d&quot;日&quot;"/>
    <numFmt numFmtId="219" formatCode="yyyy/m/d;@"/>
    <numFmt numFmtId="220" formatCode="#,##0.00_ "/>
    <numFmt numFmtId="221" formatCode="[$-804]yyyy&quot;年&quot;m&quot;月&quot;d&quot;日&quot;\ dddd"/>
    <numFmt numFmtId="222" formatCode="0.0000_ "/>
    <numFmt numFmtId="223" formatCode="_ &quot;￥&quot;* #,##0.00_ ;_ &quot;￥&quot;* \-#,##0.00_ ;_ &quot;￥&quot;* \-??_ ;_ @_ "/>
    <numFmt numFmtId="224" formatCode="_ &quot;￥&quot;* #,##0_ ;_ &quot;￥&quot;* \-#,##0_ ;_ &quot;￥&quot;* \-_ ;_ @_ "/>
    <numFmt numFmtId="225" formatCode="[$-F800]dddd\,\ mmmm\ dd\,\ yyyy"/>
    <numFmt numFmtId="226" formatCode="000"/>
    <numFmt numFmtId="227" formatCode="\$#,##0.00;\(\$#,##0.00\)"/>
    <numFmt numFmtId="228" formatCode="\$#,##0;\(\$#,##0\)"/>
    <numFmt numFmtId="229" formatCode="#,##0;\(#,##0\)"/>
    <numFmt numFmtId="230" formatCode="yy\.mm\.dd"/>
    <numFmt numFmtId="231" formatCode="#,##0.0_);\(#,##0.0\)"/>
    <numFmt numFmtId="232" formatCode="&quot;$&quot;\ #,##0_-;[Red]&quot;$&quot;\ #,##0\-"/>
    <numFmt numFmtId="233" formatCode="&quot;$&quot;\ #,##0.00_-;[Red]&quot;$&quot;\ #,##0.00\-"/>
    <numFmt numFmtId="234" formatCode="_-&quot;$&quot;\ * #,##0_-;_-&quot;$&quot;\ * #,##0\-;_-&quot;$&quot;\ * &quot;-&quot;_-;_-@_-"/>
    <numFmt numFmtId="235" formatCode="_-&quot;$&quot;\ * #,##0.00_-;_-&quot;$&quot;\ * #,##0.00\-;_-&quot;$&quot;\ * &quot;-&quot;??_-;_-@_-"/>
  </numFmts>
  <fonts count="57">
    <font>
      <sz val="10"/>
      <name val="Arial"/>
      <family val="2"/>
    </font>
    <font>
      <b/>
      <sz val="1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0"/>
      <name val="Geneva"/>
      <family val="2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b/>
      <sz val="11"/>
      <color indexed="63"/>
      <name val="宋体"/>
      <family val="0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1"/>
      <color indexed="20"/>
      <name val="Tahoma"/>
      <family val="2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Tahoma"/>
      <family val="2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0"/>
      <color indexed="8"/>
      <name val="Arial"/>
      <family val="2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宋体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222"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49" fontId="0" fillId="0" borderId="0" applyFon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0" borderId="0">
      <alignment/>
      <protection locked="0"/>
    </xf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26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9" fillId="14" borderId="0" applyNumberFormat="0" applyBorder="0" applyAlignment="0" applyProtection="0"/>
    <xf numFmtId="0" fontId="10" fillId="27" borderId="0" applyNumberFormat="0" applyBorder="0" applyAlignment="0" applyProtection="0"/>
    <xf numFmtId="0" fontId="1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8" borderId="0" applyNumberFormat="0" applyBorder="0" applyAlignment="0" applyProtection="0"/>
    <xf numFmtId="0" fontId="9" fillId="29" borderId="0" applyNumberFormat="0" applyBorder="0" applyAlignment="0" applyProtection="0"/>
    <xf numFmtId="0" fontId="10" fillId="21" borderId="0" applyNumberFormat="0" applyBorder="0" applyAlignment="0" applyProtection="0"/>
    <xf numFmtId="0" fontId="10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>
      <alignment horizontal="center" wrapText="1"/>
      <protection locked="0"/>
    </xf>
    <xf numFmtId="0" fontId="13" fillId="3" borderId="0" applyNumberFormat="0" applyBorder="0" applyAlignment="0" applyProtection="0"/>
    <xf numFmtId="0" fontId="14" fillId="32" borderId="1" applyNumberFormat="0" applyAlignment="0" applyProtection="0"/>
    <xf numFmtId="0" fontId="15" fillId="33" borderId="2" applyNumberFormat="0" applyAlignment="0" applyProtection="0"/>
    <xf numFmtId="190" fontId="0" fillId="0" borderId="0" applyFont="0" applyFill="0" applyBorder="0" applyAlignment="0" applyProtection="0"/>
    <xf numFmtId="229" fontId="17" fillId="0" borderId="0">
      <alignment/>
      <protection/>
    </xf>
    <xf numFmtId="192" fontId="0" fillId="0" borderId="0" applyFont="0" applyFill="0" applyBorder="0" applyAlignment="0" applyProtection="0"/>
    <xf numFmtId="234" fontId="0" fillId="0" borderId="0" applyFont="0" applyFill="0" applyBorder="0" applyAlignment="0" applyProtection="0"/>
    <xf numFmtId="235" fontId="0" fillId="0" borderId="0" applyFont="0" applyFill="0" applyBorder="0" applyAlignment="0" applyProtection="0"/>
    <xf numFmtId="227" fontId="17" fillId="0" borderId="0">
      <alignment/>
      <protection/>
    </xf>
    <xf numFmtId="15" fontId="18" fillId="0" borderId="0">
      <alignment/>
      <protection/>
    </xf>
    <xf numFmtId="228" fontId="17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38" fontId="21" fillId="32" borderId="0" applyNumberFormat="0" applyBorder="0" applyAlignment="0" applyProtection="0"/>
    <xf numFmtId="0" fontId="22" fillId="0" borderId="3" applyNumberFormat="0" applyAlignment="0" applyProtection="0"/>
    <xf numFmtId="0" fontId="22" fillId="0" borderId="4">
      <alignment horizontal="left" vertical="center"/>
      <protection/>
    </xf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10" fontId="21" fillId="34" borderId="8" applyNumberFormat="0" applyBorder="0" applyAlignment="0" applyProtection="0"/>
    <xf numFmtId="231" fontId="27" fillId="35" borderId="0">
      <alignment/>
      <protection/>
    </xf>
    <xf numFmtId="0" fontId="28" fillId="0" borderId="9" applyNumberFormat="0" applyFill="0" applyAlignment="0" applyProtection="0"/>
    <xf numFmtId="231" fontId="29" fillId="36" borderId="0">
      <alignment/>
      <protection/>
    </xf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23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33" fontId="0" fillId="0" borderId="0" applyFont="0" applyFill="0" applyBorder="0" applyAlignment="0" applyProtection="0"/>
    <xf numFmtId="234" fontId="0" fillId="0" borderId="0" applyFont="0" applyFill="0" applyBorder="0" applyAlignment="0" applyProtection="0"/>
    <xf numFmtId="0" fontId="30" fillId="37" borderId="0" applyNumberFormat="0" applyBorder="0" applyAlignment="0" applyProtection="0"/>
    <xf numFmtId="0" fontId="17" fillId="0" borderId="0">
      <alignment/>
      <protection/>
    </xf>
    <xf numFmtId="37" fontId="31" fillId="0" borderId="0">
      <alignment/>
      <protection/>
    </xf>
    <xf numFmtId="232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34" borderId="10" applyNumberFormat="0" applyFont="0" applyAlignment="0" applyProtection="0"/>
    <xf numFmtId="0" fontId="32" fillId="32" borderId="11" applyNumberFormat="0" applyAlignment="0" applyProtection="0"/>
    <xf numFmtId="14" fontId="12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13" fontId="0" fillId="0" borderId="0" applyFont="0" applyFill="0" applyProtection="0">
      <alignment/>
    </xf>
    <xf numFmtId="0" fontId="18" fillId="0" borderId="0" applyNumberFormat="0" applyFont="0" applyFill="0" applyBorder="0" applyAlignment="0" applyProtection="0"/>
    <xf numFmtId="15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16" fillId="0" borderId="12">
      <alignment horizontal="center"/>
      <protection/>
    </xf>
    <xf numFmtId="3" fontId="18" fillId="0" borderId="0" applyFont="0" applyFill="0" applyBorder="0" applyAlignment="0" applyProtection="0"/>
    <xf numFmtId="0" fontId="18" fillId="38" borderId="0" applyNumberFormat="0" applyFont="0" applyBorder="0" applyAlignment="0" applyProtection="0"/>
    <xf numFmtId="0" fontId="0" fillId="0" borderId="0">
      <alignment/>
      <protection/>
    </xf>
    <xf numFmtId="0" fontId="34" fillId="39" borderId="13">
      <alignment/>
      <protection locked="0"/>
    </xf>
    <xf numFmtId="0" fontId="35" fillId="0" borderId="0">
      <alignment/>
      <protection/>
    </xf>
    <xf numFmtId="0" fontId="34" fillId="39" borderId="13">
      <alignment/>
      <protection locked="0"/>
    </xf>
    <xf numFmtId="0" fontId="34" fillId="39" borderId="13">
      <alignment/>
      <protection locked="0"/>
    </xf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15" applyNumberFormat="0" applyFill="0" applyProtection="0">
      <alignment horizontal="right"/>
    </xf>
    <xf numFmtId="0" fontId="36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40" fillId="0" borderId="15" applyNumberFormat="0" applyFill="0" applyProtection="0">
      <alignment horizontal="center"/>
    </xf>
    <xf numFmtId="0" fontId="41" fillId="0" borderId="0" applyNumberFormat="0" applyFill="0" applyBorder="0" applyAlignment="0" applyProtection="0"/>
    <xf numFmtId="0" fontId="42" fillId="0" borderId="16" applyNumberFormat="0" applyFill="0" applyProtection="0">
      <alignment horizontal="center"/>
    </xf>
    <xf numFmtId="0" fontId="13" fillId="3" borderId="0" applyNumberFormat="0" applyBorder="0" applyAlignment="0" applyProtection="0"/>
    <xf numFmtId="0" fontId="43" fillId="3" borderId="0" applyNumberFormat="0" applyBorder="0" applyAlignment="0" applyProtection="0"/>
    <xf numFmtId="0" fontId="13" fillId="3" borderId="0" applyNumberFormat="0" applyBorder="0" applyAlignment="0" applyProtection="0"/>
    <xf numFmtId="0" fontId="44" fillId="40" borderId="0" applyNumberFormat="0" applyBorder="0" applyAlignment="0" applyProtection="0"/>
    <xf numFmtId="0" fontId="13" fillId="3" borderId="0" applyNumberFormat="0" applyBorder="0" applyAlignment="0" applyProtection="0"/>
    <xf numFmtId="0" fontId="39" fillId="0" borderId="0">
      <alignment vertical="center"/>
      <protection/>
    </xf>
    <xf numFmtId="4" fontId="39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 vertical="center"/>
      <protection/>
    </xf>
    <xf numFmtId="0" fontId="39" fillId="0" borderId="0">
      <alignment/>
      <protection/>
    </xf>
    <xf numFmtId="0" fontId="39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3" fontId="4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48" fillId="4" borderId="0" applyNumberFormat="0" applyBorder="0" applyAlignment="0" applyProtection="0"/>
    <xf numFmtId="0" fontId="20" fillId="4" borderId="0" applyNumberFormat="0" applyBorder="0" applyAlignment="0" applyProtection="0"/>
    <xf numFmtId="0" fontId="49" fillId="26" borderId="0" applyNumberFormat="0" applyBorder="0" applyAlignment="0" applyProtection="0"/>
    <xf numFmtId="0" fontId="20" fillId="4" borderId="0" applyNumberFormat="0" applyBorder="0" applyAlignment="0" applyProtection="0"/>
    <xf numFmtId="0" fontId="37" fillId="0" borderId="1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32" borderId="1" applyNumberFormat="0" applyAlignment="0" applyProtection="0"/>
    <xf numFmtId="0" fontId="15" fillId="33" borderId="2" applyNumberFormat="0" applyAlignment="0" applyProtection="0"/>
    <xf numFmtId="0" fontId="19" fillId="0" borderId="0" applyNumberFormat="0" applyFill="0" applyBorder="0" applyAlignment="0" applyProtection="0"/>
    <xf numFmtId="0" fontId="42" fillId="0" borderId="16" applyNumberFormat="0" applyFill="0" applyProtection="0">
      <alignment horizontal="left"/>
    </xf>
    <xf numFmtId="0" fontId="38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39" fillId="0" borderId="0">
      <alignment/>
      <protection/>
    </xf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5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9" borderId="0" applyNumberFormat="0" applyBorder="0" applyAlignment="0" applyProtection="0"/>
    <xf numFmtId="230" fontId="0" fillId="0" borderId="16" applyFill="0" applyProtection="0">
      <alignment horizontal="right"/>
    </xf>
    <xf numFmtId="0" fontId="0" fillId="0" borderId="15" applyNumberFormat="0" applyFill="0" applyProtection="0">
      <alignment horizontal="left"/>
    </xf>
    <xf numFmtId="0" fontId="30" fillId="37" borderId="0" applyNumberFormat="0" applyBorder="0" applyAlignment="0" applyProtection="0"/>
    <xf numFmtId="0" fontId="32" fillId="32" borderId="11" applyNumberFormat="0" applyAlignment="0" applyProtection="0"/>
    <xf numFmtId="0" fontId="26" fillId="7" borderId="1" applyNumberFormat="0" applyAlignment="0" applyProtection="0"/>
    <xf numFmtId="1" fontId="0" fillId="0" borderId="16" applyFill="0" applyProtection="0">
      <alignment horizontal="center"/>
    </xf>
    <xf numFmtId="0" fontId="51" fillId="0" borderId="0">
      <alignment vertical="top"/>
      <protection/>
    </xf>
    <xf numFmtId="0" fontId="52" fillId="0" borderId="0" applyNumberFormat="0" applyFill="0" applyBorder="0" applyAlignment="0" applyProtection="0"/>
    <xf numFmtId="0" fontId="1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34" borderId="10" applyNumberFormat="0" applyFont="0" applyAlignment="0" applyProtection="0"/>
  </cellStyleXfs>
  <cellXfs count="22">
    <xf numFmtId="0" fontId="0" fillId="0" borderId="0" xfId="0" applyAlignment="1">
      <alignment/>
    </xf>
    <xf numFmtId="0" fontId="53" fillId="4" borderId="0" xfId="132" applyFont="1" applyFill="1">
      <alignment/>
      <protection/>
    </xf>
    <xf numFmtId="0" fontId="0" fillId="0" borderId="0" xfId="132">
      <alignment/>
      <protection/>
    </xf>
    <xf numFmtId="0" fontId="0" fillId="4" borderId="0" xfId="132" applyFill="1">
      <alignment/>
      <protection/>
    </xf>
    <xf numFmtId="0" fontId="0" fillId="37" borderId="17" xfId="132" applyFill="1" applyBorder="1">
      <alignment/>
      <protection/>
    </xf>
    <xf numFmtId="0" fontId="0" fillId="44" borderId="13" xfId="132" applyFill="1" applyBorder="1">
      <alignment/>
      <protection/>
    </xf>
    <xf numFmtId="0" fontId="54" fillId="45" borderId="18" xfId="132" applyFont="1" applyFill="1" applyBorder="1" applyAlignment="1">
      <alignment horizontal="center"/>
      <protection/>
    </xf>
    <xf numFmtId="0" fontId="55" fillId="46" borderId="19" xfId="132" applyFont="1" applyFill="1" applyBorder="1" applyAlignment="1">
      <alignment horizontal="center"/>
      <protection/>
    </xf>
    <xf numFmtId="0" fontId="54" fillId="45" borderId="19" xfId="132" applyFont="1" applyFill="1" applyBorder="1" applyAlignment="1">
      <alignment horizontal="center"/>
      <protection/>
    </xf>
    <xf numFmtId="0" fontId="54" fillId="45" borderId="20" xfId="132" applyFont="1" applyFill="1" applyBorder="1" applyAlignment="1">
      <alignment horizontal="center"/>
      <protection/>
    </xf>
    <xf numFmtId="0" fontId="0" fillId="44" borderId="15" xfId="132" applyFill="1" applyBorder="1">
      <alignment/>
      <protection/>
    </xf>
    <xf numFmtId="0" fontId="0" fillId="37" borderId="21" xfId="132" applyFill="1" applyBorder="1">
      <alignment/>
      <protection/>
    </xf>
    <xf numFmtId="0" fontId="0" fillId="37" borderId="22" xfId="132" applyFill="1" applyBorder="1">
      <alignment/>
      <protection/>
    </xf>
    <xf numFmtId="0" fontId="0" fillId="44" borderId="21" xfId="132" applyFill="1" applyBorder="1">
      <alignment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211">
    <cellStyle name="Normal" xfId="0"/>
    <cellStyle name="RowLevel_0" xfId="1"/>
    <cellStyle name="ColLevel_0" xfId="2"/>
    <cellStyle name="RowLevel_1" xfId="3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附件一：战略产品全年统计表——川南机械厂" xfId="23"/>
    <cellStyle name="_弱电系统设备配置报价清单" xfId="24"/>
    <cellStyle name="0,0&#13;&#10;NA&#13;&#10;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20% - 强调文字颜色 1" xfId="32"/>
    <cellStyle name="20% - 强调文字颜色 2" xfId="33"/>
    <cellStyle name="20% - 强调文字颜色 3" xfId="34"/>
    <cellStyle name="20% - 强调文字颜色 4" xfId="35"/>
    <cellStyle name="20% - 强调文字颜色 5" xfId="36"/>
    <cellStyle name="20% - 强调文字颜色 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强调文字颜色 1" xfId="44"/>
    <cellStyle name="40% - 强调文字颜色 2" xfId="45"/>
    <cellStyle name="40% - 强调文字颜色 3" xfId="46"/>
    <cellStyle name="40% - 强调文字颜色 4" xfId="47"/>
    <cellStyle name="40% - 强调文字颜色 5" xfId="48"/>
    <cellStyle name="40% - 强调文字颜色 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60% - 强调文字颜色 1" xfId="56"/>
    <cellStyle name="60% - 强调文字颜色 2" xfId="57"/>
    <cellStyle name="60% - 强调文字颜色 3" xfId="58"/>
    <cellStyle name="60% - 强调文字颜色 4" xfId="59"/>
    <cellStyle name="60% - 强调文字颜色 5" xfId="60"/>
    <cellStyle name="60% - 强调文字颜色 6" xfId="61"/>
    <cellStyle name="6mal" xfId="62"/>
    <cellStyle name="Accent1" xfId="63"/>
    <cellStyle name="Accent1 - 20%" xfId="64"/>
    <cellStyle name="Accent1 - 40%" xfId="65"/>
    <cellStyle name="Accent1 - 60%" xfId="66"/>
    <cellStyle name="Accent1_Book1" xfId="67"/>
    <cellStyle name="Accent2" xfId="68"/>
    <cellStyle name="Accent2 - 20%" xfId="69"/>
    <cellStyle name="Accent2 - 40%" xfId="70"/>
    <cellStyle name="Accent2 - 60%" xfId="71"/>
    <cellStyle name="Accent2_Book1" xfId="72"/>
    <cellStyle name="Accent3" xfId="73"/>
    <cellStyle name="Accent3 - 20%" xfId="74"/>
    <cellStyle name="Accent3 - 40%" xfId="75"/>
    <cellStyle name="Accent3 - 60%" xfId="76"/>
    <cellStyle name="Accent3_Book1" xfId="77"/>
    <cellStyle name="Accent4" xfId="78"/>
    <cellStyle name="Accent4 - 20%" xfId="79"/>
    <cellStyle name="Accent4 - 40%" xfId="80"/>
    <cellStyle name="Accent4 - 60%" xfId="81"/>
    <cellStyle name="Accent4_Book1" xfId="82"/>
    <cellStyle name="Accent5" xfId="83"/>
    <cellStyle name="Accent5 - 20%" xfId="84"/>
    <cellStyle name="Accent5 - 40%" xfId="85"/>
    <cellStyle name="Accent5 - 60%" xfId="86"/>
    <cellStyle name="Accent5_Book1" xfId="87"/>
    <cellStyle name="Accent6" xfId="88"/>
    <cellStyle name="Accent6 - 20%" xfId="89"/>
    <cellStyle name="Accent6 - 40%" xfId="90"/>
    <cellStyle name="Accent6 - 60%" xfId="91"/>
    <cellStyle name="Accent6_Book1" xfId="92"/>
    <cellStyle name="args.style" xfId="93"/>
    <cellStyle name="Bad" xfId="94"/>
    <cellStyle name="Calculation" xfId="95"/>
    <cellStyle name="Check Cell" xfId="96"/>
    <cellStyle name="Comma [0]_!!!GO" xfId="97"/>
    <cellStyle name="comma zerodec" xfId="98"/>
    <cellStyle name="Comma_!!!GO" xfId="99"/>
    <cellStyle name="Currency [0]_!!!GO" xfId="100"/>
    <cellStyle name="Currency_!!!GO" xfId="101"/>
    <cellStyle name="Currency1" xfId="102"/>
    <cellStyle name="Date" xfId="103"/>
    <cellStyle name="Dollar (zero dec)" xfId="104"/>
    <cellStyle name="Explanatory Text" xfId="105"/>
    <cellStyle name="Good" xfId="106"/>
    <cellStyle name="Grey" xfId="107"/>
    <cellStyle name="Header1" xfId="108"/>
    <cellStyle name="Header2" xfId="109"/>
    <cellStyle name="Heading 1" xfId="110"/>
    <cellStyle name="Heading 2" xfId="111"/>
    <cellStyle name="Heading 3" xfId="112"/>
    <cellStyle name="Heading 4" xfId="113"/>
    <cellStyle name="Input" xfId="114"/>
    <cellStyle name="Input [yellow]" xfId="115"/>
    <cellStyle name="Input Cells" xfId="116"/>
    <cellStyle name="Linked Cell" xfId="117"/>
    <cellStyle name="Linked Cells" xfId="118"/>
    <cellStyle name="Millares [0]_96 Risk" xfId="119"/>
    <cellStyle name="Millares_96 Risk" xfId="120"/>
    <cellStyle name="Milliers [0]_!!!GO" xfId="121"/>
    <cellStyle name="Milliers_!!!GO" xfId="122"/>
    <cellStyle name="Moneda [0]_96 Risk" xfId="123"/>
    <cellStyle name="Moneda_96 Risk" xfId="124"/>
    <cellStyle name="Mon閠aire [0]_!!!GO" xfId="125"/>
    <cellStyle name="Mon閠aire_!!!GO" xfId="126"/>
    <cellStyle name="Neutral" xfId="127"/>
    <cellStyle name="New Times Roman" xfId="128"/>
    <cellStyle name="no dec" xfId="129"/>
    <cellStyle name="Normal - Style1" xfId="130"/>
    <cellStyle name="Normal_!!!GO" xfId="131"/>
    <cellStyle name="Normal_Book1" xfId="132"/>
    <cellStyle name="Note" xfId="133"/>
    <cellStyle name="Output" xfId="134"/>
    <cellStyle name="per.style" xfId="135"/>
    <cellStyle name="Percent [2]" xfId="136"/>
    <cellStyle name="Percent_!!!GO" xfId="137"/>
    <cellStyle name="Pourcentage_pldt" xfId="138"/>
    <cellStyle name="PSChar" xfId="139"/>
    <cellStyle name="PSDate" xfId="140"/>
    <cellStyle name="PSDec" xfId="141"/>
    <cellStyle name="PSHeading" xfId="142"/>
    <cellStyle name="PSInt" xfId="143"/>
    <cellStyle name="PSSpacer" xfId="144"/>
    <cellStyle name="s]&#13;&#10;spooler=yes&#13;&#10;load=mbtn.exe&#13;&#10;run=&#13;&#10;Beep=yes&#13;&#10;NullPort=None&#13;&#10;BorderWidth=1&#13;&#10;CursorBlinkRate=522&#13;&#10;DoubleClickSpeed=740" xfId="145"/>
    <cellStyle name="sstot" xfId="146"/>
    <cellStyle name="Standard_AREAS" xfId="147"/>
    <cellStyle name="t" xfId="148"/>
    <cellStyle name="t_HVAC Equipment (3)" xfId="149"/>
    <cellStyle name="Title" xfId="150"/>
    <cellStyle name="Total" xfId="151"/>
    <cellStyle name="Warning Text" xfId="152"/>
    <cellStyle name="Percent" xfId="153"/>
    <cellStyle name="捠壿 [0.00]_Region Orders (2)" xfId="154"/>
    <cellStyle name="捠壿_Region Orders (2)" xfId="155"/>
    <cellStyle name="编号" xfId="156"/>
    <cellStyle name="标题" xfId="157"/>
    <cellStyle name="标题 1" xfId="158"/>
    <cellStyle name="标题 2" xfId="159"/>
    <cellStyle name="标题 3" xfId="160"/>
    <cellStyle name="标题 4" xfId="161"/>
    <cellStyle name="标题1" xfId="162"/>
    <cellStyle name="表标题" xfId="163"/>
    <cellStyle name="部门" xfId="164"/>
    <cellStyle name="差" xfId="165"/>
    <cellStyle name="差_Book1" xfId="166"/>
    <cellStyle name="差_Book1_1" xfId="167"/>
    <cellStyle name="差_Book1_2" xfId="168"/>
    <cellStyle name="差_资产负债表" xfId="169"/>
    <cellStyle name="常规 2" xfId="170"/>
    <cellStyle name="常规 2 2" xfId="171"/>
    <cellStyle name="常规 2_2011.1-12战略性新兴产品统计表（汇总表）3" xfId="172"/>
    <cellStyle name="常规 3" xfId="173"/>
    <cellStyle name="常规 4" xfId="174"/>
    <cellStyle name="常规 5" xfId="175"/>
    <cellStyle name="常规 6" xfId="176"/>
    <cellStyle name="Hyperlink" xfId="177"/>
    <cellStyle name="分级显示列_1_Book1" xfId="178"/>
    <cellStyle name="分级显示行_1_Book1" xfId="179"/>
    <cellStyle name="好" xfId="180"/>
    <cellStyle name="好_Book1" xfId="181"/>
    <cellStyle name="好_Book1_1" xfId="182"/>
    <cellStyle name="好_Book1_2" xfId="183"/>
    <cellStyle name="好_资产负债表" xfId="184"/>
    <cellStyle name="汇总" xfId="185"/>
    <cellStyle name="Currency" xfId="186"/>
    <cellStyle name="Currency [0]" xfId="187"/>
    <cellStyle name="计算" xfId="188"/>
    <cellStyle name="检查单元格" xfId="189"/>
    <cellStyle name="解释性文本" xfId="190"/>
    <cellStyle name="借出原因" xfId="191"/>
    <cellStyle name="警告文本" xfId="192"/>
    <cellStyle name="链接单元格" xfId="193"/>
    <cellStyle name="普通_laroux" xfId="194"/>
    <cellStyle name="千分位[0]_laroux" xfId="195"/>
    <cellStyle name="千分位_laroux" xfId="196"/>
    <cellStyle name="千位[0]_ 方正PC" xfId="197"/>
    <cellStyle name="千位_ 方正PC" xfId="198"/>
    <cellStyle name="Comma" xfId="199"/>
    <cellStyle name="Comma [0]" xfId="200"/>
    <cellStyle name="强调 1" xfId="201"/>
    <cellStyle name="强调 2" xfId="202"/>
    <cellStyle name="强调 3" xfId="203"/>
    <cellStyle name="强调文字颜色 1" xfId="204"/>
    <cellStyle name="强调文字颜色 2" xfId="205"/>
    <cellStyle name="强调文字颜色 3" xfId="206"/>
    <cellStyle name="强调文字颜色 4" xfId="207"/>
    <cellStyle name="强调文字颜色 5" xfId="208"/>
    <cellStyle name="强调文字颜色 6" xfId="209"/>
    <cellStyle name="日期" xfId="210"/>
    <cellStyle name="商品名称" xfId="211"/>
    <cellStyle name="适中" xfId="212"/>
    <cellStyle name="输出" xfId="213"/>
    <cellStyle name="输入" xfId="214"/>
    <cellStyle name="数量" xfId="215"/>
    <cellStyle name="样式 1" xfId="216"/>
    <cellStyle name="Followed Hyperlink" xfId="217"/>
    <cellStyle name="昗弨_Pacific Region P&amp;L" xfId="218"/>
    <cellStyle name="寘嬫愗傝 [0.00]_Region Orders (2)" xfId="219"/>
    <cellStyle name="寘嬫愗傝_Region Orders (2)" xfId="220"/>
    <cellStyle name="注释" xfId="2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huangqin\LOCALS~1\Temp\notesFCBCEE\&#29289;&#36164;&#26448;&#26009;&#37319;&#36141;&#12289;&#21152;&#24037;&#30003;&#35831;&#21333;201102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物资采购申请单"/>
      <sheetName val="物资采购申请单 (总)"/>
      <sheetName val="物资采购申请单 (2塘沽)"/>
      <sheetName val="物资采购申请单 (lmd)"/>
      <sheetName val="物资采购申请单 (电缆)"/>
      <sheetName val="加工申请单"/>
      <sheetName val="10年项目编号"/>
    </sheetNames>
    <sheetDataSet>
      <sheetData sheetId="6">
        <row r="2">
          <cell r="B2" t="str">
            <v>办公用品</v>
          </cell>
        </row>
        <row r="3">
          <cell r="B3" t="str">
            <v>劳保用品</v>
          </cell>
        </row>
        <row r="4">
          <cell r="B4" t="str">
            <v>低值易耗</v>
          </cell>
        </row>
        <row r="5">
          <cell r="B5" t="str">
            <v>警卫消防费</v>
          </cell>
        </row>
        <row r="6">
          <cell r="B6" t="str">
            <v>04YT01</v>
          </cell>
        </row>
        <row r="7">
          <cell r="B7" t="str">
            <v>JSB07YF001</v>
          </cell>
        </row>
        <row r="8">
          <cell r="B8" t="str">
            <v>JSB07YF002</v>
          </cell>
        </row>
        <row r="9">
          <cell r="B9" t="str">
            <v>JSB07YF008</v>
          </cell>
        </row>
        <row r="10">
          <cell r="B10" t="str">
            <v>JSB08YF001</v>
          </cell>
        </row>
        <row r="11">
          <cell r="B11" t="str">
            <v>JSB08YF005</v>
          </cell>
        </row>
        <row r="12">
          <cell r="B12" t="str">
            <v>JSB09YF001</v>
          </cell>
        </row>
        <row r="13">
          <cell r="B13" t="str">
            <v>JSB09YF002</v>
          </cell>
        </row>
        <row r="14">
          <cell r="B14" t="str">
            <v>JSB09YF005</v>
          </cell>
        </row>
        <row r="15">
          <cell r="B15" t="str">
            <v>JSB09YF006</v>
          </cell>
        </row>
        <row r="16">
          <cell r="B16" t="str">
            <v>JSB09YF007</v>
          </cell>
        </row>
        <row r="17">
          <cell r="B17" t="str">
            <v>JSB09YF013</v>
          </cell>
        </row>
        <row r="18">
          <cell r="B18" t="str">
            <v>JSB09YF038</v>
          </cell>
        </row>
        <row r="19">
          <cell r="B19" t="str">
            <v>JSB10YF001</v>
          </cell>
        </row>
        <row r="20">
          <cell r="B20" t="str">
            <v>JSB10YF002</v>
          </cell>
        </row>
        <row r="21">
          <cell r="B21" t="str">
            <v>JSB10YF003</v>
          </cell>
        </row>
        <row r="22">
          <cell r="B22" t="str">
            <v>JSB10YF004</v>
          </cell>
        </row>
        <row r="23">
          <cell r="B23" t="str">
            <v>JSB10YF005</v>
          </cell>
        </row>
        <row r="24">
          <cell r="B24" t="str">
            <v>JSB10YF006</v>
          </cell>
        </row>
        <row r="25">
          <cell r="B25" t="str">
            <v>JSB10YF007</v>
          </cell>
        </row>
        <row r="26">
          <cell r="B26" t="str">
            <v>JSB10YF008</v>
          </cell>
        </row>
        <row r="27">
          <cell r="B27" t="str">
            <v>JSB10YF009</v>
          </cell>
        </row>
        <row r="28">
          <cell r="B28" t="str">
            <v>JSB10YF010</v>
          </cell>
        </row>
        <row r="29">
          <cell r="B29" t="str">
            <v>JSB10YF012</v>
          </cell>
        </row>
        <row r="30">
          <cell r="B30" t="str">
            <v>JSB10YF013</v>
          </cell>
        </row>
        <row r="31">
          <cell r="B31" t="str">
            <v>JSB10YF014</v>
          </cell>
        </row>
        <row r="32">
          <cell r="B32" t="str">
            <v>JSB10YF015</v>
          </cell>
        </row>
        <row r="33">
          <cell r="B33" t="str">
            <v>JSB10YF016</v>
          </cell>
        </row>
        <row r="34">
          <cell r="B34" t="str">
            <v>JSB10YF019</v>
          </cell>
        </row>
        <row r="35">
          <cell r="B35" t="str">
            <v>JSB10GX012</v>
          </cell>
        </row>
        <row r="36">
          <cell r="B36" t="str">
            <v>JSB10GX013</v>
          </cell>
        </row>
        <row r="37">
          <cell r="B37" t="str">
            <v>JSB10GX016</v>
          </cell>
        </row>
        <row r="38">
          <cell r="B38" t="str">
            <v>JSB10GX020</v>
          </cell>
        </row>
        <row r="39">
          <cell r="B39" t="str">
            <v>JSB10GX025</v>
          </cell>
        </row>
        <row r="40">
          <cell r="B40" t="str">
            <v>JSB10GX026</v>
          </cell>
        </row>
        <row r="41">
          <cell r="B41" t="str">
            <v>JSB10GX043</v>
          </cell>
        </row>
        <row r="42">
          <cell r="B42" t="str">
            <v>JSB10GX044</v>
          </cell>
        </row>
        <row r="43">
          <cell r="B43" t="str">
            <v>JSB10GX045</v>
          </cell>
        </row>
        <row r="44">
          <cell r="B44" t="str">
            <v>JSB10GX049</v>
          </cell>
        </row>
        <row r="45">
          <cell r="B45" t="str">
            <v>JSB10GX054</v>
          </cell>
        </row>
        <row r="46">
          <cell r="B46" t="str">
            <v>JSB10GX058</v>
          </cell>
        </row>
        <row r="47">
          <cell r="B47" t="str">
            <v>JSB10GX062</v>
          </cell>
        </row>
        <row r="48">
          <cell r="B48" t="str">
            <v>JSB10GX070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J21" sqref="J21"/>
    </sheetView>
  </sheetViews>
  <sheetFormatPr defaultColWidth="9.140625" defaultRowHeight="12.75"/>
  <cols>
    <col min="1" max="1" width="8.28125" style="0" customWidth="1"/>
    <col min="5" max="5" width="6.7109375" style="0" customWidth="1"/>
    <col min="7" max="8" width="10.7109375" style="0" customWidth="1"/>
    <col min="9" max="9" width="8.00390625" style="0" customWidth="1"/>
  </cols>
  <sheetData>
    <row r="1" spans="1:9" ht="20.25">
      <c r="A1" s="14" t="s">
        <v>61</v>
      </c>
      <c r="B1" s="15"/>
      <c r="C1" s="15"/>
      <c r="D1" s="15"/>
      <c r="E1" s="15"/>
      <c r="F1" s="15"/>
      <c r="G1" s="15"/>
      <c r="H1" s="15"/>
      <c r="I1" s="16"/>
    </row>
    <row r="2" spans="1:9" ht="15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62</v>
      </c>
      <c r="H2" s="17" t="s">
        <v>63</v>
      </c>
      <c r="I2" s="18" t="s">
        <v>7</v>
      </c>
    </row>
    <row r="3" spans="1:9" ht="14.25">
      <c r="A3" s="19">
        <v>8738</v>
      </c>
      <c r="B3" s="19" t="s">
        <v>14</v>
      </c>
      <c r="C3" s="19" t="s">
        <v>15</v>
      </c>
      <c r="D3" s="19" t="s">
        <v>16</v>
      </c>
      <c r="E3" s="19" t="s">
        <v>10</v>
      </c>
      <c r="F3" s="19">
        <v>146.6</v>
      </c>
      <c r="G3" s="20">
        <v>9220.12</v>
      </c>
      <c r="H3" s="19">
        <f>F3*I3</f>
        <v>9675.6</v>
      </c>
      <c r="I3" s="19">
        <v>66</v>
      </c>
    </row>
    <row r="4" spans="1:9" ht="14.25">
      <c r="A4" s="19">
        <v>31868</v>
      </c>
      <c r="B4" s="19" t="s">
        <v>14</v>
      </c>
      <c r="C4" s="19" t="s">
        <v>41</v>
      </c>
      <c r="D4" s="19" t="s">
        <v>16</v>
      </c>
      <c r="E4" s="19" t="s">
        <v>10</v>
      </c>
      <c r="F4" s="19">
        <v>7.9</v>
      </c>
      <c r="G4" s="20">
        <v>410.18</v>
      </c>
      <c r="H4" s="19">
        <f aca="true" t="shared" si="0" ref="H4:H32">F4*I4</f>
        <v>458.20000000000005</v>
      </c>
      <c r="I4" s="19">
        <v>58</v>
      </c>
    </row>
    <row r="5" spans="1:9" ht="14.25">
      <c r="A5" s="21" t="s">
        <v>64</v>
      </c>
      <c r="B5" s="19"/>
      <c r="C5" s="19"/>
      <c r="D5" s="19"/>
      <c r="E5" s="19"/>
      <c r="F5" s="19"/>
      <c r="G5" s="21">
        <f>SUM(G3:G4)</f>
        <v>9630.300000000001</v>
      </c>
      <c r="H5" s="21">
        <f>SUM(H3:H4)</f>
        <v>10133.800000000001</v>
      </c>
      <c r="I5" s="19"/>
    </row>
    <row r="6" spans="1:9" ht="14.25">
      <c r="A6" s="19">
        <v>72539</v>
      </c>
      <c r="B6" s="19" t="s">
        <v>8</v>
      </c>
      <c r="C6" s="19" t="s">
        <v>9</v>
      </c>
      <c r="D6" s="19" t="s">
        <v>0</v>
      </c>
      <c r="E6" s="19" t="s">
        <v>10</v>
      </c>
      <c r="F6" s="19">
        <v>13.15</v>
      </c>
      <c r="G6" s="19">
        <v>32557.9</v>
      </c>
      <c r="H6" s="19">
        <f t="shared" si="0"/>
        <v>37872</v>
      </c>
      <c r="I6" s="19">
        <v>2880</v>
      </c>
    </row>
    <row r="7" spans="1:9" ht="14.25">
      <c r="A7" s="19">
        <v>93713</v>
      </c>
      <c r="B7" s="19" t="s">
        <v>8</v>
      </c>
      <c r="C7" s="19" t="s">
        <v>11</v>
      </c>
      <c r="D7" s="19" t="s">
        <v>12</v>
      </c>
      <c r="E7" s="19" t="s">
        <v>10</v>
      </c>
      <c r="F7" s="19">
        <v>10.56</v>
      </c>
      <c r="G7" s="19">
        <v>30610.52</v>
      </c>
      <c r="H7" s="19">
        <f t="shared" si="0"/>
        <v>36748.8</v>
      </c>
      <c r="I7" s="19">
        <v>3480</v>
      </c>
    </row>
    <row r="8" spans="1:9" ht="14.25">
      <c r="A8" s="19">
        <v>9113</v>
      </c>
      <c r="B8" s="19" t="s">
        <v>8</v>
      </c>
      <c r="C8" s="19" t="s">
        <v>11</v>
      </c>
      <c r="D8" s="19" t="s">
        <v>12</v>
      </c>
      <c r="E8" s="19" t="s">
        <v>10</v>
      </c>
      <c r="F8" s="19">
        <v>11.3</v>
      </c>
      <c r="G8" s="19">
        <v>21823.97</v>
      </c>
      <c r="H8" s="19">
        <f t="shared" si="0"/>
        <v>25538</v>
      </c>
      <c r="I8" s="19">
        <v>2260</v>
      </c>
    </row>
    <row r="9" spans="1:9" ht="14.25">
      <c r="A9" s="19">
        <v>73675</v>
      </c>
      <c r="B9" s="19" t="s">
        <v>8</v>
      </c>
      <c r="C9" s="19" t="s">
        <v>13</v>
      </c>
      <c r="D9" s="19" t="s">
        <v>12</v>
      </c>
      <c r="E9" s="19" t="s">
        <v>10</v>
      </c>
      <c r="F9" s="19">
        <v>2.54</v>
      </c>
      <c r="G9" s="19">
        <v>9670</v>
      </c>
      <c r="H9" s="19">
        <f t="shared" si="0"/>
        <v>11379.2</v>
      </c>
      <c r="I9" s="19">
        <v>4480</v>
      </c>
    </row>
    <row r="10" spans="1:9" ht="14.25">
      <c r="A10" s="19">
        <v>9368</v>
      </c>
      <c r="B10" s="19" t="s">
        <v>8</v>
      </c>
      <c r="C10" s="19" t="s">
        <v>26</v>
      </c>
      <c r="D10" s="19" t="s">
        <v>12</v>
      </c>
      <c r="E10" s="19" t="s">
        <v>10</v>
      </c>
      <c r="F10" s="19">
        <v>0.75</v>
      </c>
      <c r="G10" s="19">
        <v>3616</v>
      </c>
      <c r="H10" s="19">
        <f t="shared" si="0"/>
        <v>4110</v>
      </c>
      <c r="I10" s="19">
        <v>5480</v>
      </c>
    </row>
    <row r="11" spans="1:9" ht="14.25">
      <c r="A11" s="21" t="s">
        <v>64</v>
      </c>
      <c r="B11" s="19"/>
      <c r="C11" s="19"/>
      <c r="D11" s="19"/>
      <c r="E11" s="19"/>
      <c r="F11" s="19"/>
      <c r="G11" s="21">
        <f>SUM(G6:G10)</f>
        <v>98278.39</v>
      </c>
      <c r="H11" s="21">
        <f>SUM(H6:H10)</f>
        <v>115648</v>
      </c>
      <c r="I11" s="19"/>
    </row>
    <row r="12" spans="1:9" ht="14.25">
      <c r="A12" s="19">
        <v>75324</v>
      </c>
      <c r="B12" s="19" t="s">
        <v>27</v>
      </c>
      <c r="C12" s="19" t="s">
        <v>13</v>
      </c>
      <c r="D12" s="19" t="s">
        <v>28</v>
      </c>
      <c r="E12" s="19" t="s">
        <v>10</v>
      </c>
      <c r="F12" s="19">
        <v>24.136</v>
      </c>
      <c r="G12" s="19">
        <v>1902.21</v>
      </c>
      <c r="H12" s="19">
        <f t="shared" si="0"/>
        <v>2123.968</v>
      </c>
      <c r="I12" s="19">
        <v>88</v>
      </c>
    </row>
    <row r="13" spans="1:9" ht="14.25">
      <c r="A13" s="19">
        <v>75325</v>
      </c>
      <c r="B13" s="19" t="s">
        <v>27</v>
      </c>
      <c r="C13" s="19" t="s">
        <v>11</v>
      </c>
      <c r="D13" s="19" t="s">
        <v>28</v>
      </c>
      <c r="E13" s="19" t="s">
        <v>10</v>
      </c>
      <c r="F13" s="19">
        <v>0.4</v>
      </c>
      <c r="G13" s="19">
        <v>23.2</v>
      </c>
      <c r="H13" s="19">
        <f t="shared" si="0"/>
        <v>23.200000000000003</v>
      </c>
      <c r="I13" s="19">
        <v>58</v>
      </c>
    </row>
    <row r="14" spans="1:9" ht="14.25">
      <c r="A14" s="21" t="s">
        <v>64</v>
      </c>
      <c r="B14" s="19"/>
      <c r="C14" s="19"/>
      <c r="D14" s="19"/>
      <c r="E14" s="19"/>
      <c r="F14" s="19"/>
      <c r="G14" s="21">
        <f>SUM(G12:G13)</f>
        <v>1925.41</v>
      </c>
      <c r="H14" s="21">
        <f>SUM(H12:H13)</f>
        <v>2147.1679999999997</v>
      </c>
      <c r="I14" s="19"/>
    </row>
    <row r="15" spans="1:9" ht="14.25">
      <c r="A15" s="19">
        <v>8249</v>
      </c>
      <c r="B15" s="19" t="s">
        <v>42</v>
      </c>
      <c r="C15" s="19" t="s">
        <v>43</v>
      </c>
      <c r="D15" s="19" t="s">
        <v>44</v>
      </c>
      <c r="E15" s="19" t="s">
        <v>10</v>
      </c>
      <c r="F15" s="19">
        <v>2.5</v>
      </c>
      <c r="G15" s="19">
        <v>245</v>
      </c>
      <c r="H15" s="19">
        <f t="shared" si="0"/>
        <v>245</v>
      </c>
      <c r="I15" s="19">
        <v>98</v>
      </c>
    </row>
    <row r="16" spans="1:9" ht="14.25">
      <c r="A16" s="19">
        <v>8236</v>
      </c>
      <c r="B16" s="19" t="s">
        <v>42</v>
      </c>
      <c r="C16" s="19" t="s">
        <v>45</v>
      </c>
      <c r="D16" s="19" t="s">
        <v>16</v>
      </c>
      <c r="E16" s="19" t="s">
        <v>10</v>
      </c>
      <c r="F16" s="19">
        <v>3</v>
      </c>
      <c r="G16" s="19">
        <v>234</v>
      </c>
      <c r="H16" s="19">
        <f t="shared" si="0"/>
        <v>234</v>
      </c>
      <c r="I16" s="19">
        <v>78</v>
      </c>
    </row>
    <row r="17" spans="1:9" ht="14.25">
      <c r="A17" s="19">
        <v>82737</v>
      </c>
      <c r="B17" s="19" t="s">
        <v>42</v>
      </c>
      <c r="C17" s="19" t="s">
        <v>46</v>
      </c>
      <c r="D17" s="19" t="s">
        <v>44</v>
      </c>
      <c r="E17" s="19" t="s">
        <v>10</v>
      </c>
      <c r="F17" s="19">
        <v>1</v>
      </c>
      <c r="G17" s="19">
        <v>128</v>
      </c>
      <c r="H17" s="19">
        <f t="shared" si="0"/>
        <v>128</v>
      </c>
      <c r="I17" s="19">
        <v>128</v>
      </c>
    </row>
    <row r="18" spans="1:9" ht="14.25">
      <c r="A18" s="21" t="s">
        <v>64</v>
      </c>
      <c r="B18" s="19"/>
      <c r="C18" s="19"/>
      <c r="D18" s="19"/>
      <c r="E18" s="19"/>
      <c r="F18" s="19"/>
      <c r="G18" s="21">
        <f>SUM(G15:G17)</f>
        <v>607</v>
      </c>
      <c r="H18" s="21">
        <f>SUM(H15:H17)</f>
        <v>607</v>
      </c>
      <c r="I18" s="19"/>
    </row>
    <row r="19" spans="1:9" ht="14.25">
      <c r="A19" s="19">
        <v>73796</v>
      </c>
      <c r="B19" s="19" t="s">
        <v>31</v>
      </c>
      <c r="C19" s="19" t="s">
        <v>32</v>
      </c>
      <c r="D19" s="19" t="s">
        <v>16</v>
      </c>
      <c r="E19" s="19" t="s">
        <v>10</v>
      </c>
      <c r="F19" s="19">
        <v>63.38</v>
      </c>
      <c r="G19" s="19">
        <v>1732.44</v>
      </c>
      <c r="H19" s="19">
        <f t="shared" si="0"/>
        <v>1888.7240000000002</v>
      </c>
      <c r="I19" s="19">
        <v>29.8</v>
      </c>
    </row>
    <row r="20" spans="1:9" ht="14.25">
      <c r="A20" s="19">
        <v>73686</v>
      </c>
      <c r="B20" s="19" t="s">
        <v>31</v>
      </c>
      <c r="C20" s="19" t="s">
        <v>34</v>
      </c>
      <c r="D20" s="19" t="s">
        <v>16</v>
      </c>
      <c r="E20" s="19" t="s">
        <v>10</v>
      </c>
      <c r="F20" s="19">
        <v>42.41</v>
      </c>
      <c r="G20" s="19">
        <v>1220.59</v>
      </c>
      <c r="H20" s="19">
        <f t="shared" si="0"/>
        <v>1221.408</v>
      </c>
      <c r="I20" s="19">
        <v>28.8</v>
      </c>
    </row>
    <row r="21" spans="1:9" ht="14.25">
      <c r="A21" s="19">
        <v>73683</v>
      </c>
      <c r="B21" s="19" t="s">
        <v>31</v>
      </c>
      <c r="C21" s="19" t="s">
        <v>35</v>
      </c>
      <c r="D21" s="19" t="s">
        <v>16</v>
      </c>
      <c r="E21" s="19" t="s">
        <v>10</v>
      </c>
      <c r="F21" s="19">
        <v>71.22</v>
      </c>
      <c r="G21" s="19">
        <v>1213.21</v>
      </c>
      <c r="H21" s="19">
        <f t="shared" si="0"/>
        <v>1267.7160000000001</v>
      </c>
      <c r="I21" s="19">
        <v>17.8</v>
      </c>
    </row>
    <row r="22" spans="1:9" ht="14.25">
      <c r="A22" s="19">
        <v>73684</v>
      </c>
      <c r="B22" s="19" t="s">
        <v>31</v>
      </c>
      <c r="C22" s="19" t="s">
        <v>36</v>
      </c>
      <c r="D22" s="19" t="s">
        <v>16</v>
      </c>
      <c r="E22" s="19" t="s">
        <v>10</v>
      </c>
      <c r="F22" s="19">
        <v>60.25</v>
      </c>
      <c r="G22" s="19">
        <v>1192.95</v>
      </c>
      <c r="H22" s="19">
        <f t="shared" si="0"/>
        <v>1192.95</v>
      </c>
      <c r="I22" s="19">
        <v>19.8</v>
      </c>
    </row>
    <row r="23" spans="1:9" ht="14.25">
      <c r="A23" s="21" t="s">
        <v>64</v>
      </c>
      <c r="B23" s="19"/>
      <c r="C23" s="19"/>
      <c r="D23" s="19"/>
      <c r="E23" s="19"/>
      <c r="F23" s="19"/>
      <c r="G23" s="21">
        <f>SUM(G19:G22)</f>
        <v>5359.19</v>
      </c>
      <c r="H23" s="21">
        <f>SUM(H19:H22)</f>
        <v>5570.798</v>
      </c>
      <c r="I23" s="19"/>
    </row>
    <row r="24" spans="1:9" ht="14.25">
      <c r="A24" s="19">
        <v>22490</v>
      </c>
      <c r="B24" s="19" t="s">
        <v>17</v>
      </c>
      <c r="C24" s="19" t="s">
        <v>18</v>
      </c>
      <c r="D24" s="19" t="s">
        <v>19</v>
      </c>
      <c r="E24" s="19" t="s">
        <v>10</v>
      </c>
      <c r="F24" s="19">
        <v>190.78</v>
      </c>
      <c r="G24" s="19">
        <v>6069.5</v>
      </c>
      <c r="H24" s="19">
        <f t="shared" si="0"/>
        <v>6829.923999999999</v>
      </c>
      <c r="I24" s="19">
        <v>35.8</v>
      </c>
    </row>
    <row r="25" spans="1:9" ht="14.25">
      <c r="A25" s="19">
        <v>64558</v>
      </c>
      <c r="B25" s="19" t="s">
        <v>17</v>
      </c>
      <c r="C25" s="19" t="s">
        <v>24</v>
      </c>
      <c r="D25" s="19" t="s">
        <v>25</v>
      </c>
      <c r="E25" s="19" t="s">
        <v>10</v>
      </c>
      <c r="F25" s="19">
        <v>173.367</v>
      </c>
      <c r="G25" s="19">
        <v>4332.01</v>
      </c>
      <c r="H25" s="19">
        <f t="shared" si="0"/>
        <v>4646.2356</v>
      </c>
      <c r="I25" s="19">
        <v>26.8</v>
      </c>
    </row>
    <row r="26" spans="1:9" ht="14.25">
      <c r="A26" s="19">
        <v>73682</v>
      </c>
      <c r="B26" s="19" t="s">
        <v>17</v>
      </c>
      <c r="C26" s="19" t="s">
        <v>29</v>
      </c>
      <c r="D26" s="19" t="s">
        <v>30</v>
      </c>
      <c r="E26" s="19" t="s">
        <v>10</v>
      </c>
      <c r="F26" s="19">
        <v>71.3</v>
      </c>
      <c r="G26" s="19">
        <v>1756.83</v>
      </c>
      <c r="H26" s="19">
        <f t="shared" si="0"/>
        <v>1996.3999999999999</v>
      </c>
      <c r="I26" s="19">
        <v>28</v>
      </c>
    </row>
    <row r="27" spans="1:9" ht="14.25">
      <c r="A27" s="19">
        <v>22437</v>
      </c>
      <c r="B27" s="19" t="s">
        <v>17</v>
      </c>
      <c r="C27" s="19" t="s">
        <v>33</v>
      </c>
      <c r="D27" s="19" t="s">
        <v>19</v>
      </c>
      <c r="E27" s="19" t="s">
        <v>10</v>
      </c>
      <c r="F27" s="19">
        <v>80.39</v>
      </c>
      <c r="G27" s="19">
        <v>1527.56</v>
      </c>
      <c r="H27" s="19">
        <f t="shared" si="0"/>
        <v>1591.722</v>
      </c>
      <c r="I27" s="19">
        <v>19.8</v>
      </c>
    </row>
    <row r="28" spans="1:9" ht="14.25">
      <c r="A28" s="19">
        <v>8180</v>
      </c>
      <c r="B28" s="19" t="s">
        <v>17</v>
      </c>
      <c r="C28" s="19" t="s">
        <v>37</v>
      </c>
      <c r="D28" s="19" t="s">
        <v>38</v>
      </c>
      <c r="E28" s="19" t="s">
        <v>10</v>
      </c>
      <c r="F28" s="19">
        <v>10</v>
      </c>
      <c r="G28" s="19">
        <v>826.52</v>
      </c>
      <c r="H28" s="19">
        <f t="shared" si="0"/>
        <v>980</v>
      </c>
      <c r="I28" s="19">
        <v>98</v>
      </c>
    </row>
    <row r="29" spans="1:9" ht="14.25">
      <c r="A29" s="19">
        <v>8204</v>
      </c>
      <c r="B29" s="19" t="s">
        <v>17</v>
      </c>
      <c r="C29" s="19" t="s">
        <v>39</v>
      </c>
      <c r="D29" s="19" t="s">
        <v>38</v>
      </c>
      <c r="E29" s="19" t="s">
        <v>10</v>
      </c>
      <c r="F29" s="19">
        <v>10</v>
      </c>
      <c r="G29" s="19">
        <v>573.48</v>
      </c>
      <c r="H29" s="19">
        <f t="shared" si="0"/>
        <v>680</v>
      </c>
      <c r="I29" s="19">
        <v>68</v>
      </c>
    </row>
    <row r="30" spans="1:9" ht="14.25">
      <c r="A30" s="19">
        <v>64562</v>
      </c>
      <c r="B30" s="19" t="s">
        <v>17</v>
      </c>
      <c r="C30" s="19" t="s">
        <v>40</v>
      </c>
      <c r="D30" s="19" t="s">
        <v>25</v>
      </c>
      <c r="E30" s="19" t="s">
        <v>10</v>
      </c>
      <c r="F30" s="19">
        <v>18</v>
      </c>
      <c r="G30" s="19">
        <v>443.52</v>
      </c>
      <c r="H30" s="19">
        <f t="shared" si="0"/>
        <v>504</v>
      </c>
      <c r="I30" s="19">
        <v>28</v>
      </c>
    </row>
    <row r="31" spans="1:9" ht="14.25">
      <c r="A31" s="21" t="s">
        <v>64</v>
      </c>
      <c r="B31" s="19"/>
      <c r="C31" s="19"/>
      <c r="D31" s="19"/>
      <c r="E31" s="19"/>
      <c r="F31" s="19"/>
      <c r="G31" s="21">
        <f>SUM(G24:G30)</f>
        <v>15529.42</v>
      </c>
      <c r="H31" s="21">
        <f>SUM(H24:H30)</f>
        <v>17228.2816</v>
      </c>
      <c r="I31" s="19"/>
    </row>
    <row r="32" spans="1:9" ht="14.25">
      <c r="A32" s="19">
        <v>70531</v>
      </c>
      <c r="B32" s="19" t="s">
        <v>20</v>
      </c>
      <c r="C32" s="19" t="s">
        <v>21</v>
      </c>
      <c r="D32" s="19" t="s">
        <v>22</v>
      </c>
      <c r="E32" s="19" t="s">
        <v>23</v>
      </c>
      <c r="F32" s="19">
        <v>112.6</v>
      </c>
      <c r="G32" s="19">
        <v>4909.43</v>
      </c>
      <c r="H32" s="19">
        <f t="shared" si="0"/>
        <v>5404.799999999999</v>
      </c>
      <c r="I32" s="19">
        <v>48</v>
      </c>
    </row>
    <row r="33" spans="1:9" ht="16.5" customHeight="1">
      <c r="A33" s="21" t="s">
        <v>64</v>
      </c>
      <c r="B33" s="19"/>
      <c r="C33" s="19"/>
      <c r="D33" s="19"/>
      <c r="E33" s="19"/>
      <c r="F33" s="19"/>
      <c r="G33" s="21">
        <v>4909.43</v>
      </c>
      <c r="H33" s="21">
        <v>5404.8</v>
      </c>
      <c r="I33" s="19"/>
    </row>
    <row r="34" spans="1:9" ht="15.75" customHeight="1">
      <c r="A34" s="17" t="s">
        <v>47</v>
      </c>
      <c r="B34" s="17" t="s">
        <v>0</v>
      </c>
      <c r="C34" s="17" t="s">
        <v>0</v>
      </c>
      <c r="D34" s="17" t="s">
        <v>0</v>
      </c>
      <c r="E34" s="17" t="s">
        <v>0</v>
      </c>
      <c r="F34" s="17"/>
      <c r="G34" s="21">
        <v>136239.1</v>
      </c>
      <c r="H34" s="21">
        <v>156740</v>
      </c>
      <c r="I34" s="17"/>
    </row>
  </sheetData>
  <autoFilter ref="B1:B32"/>
  <mergeCells count="1">
    <mergeCell ref="A1:I1"/>
  </mergeCells>
  <printOptions/>
  <pageMargins left="0.75" right="0.75" top="1" bottom="1" header="0.5" footer="0.5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Formulas="1" defaultGridColor="0" colorId="0" workbookViewId="0" topLeftCell="A1">
      <selection activeCell="C1" sqref="C1"/>
    </sheetView>
  </sheetViews>
  <sheetFormatPr defaultColWidth="9.140625" defaultRowHeight="12.75"/>
  <cols>
    <col min="1" max="1" width="29.8515625" style="2" customWidth="1"/>
    <col min="2" max="2" width="1.28515625" style="2" customWidth="1"/>
    <col min="3" max="3" width="32.140625" style="2" customWidth="1"/>
    <col min="4" max="16384" width="9.140625" style="2" customWidth="1"/>
  </cols>
  <sheetData>
    <row r="1" spans="1:3" ht="12.75">
      <c r="A1" s="1" t="s">
        <v>48</v>
      </c>
      <c r="C1" s="2" t="b">
        <f>"Deleted By K"</f>
        <v>1</v>
      </c>
    </row>
    <row r="2" ht="13.5" thickBot="1">
      <c r="A2" s="1" t="s">
        <v>49</v>
      </c>
    </row>
    <row r="3" spans="1:3" ht="13.5" thickBot="1">
      <c r="A3" s="3" t="s">
        <v>50</v>
      </c>
      <c r="C3" s="4" t="s">
        <v>51</v>
      </c>
    </row>
    <row r="4" spans="1:3" ht="12.75">
      <c r="A4" s="3">
        <v>3</v>
      </c>
      <c r="C4" s="5" t="e">
        <f>"Delete"</f>
        <v>#N/A</v>
      </c>
    </row>
    <row r="5" ht="12.75">
      <c r="C5" s="5" t="b">
        <f>"Deleted By K"</f>
        <v>1</v>
      </c>
    </row>
    <row r="6" ht="13.5" thickBot="1">
      <c r="C6" s="5" t="b">
        <f>"Deleted By"</f>
        <v>1</v>
      </c>
    </row>
    <row r="7" spans="1:3" ht="12.75">
      <c r="A7" s="6" t="s">
        <v>52</v>
      </c>
      <c r="C7" s="5" t="b">
        <f>"D"</f>
        <v>1</v>
      </c>
    </row>
    <row r="8" spans="1:3" ht="12.75">
      <c r="A8" s="7" t="s">
        <v>53</v>
      </c>
      <c r="C8" s="5" t="b">
        <f>""</f>
        <v>0</v>
      </c>
    </row>
    <row r="9" spans="1:3" ht="12.75">
      <c r="A9" s="8" t="s">
        <v>54</v>
      </c>
      <c r="C9" s="5" t="b">
        <f>"Del"</f>
        <v>1</v>
      </c>
    </row>
    <row r="10" spans="1:3" ht="12.75">
      <c r="A10" s="7" t="s">
        <v>55</v>
      </c>
      <c r="C10" s="5" t="e">
        <f>"Delete"</f>
        <v>#N/A</v>
      </c>
    </row>
    <row r="11" spans="1:3" ht="13.5" thickBot="1">
      <c r="A11" s="9" t="s">
        <v>56</v>
      </c>
      <c r="C11" s="5" t="b">
        <f>"Deleted By Kaspersky Lab A"</f>
        <v>1</v>
      </c>
    </row>
    <row r="12" ht="12.75">
      <c r="C12" s="5" t="b">
        <f>"Deleted By Kaspersky Lab AV "</f>
        <v>1</v>
      </c>
    </row>
    <row r="13" ht="13.5" thickBot="1">
      <c r="C13" s="5" t="b">
        <f>"Deleted By K"</f>
        <v>1</v>
      </c>
    </row>
    <row r="14" spans="1:3" ht="13.5" thickBot="1">
      <c r="A14" s="4" t="s">
        <v>57</v>
      </c>
      <c r="C14" s="10" t="b">
        <f>"D"</f>
        <v>1</v>
      </c>
    </row>
    <row r="15" ht="12.75">
      <c r="A15" s="5" t="b">
        <f>"Deleted By Kaspersky Lab AV Deleted By K"</f>
        <v>1</v>
      </c>
    </row>
    <row r="16" ht="13.5" thickBot="1">
      <c r="A16" s="5" t="b">
        <f>"Deleted By Kaspersky Lab AV Deleted B"</f>
        <v>1</v>
      </c>
    </row>
    <row r="17" spans="1:3" ht="13.5" thickBot="1">
      <c r="A17" s="10" t="b">
        <f>"D"</f>
        <v>1</v>
      </c>
      <c r="C17" s="4" t="s">
        <v>58</v>
      </c>
    </row>
    <row r="18" ht="12.75">
      <c r="C18" s="5" t="b">
        <f>"Deleted By Kaspersky Lab AV Deleted By "</f>
        <v>1</v>
      </c>
    </row>
    <row r="19" ht="12.75">
      <c r="C19" s="5" t="b">
        <f>"Deleted By Kaspersky Lab A"</f>
        <v>1</v>
      </c>
    </row>
    <row r="20" spans="1:3" ht="12.75">
      <c r="A20" s="11" t="s">
        <v>59</v>
      </c>
      <c r="C20" s="5" t="b">
        <f>"Deleted By Kaspersky "</f>
        <v>1</v>
      </c>
    </row>
    <row r="21" ht="12.75">
      <c r="A21" s="5" t="b">
        <f>"Deleted By Kaspersky "</f>
        <v>1</v>
      </c>
    </row>
    <row r="22" spans="1:3" ht="12.75">
      <c r="A22" s="5" t="b">
        <f>"Deleted "</f>
        <v>1</v>
      </c>
      <c r="C22" s="5" t="b">
        <f>"Deleted By Kaspersky Lab AV Deleted By "</f>
        <v>1</v>
      </c>
    </row>
    <row r="23" spans="1:3" ht="12.75">
      <c r="A23" s="5" t="e">
        <f>"Deleted By"</f>
        <v>#VALUE!</v>
      </c>
      <c r="C23" s="10" t="b">
        <f>"D"</f>
        <v>1</v>
      </c>
    </row>
    <row r="24" ht="12.75">
      <c r="A24" s="5" t="b">
        <f>"D"</f>
        <v>1</v>
      </c>
    </row>
    <row r="25" ht="12.75">
      <c r="I25" s="5" t="b">
        <f>""</f>
        <v>0</v>
      </c>
    </row>
    <row r="26" spans="1:3" ht="13.5" thickBot="1">
      <c r="A26" s="5" t="b">
        <f>"Dele"</f>
        <v>1</v>
      </c>
      <c r="C26" s="12" t="s">
        <v>60</v>
      </c>
    </row>
    <row r="27" spans="1:3" ht="12.75">
      <c r="A27" s="5" t="b">
        <f>"Dele"</f>
        <v>1</v>
      </c>
      <c r="C27" s="5" t="e">
        <f>"Delete"</f>
        <v>#N/A</v>
      </c>
    </row>
    <row r="28" spans="1:3" ht="12.75">
      <c r="A28" s="5" t="b">
        <f>"Dele"</f>
        <v>1</v>
      </c>
      <c r="C28" s="5" t="b">
        <f>"Deleted "</f>
        <v>1</v>
      </c>
    </row>
    <row r="29" spans="1:3" ht="12.75">
      <c r="A29" s="5" t="b">
        <f>"D"</f>
        <v>1</v>
      </c>
      <c r="C29" s="5" t="e">
        <f>"Deleted By"</f>
        <v>#VALUE!</v>
      </c>
    </row>
    <row r="30" spans="1:3" ht="12.75">
      <c r="A30" s="5" t="e">
        <f>"Delete"</f>
        <v>#N/A</v>
      </c>
      <c r="C30" s="5" t="b">
        <f>"D"</f>
        <v>1</v>
      </c>
    </row>
    <row r="31" spans="1:3" ht="12.75">
      <c r="A31" s="5" t="b">
        <f>"Deleted By Kasper"</f>
        <v>1</v>
      </c>
      <c r="C31" s="5" t="b">
        <f>"Del"</f>
        <v>1</v>
      </c>
    </row>
    <row r="32" spans="1:3" ht="12.75">
      <c r="A32" s="5" t="b">
        <f>"Deleted By Kaspersky"</f>
        <v>1</v>
      </c>
      <c r="C32" s="5" t="b">
        <f>"D"</f>
        <v>1</v>
      </c>
    </row>
    <row r="33" spans="1:3" ht="12.75">
      <c r="A33" s="5" t="b">
        <f>"Deleted By Kaspersk"</f>
        <v>1</v>
      </c>
      <c r="C33" s="5" t="e">
        <f>"Delete"</f>
        <v>#N/A</v>
      </c>
    </row>
    <row r="34" spans="1:3" ht="12.75">
      <c r="A34" s="5" t="b">
        <f>"Deleted By Kaspersky"</f>
        <v>1</v>
      </c>
      <c r="C34" s="5" t="e">
        <f>"Deleted By Kasper"</f>
        <v>#VALUE!</v>
      </c>
    </row>
    <row r="35" spans="1:3" ht="12.75">
      <c r="A35" s="5" t="b">
        <f>"Deleted By Kaspers"</f>
        <v>1</v>
      </c>
      <c r="C35" s="5" t="e">
        <f>""</f>
        <v>#VALUE!</v>
      </c>
    </row>
    <row r="36" spans="1:3" ht="12.75">
      <c r="A36" s="5" t="b">
        <f>"D"</f>
        <v>1</v>
      </c>
      <c r="C36" s="10" t="b">
        <f>"D"</f>
        <v>1</v>
      </c>
    </row>
    <row r="37" ht="12.75">
      <c r="A37" s="5" t="b">
        <f>"D"</f>
        <v>1</v>
      </c>
    </row>
    <row r="38" ht="12.75">
      <c r="A38" s="5" t="b">
        <f>"D"</f>
        <v>1</v>
      </c>
    </row>
    <row r="39" spans="1:3" ht="12.75">
      <c r="A39" s="5" t="b">
        <f>"Delete"</f>
        <v>0</v>
      </c>
      <c r="C39" s="13" t="b">
        <f>"Deleted By Kaspersky"</f>
        <v>1</v>
      </c>
    </row>
    <row r="40" spans="1:3" ht="12.75">
      <c r="A40" s="5" t="b">
        <f>"D"</f>
        <v>1</v>
      </c>
      <c r="C40" s="5" t="b">
        <f>"Deleted By Kaspersky Lab AV Deleted By Kaspersky Lab AV Dele"</f>
        <v>0</v>
      </c>
    </row>
    <row r="41" spans="1:3" ht="12.75">
      <c r="A41" s="10" t="b">
        <f>"D"</f>
        <v>1</v>
      </c>
      <c r="C41" s="10" t="b">
        <f>"D"</f>
        <v>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2013-04-29T01:41:08Z</dcterms:modified>
  <cp:category/>
  <cp:version/>
  <cp:contentType/>
  <cp:contentStatus/>
</cp:coreProperties>
</file>