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200" activeTab="2"/>
  </bookViews>
  <sheets>
    <sheet name="填表说明" sheetId="1" r:id="rId1"/>
    <sheet name="汇总表" sheetId="2" r:id="rId2"/>
    <sheet name="光华片区明细表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<sst xmlns="http://schemas.openxmlformats.org/spreadsheetml/2006/main" count="57" uniqueCount="47">
  <si>
    <t>填表说明：</t>
  </si>
  <si>
    <t>1、营业部将公司整体任务（销售、毛利）分配到片区，具体到门店；</t>
  </si>
  <si>
    <t>2、片区主管就各门店的月任务及销售达成情况制作成报表，报营业部；</t>
  </si>
  <si>
    <t>3、营业部汇总各片区任务完成及情况，即汇总表发送至人事部；</t>
  </si>
  <si>
    <t>4、片区主管奖金，70%与所在片区销售任务达成挂钩，30%与毛利任务达成情况挂钩；</t>
  </si>
  <si>
    <t>5、因变动因素多，3个月以内的门店任务只作为门店目标，不作为考核片区主管的依据；</t>
  </si>
  <si>
    <t>6、一年以内的门店任务根据情况可以做调整，一个季度核定一次。</t>
  </si>
  <si>
    <t>开店3个月以上的门店</t>
  </si>
  <si>
    <t>开店3个月内的门店</t>
  </si>
  <si>
    <t>序号</t>
  </si>
  <si>
    <t>片区</t>
  </si>
  <si>
    <t>销售任务</t>
  </si>
  <si>
    <t>毛利任务</t>
  </si>
  <si>
    <t>实际完成</t>
  </si>
  <si>
    <t>毛利实际完成</t>
  </si>
  <si>
    <t>光华片区</t>
  </si>
  <si>
    <t>门店id</t>
  </si>
  <si>
    <t>门店</t>
  </si>
  <si>
    <t>开店时间</t>
  </si>
  <si>
    <t>毛利率</t>
  </si>
  <si>
    <t>2012年7月销售</t>
  </si>
  <si>
    <t>销售完成进度</t>
  </si>
  <si>
    <t>光华药店</t>
  </si>
  <si>
    <t>光华村街</t>
  </si>
  <si>
    <t>送仙桥药店</t>
  </si>
  <si>
    <t>清江东路</t>
  </si>
  <si>
    <t>枣子巷药店</t>
  </si>
  <si>
    <t>顺和街店</t>
  </si>
  <si>
    <t>十二桥药店</t>
  </si>
  <si>
    <t>浣花滨河路</t>
  </si>
  <si>
    <t>土龙路药店</t>
  </si>
  <si>
    <t>双楠段店</t>
  </si>
  <si>
    <t>群和路药店</t>
  </si>
  <si>
    <t>营门口药店</t>
  </si>
  <si>
    <t>燃灯寺东街</t>
  </si>
  <si>
    <t>黄金路药店</t>
  </si>
  <si>
    <t>五里墩支路</t>
  </si>
  <si>
    <t>二环路西一段</t>
  </si>
  <si>
    <t>营兴路药店</t>
  </si>
  <si>
    <t>龙华北路</t>
  </si>
  <si>
    <t>合计</t>
  </si>
  <si>
    <t>备注：单位为“万”</t>
  </si>
  <si>
    <t>2012年6月销售</t>
  </si>
  <si>
    <t>2012年5月销售</t>
  </si>
  <si>
    <t>2012年4月销售</t>
  </si>
  <si>
    <t>2012年3月销售</t>
  </si>
  <si>
    <t>销售完成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</si>
</sst>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  <numFmt numFmtId="181" formatCode="0.00_ "/>
    <numFmt numFmtId="182" formatCode="0.0%"/>
    <numFmt numFmtId="183" formatCode="[$-804]yyyy&quot;年&quot;m&quot;月&quot;d&quot;日&quot;\ dddd"/>
  </numFmts>
  <fonts count="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182" fontId="3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114300</xdr:rowOff>
    </xdr:from>
    <xdr:to>
      <xdr:col>9</xdr:col>
      <xdr:colOff>0</xdr:colOff>
      <xdr:row>17</xdr:row>
      <xdr:rowOff>171450</xdr:rowOff>
    </xdr:to>
    <xdr:sp>
      <xdr:nvSpPr>
        <xdr:cNvPr id="1" name="Oval 1"/>
        <xdr:cNvSpPr>
          <a:spLocks/>
        </xdr:cNvSpPr>
      </xdr:nvSpPr>
      <xdr:spPr>
        <a:xfrm>
          <a:off x="4733925" y="2838450"/>
          <a:ext cx="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9;&#21326;&#29255;&#21306;6&#26376;&#38144;&#21806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9;&#21326;&#29255;&#21306;2012&#24180;5&#26376;&#38144;&#21806;&#32479;&#3574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4&#26376;&#20809;&#21326;&#29255;&#21306;&#38144;&#218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3&#26376;&#20809;&#21326;&#29255;&#21306;&#38144;&#218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汇总表"/>
      <sheetName val="光华片区明细表"/>
    </sheetNames>
    <sheetDataSet>
      <sheetData sheetId="2">
        <row r="1">
          <cell r="B1" t="str">
            <v>门店id</v>
          </cell>
          <cell r="C1" t="str">
            <v>门店</v>
          </cell>
          <cell r="D1" t="str">
            <v>开店时间</v>
          </cell>
          <cell r="E1" t="str">
            <v>销售任务</v>
          </cell>
          <cell r="F1" t="str">
            <v>毛利率</v>
          </cell>
          <cell r="G1" t="str">
            <v>毛利任务</v>
          </cell>
          <cell r="H1" t="str">
            <v>2012年6月销售</v>
          </cell>
          <cell r="I1" t="str">
            <v>2012年6月毛利率</v>
          </cell>
          <cell r="J1" t="str">
            <v>2012年6月毛利</v>
          </cell>
          <cell r="K1" t="str">
            <v>销售完成进度</v>
          </cell>
        </row>
        <row r="2">
          <cell r="B2">
            <v>343</v>
          </cell>
          <cell r="C2" t="str">
            <v>光华药店</v>
          </cell>
          <cell r="D2">
            <v>2009</v>
          </cell>
          <cell r="E2">
            <v>36.7</v>
          </cell>
          <cell r="F2">
            <v>0.34</v>
          </cell>
          <cell r="G2">
            <v>12.478000000000002</v>
          </cell>
          <cell r="H2">
            <v>29.47</v>
          </cell>
          <cell r="I2" t="str">
            <v>35.66%</v>
          </cell>
          <cell r="J2">
            <v>10.51</v>
          </cell>
          <cell r="K2">
            <v>0.8029972752043596</v>
          </cell>
        </row>
        <row r="3">
          <cell r="B3">
            <v>365</v>
          </cell>
          <cell r="C3" t="str">
            <v>光华村街</v>
          </cell>
          <cell r="D3">
            <v>2010</v>
          </cell>
          <cell r="E3">
            <v>17.5</v>
          </cell>
          <cell r="F3">
            <v>0.35</v>
          </cell>
          <cell r="G3">
            <v>6.125</v>
          </cell>
          <cell r="H3">
            <v>12.78</v>
          </cell>
          <cell r="I3" t="str">
            <v>32.04%</v>
          </cell>
          <cell r="J3">
            <v>4.1</v>
          </cell>
          <cell r="K3">
            <v>0.7302857142857142</v>
          </cell>
        </row>
        <row r="4">
          <cell r="B4">
            <v>347</v>
          </cell>
          <cell r="C4" t="str">
            <v>送仙桥药店</v>
          </cell>
          <cell r="D4">
            <v>2009</v>
          </cell>
          <cell r="E4">
            <v>11.7</v>
          </cell>
          <cell r="F4">
            <v>0.33</v>
          </cell>
          <cell r="G4">
            <v>3.8609999999999998</v>
          </cell>
          <cell r="H4">
            <v>10.87</v>
          </cell>
          <cell r="I4" t="str">
            <v>29.86%</v>
          </cell>
          <cell r="J4">
            <v>3.24</v>
          </cell>
          <cell r="K4">
            <v>0.9290598290598291</v>
          </cell>
        </row>
        <row r="5">
          <cell r="B5">
            <v>359</v>
          </cell>
          <cell r="C5" t="str">
            <v>枣子巷药店</v>
          </cell>
          <cell r="D5">
            <v>2010</v>
          </cell>
          <cell r="E5">
            <v>9.17</v>
          </cell>
          <cell r="F5">
            <v>0.35</v>
          </cell>
          <cell r="G5">
            <v>3.2095</v>
          </cell>
          <cell r="H5">
            <v>8.12</v>
          </cell>
          <cell r="I5" t="str">
            <v>30.78%</v>
          </cell>
          <cell r="J5">
            <v>2.5</v>
          </cell>
          <cell r="K5">
            <v>0.8854961832061068</v>
          </cell>
        </row>
        <row r="6">
          <cell r="B6">
            <v>582</v>
          </cell>
          <cell r="C6" t="str">
            <v>十二桥</v>
          </cell>
          <cell r="D6">
            <v>2011</v>
          </cell>
          <cell r="E6">
            <v>7.4</v>
          </cell>
          <cell r="F6">
            <v>0.35</v>
          </cell>
          <cell r="G6">
            <v>2.59</v>
          </cell>
          <cell r="H6">
            <v>7.68</v>
          </cell>
          <cell r="I6" t="str">
            <v>31.83%</v>
          </cell>
          <cell r="J6">
            <v>2.44</v>
          </cell>
          <cell r="K6">
            <v>1.0378378378378377</v>
          </cell>
        </row>
        <row r="7">
          <cell r="B7">
            <v>357</v>
          </cell>
          <cell r="C7" t="str">
            <v>清江东路</v>
          </cell>
          <cell r="D7">
            <v>2009</v>
          </cell>
          <cell r="E7">
            <v>8.33</v>
          </cell>
          <cell r="F7">
            <v>0.35</v>
          </cell>
          <cell r="G7">
            <v>2.9154999999999998</v>
          </cell>
          <cell r="H7">
            <v>7.47</v>
          </cell>
          <cell r="I7" t="str">
            <v>29.13%</v>
          </cell>
          <cell r="J7">
            <v>2.18</v>
          </cell>
          <cell r="K7">
            <v>0.8967587034813925</v>
          </cell>
        </row>
        <row r="8">
          <cell r="B8">
            <v>513</v>
          </cell>
          <cell r="C8" t="str">
            <v>顺和街店</v>
          </cell>
          <cell r="D8">
            <v>2010</v>
          </cell>
          <cell r="E8">
            <v>7.92</v>
          </cell>
          <cell r="F8">
            <v>0.33</v>
          </cell>
          <cell r="G8">
            <v>2.6136</v>
          </cell>
          <cell r="H8">
            <v>6.89</v>
          </cell>
          <cell r="I8" t="str">
            <v>29.76%</v>
          </cell>
          <cell r="J8">
            <v>2.05</v>
          </cell>
          <cell r="K8">
            <v>0.8699494949494949</v>
          </cell>
        </row>
        <row r="9">
          <cell r="B9">
            <v>570</v>
          </cell>
          <cell r="C9" t="str">
            <v>浣花滨河路</v>
          </cell>
          <cell r="D9">
            <v>2010</v>
          </cell>
          <cell r="E9">
            <v>7.1</v>
          </cell>
          <cell r="F9">
            <v>0.35</v>
          </cell>
          <cell r="G9">
            <v>2.485</v>
          </cell>
          <cell r="H9">
            <v>6.2</v>
          </cell>
          <cell r="I9" t="str">
            <v>33.27%</v>
          </cell>
          <cell r="J9">
            <v>2.06</v>
          </cell>
          <cell r="K9">
            <v>0.8732394366197184</v>
          </cell>
        </row>
        <row r="10">
          <cell r="B10">
            <v>379</v>
          </cell>
          <cell r="C10" t="str">
            <v>土龙路药店</v>
          </cell>
          <cell r="D10">
            <v>2010</v>
          </cell>
          <cell r="E10">
            <v>7.17</v>
          </cell>
          <cell r="F10">
            <v>0.35</v>
          </cell>
          <cell r="G10">
            <v>2.5094999999999996</v>
          </cell>
          <cell r="H10">
            <v>6.16</v>
          </cell>
          <cell r="I10" t="str">
            <v>29.55%</v>
          </cell>
          <cell r="J10">
            <v>1.82</v>
          </cell>
          <cell r="K10">
            <v>0.8591352859135286</v>
          </cell>
        </row>
        <row r="11">
          <cell r="B11">
            <v>516</v>
          </cell>
          <cell r="C11" t="str">
            <v>双楠段店</v>
          </cell>
          <cell r="D11">
            <v>2010</v>
          </cell>
          <cell r="E11">
            <v>6.25</v>
          </cell>
          <cell r="F11">
            <v>0.34</v>
          </cell>
          <cell r="G11">
            <v>2.125</v>
          </cell>
          <cell r="H11">
            <v>5.66</v>
          </cell>
          <cell r="I11" t="str">
            <v>33.82%</v>
          </cell>
          <cell r="J11">
            <v>1.91</v>
          </cell>
          <cell r="K11">
            <v>0.9056000000000001</v>
          </cell>
        </row>
        <row r="12">
          <cell r="B12">
            <v>577</v>
          </cell>
          <cell r="C12" t="str">
            <v>群和路药店</v>
          </cell>
          <cell r="D12">
            <v>2010</v>
          </cell>
          <cell r="E12">
            <v>5</v>
          </cell>
          <cell r="F12">
            <v>0.35</v>
          </cell>
          <cell r="G12">
            <v>1.75</v>
          </cell>
          <cell r="H12">
            <v>5.34</v>
          </cell>
          <cell r="I12" t="str">
            <v>36.85%</v>
          </cell>
          <cell r="J12">
            <v>1.97</v>
          </cell>
          <cell r="K12">
            <v>1.068</v>
          </cell>
        </row>
        <row r="13">
          <cell r="B13">
            <v>381</v>
          </cell>
          <cell r="C13" t="str">
            <v>黄金路药店</v>
          </cell>
          <cell r="D13">
            <v>2010</v>
          </cell>
          <cell r="E13">
            <v>6.67</v>
          </cell>
          <cell r="F13">
            <v>0.35</v>
          </cell>
          <cell r="G13">
            <v>2.3345</v>
          </cell>
          <cell r="H13">
            <v>4.49</v>
          </cell>
          <cell r="I13" t="str">
            <v>29.05%</v>
          </cell>
          <cell r="J13">
            <v>1.3</v>
          </cell>
          <cell r="K13">
            <v>0.6731634182908546</v>
          </cell>
        </row>
        <row r="14">
          <cell r="B14">
            <v>714</v>
          </cell>
          <cell r="C14" t="str">
            <v>燃灯寺东街</v>
          </cell>
          <cell r="D14">
            <v>2011</v>
          </cell>
          <cell r="E14">
            <v>5</v>
          </cell>
          <cell r="F14">
            <v>0.34</v>
          </cell>
          <cell r="G14">
            <v>1.7000000000000002</v>
          </cell>
          <cell r="H14">
            <v>4.22</v>
          </cell>
          <cell r="I14" t="str">
            <v>29.33%</v>
          </cell>
          <cell r="J14">
            <v>1.24</v>
          </cell>
          <cell r="K14">
            <v>0.844</v>
          </cell>
        </row>
        <row r="15">
          <cell r="B15">
            <v>353</v>
          </cell>
          <cell r="C15" t="str">
            <v>营门口药店</v>
          </cell>
          <cell r="D15">
            <v>2009</v>
          </cell>
          <cell r="E15">
            <v>5.8</v>
          </cell>
          <cell r="F15">
            <v>0.35</v>
          </cell>
          <cell r="G15">
            <v>2.03</v>
          </cell>
          <cell r="H15">
            <v>4.08</v>
          </cell>
          <cell r="I15" t="str">
            <v>32.92%</v>
          </cell>
          <cell r="J15">
            <v>1.34</v>
          </cell>
          <cell r="K15">
            <v>0.703448275862069</v>
          </cell>
        </row>
        <row r="16">
          <cell r="B16">
            <v>395</v>
          </cell>
          <cell r="C16" t="str">
            <v>五里墩支路</v>
          </cell>
          <cell r="D16">
            <v>2010</v>
          </cell>
          <cell r="E16">
            <v>4.75</v>
          </cell>
          <cell r="F16">
            <v>0.35</v>
          </cell>
          <cell r="G16">
            <v>1.6624999999999999</v>
          </cell>
          <cell r="H16">
            <v>3.57</v>
          </cell>
          <cell r="I16" t="str">
            <v>30.89%</v>
          </cell>
          <cell r="J16">
            <v>1.1</v>
          </cell>
          <cell r="K16">
            <v>0.751578947368421</v>
          </cell>
        </row>
        <row r="17">
          <cell r="B17">
            <v>576</v>
          </cell>
          <cell r="C17" t="str">
            <v>二环路西一段</v>
          </cell>
          <cell r="D17">
            <v>2010</v>
          </cell>
          <cell r="E17">
            <v>3.33</v>
          </cell>
          <cell r="F17">
            <v>0.35</v>
          </cell>
          <cell r="G17">
            <v>1.1655</v>
          </cell>
          <cell r="H17">
            <v>2.97</v>
          </cell>
          <cell r="I17" t="str">
            <v>29.38%</v>
          </cell>
          <cell r="J17">
            <v>0.87</v>
          </cell>
          <cell r="K17">
            <v>0.8918918918918919</v>
          </cell>
        </row>
        <row r="18">
          <cell r="B18">
            <v>595</v>
          </cell>
          <cell r="C18" t="str">
            <v>龙华北路药店</v>
          </cell>
          <cell r="D18">
            <v>2011</v>
          </cell>
          <cell r="E18">
            <v>3.92</v>
          </cell>
          <cell r="F18">
            <v>0.35</v>
          </cell>
          <cell r="G18">
            <v>1.3719999999999999</v>
          </cell>
          <cell r="H18">
            <v>2.81</v>
          </cell>
          <cell r="I18" t="str">
            <v>28.09%</v>
          </cell>
          <cell r="J18">
            <v>0.79</v>
          </cell>
          <cell r="K18">
            <v>0.7168367346938775</v>
          </cell>
        </row>
        <row r="19">
          <cell r="B19">
            <v>393</v>
          </cell>
          <cell r="C19" t="str">
            <v>营兴路药店</v>
          </cell>
          <cell r="D19">
            <v>2010</v>
          </cell>
          <cell r="E19">
            <v>2</v>
          </cell>
          <cell r="F19">
            <v>0.35</v>
          </cell>
          <cell r="G19">
            <v>0.7</v>
          </cell>
          <cell r="H19">
            <v>2.23</v>
          </cell>
          <cell r="I19" t="str">
            <v>31.54%</v>
          </cell>
          <cell r="J19">
            <v>0.7</v>
          </cell>
          <cell r="K19">
            <v>1.115</v>
          </cell>
        </row>
        <row r="20">
          <cell r="E20">
            <v>155.71</v>
          </cell>
          <cell r="G20">
            <v>53.62660000000001</v>
          </cell>
          <cell r="H20">
            <v>131.00999999999996</v>
          </cell>
          <cell r="J20">
            <v>42.120000000000005</v>
          </cell>
          <cell r="K20">
            <v>0.8413717808747027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汇总表"/>
      <sheetName val="光华片区明细表"/>
    </sheetNames>
    <sheetDataSet>
      <sheetData sheetId="2">
        <row r="1">
          <cell r="B1" t="str">
            <v>门店id</v>
          </cell>
          <cell r="C1" t="str">
            <v>门店</v>
          </cell>
          <cell r="D1" t="str">
            <v>开店时间</v>
          </cell>
          <cell r="E1" t="str">
            <v>销售任务</v>
          </cell>
          <cell r="F1" t="str">
            <v>毛利率</v>
          </cell>
          <cell r="G1" t="str">
            <v>毛利任务</v>
          </cell>
          <cell r="H1" t="str">
            <v>2012年5月销售</v>
          </cell>
          <cell r="I1" t="str">
            <v>2012年5月毛利率</v>
          </cell>
          <cell r="J1" t="str">
            <v>2012年5月毛利</v>
          </cell>
          <cell r="K1" t="str">
            <v>销售完成进度</v>
          </cell>
        </row>
        <row r="2">
          <cell r="B2">
            <v>343</v>
          </cell>
          <cell r="C2" t="str">
            <v>光华药店</v>
          </cell>
          <cell r="D2">
            <v>2009</v>
          </cell>
          <cell r="E2">
            <v>38</v>
          </cell>
          <cell r="F2">
            <v>0.34</v>
          </cell>
          <cell r="G2">
            <v>12.920000000000002</v>
          </cell>
          <cell r="H2">
            <v>29.9</v>
          </cell>
          <cell r="I2" t="str">
            <v>33.18%</v>
          </cell>
          <cell r="J2">
            <v>9.920819999999999</v>
          </cell>
          <cell r="K2">
            <v>0.7868421052631579</v>
          </cell>
        </row>
        <row r="3">
          <cell r="B3">
            <v>365</v>
          </cell>
          <cell r="C3" t="str">
            <v>光华村街</v>
          </cell>
          <cell r="D3">
            <v>2010</v>
          </cell>
          <cell r="E3">
            <v>18.1</v>
          </cell>
          <cell r="F3">
            <v>0.35</v>
          </cell>
          <cell r="G3">
            <v>6.335</v>
          </cell>
          <cell r="H3">
            <v>12.7</v>
          </cell>
          <cell r="I3" t="str">
            <v>31.37%</v>
          </cell>
          <cell r="J3">
            <v>3.9839899999999995</v>
          </cell>
          <cell r="K3">
            <v>0.7016574585635358</v>
          </cell>
        </row>
        <row r="4">
          <cell r="B4">
            <v>347</v>
          </cell>
          <cell r="C4" t="str">
            <v>送仙桥药店</v>
          </cell>
          <cell r="D4">
            <v>2009</v>
          </cell>
          <cell r="E4">
            <v>11.9</v>
          </cell>
          <cell r="F4">
            <v>0.33</v>
          </cell>
          <cell r="G4">
            <v>3.9270000000000005</v>
          </cell>
          <cell r="H4">
            <v>10.4</v>
          </cell>
          <cell r="I4" t="str">
            <v>28.71%</v>
          </cell>
          <cell r="J4">
            <v>2.9858400000000005</v>
          </cell>
          <cell r="K4">
            <v>0.8739495798319328</v>
          </cell>
        </row>
        <row r="5">
          <cell r="B5">
            <v>582</v>
          </cell>
          <cell r="C5" t="str">
            <v>十二桥药店</v>
          </cell>
          <cell r="D5">
            <v>2011</v>
          </cell>
          <cell r="E5">
            <v>6.8</v>
          </cell>
          <cell r="F5">
            <v>0.35</v>
          </cell>
          <cell r="G5">
            <v>2.38</v>
          </cell>
          <cell r="H5">
            <v>8.7</v>
          </cell>
          <cell r="I5" t="str">
            <v>29.88%</v>
          </cell>
          <cell r="J5">
            <v>2.59956</v>
          </cell>
          <cell r="K5">
            <v>1.2794117647058822</v>
          </cell>
        </row>
        <row r="6">
          <cell r="B6">
            <v>359</v>
          </cell>
          <cell r="C6" t="str">
            <v>枣子巷药店</v>
          </cell>
          <cell r="D6">
            <v>2010</v>
          </cell>
          <cell r="E6">
            <v>9.6</v>
          </cell>
          <cell r="F6">
            <v>0.35</v>
          </cell>
          <cell r="G6">
            <v>3.36</v>
          </cell>
          <cell r="H6">
            <v>8</v>
          </cell>
          <cell r="I6" t="str">
            <v>31.08%</v>
          </cell>
          <cell r="J6">
            <v>2.4864</v>
          </cell>
          <cell r="K6">
            <v>0.8333333333333334</v>
          </cell>
        </row>
        <row r="7">
          <cell r="B7">
            <v>513</v>
          </cell>
          <cell r="C7" t="str">
            <v>顺和街店</v>
          </cell>
          <cell r="D7">
            <v>2010</v>
          </cell>
          <cell r="E7">
            <v>8</v>
          </cell>
          <cell r="F7">
            <v>0.35</v>
          </cell>
          <cell r="G7">
            <v>2.8</v>
          </cell>
          <cell r="H7">
            <v>7</v>
          </cell>
          <cell r="I7" t="str">
            <v>28.56%</v>
          </cell>
          <cell r="J7">
            <v>1.9992</v>
          </cell>
          <cell r="K7">
            <v>0.875</v>
          </cell>
        </row>
        <row r="8">
          <cell r="B8">
            <v>357</v>
          </cell>
          <cell r="C8" t="str">
            <v>清江东路</v>
          </cell>
          <cell r="D8">
            <v>2009</v>
          </cell>
          <cell r="E8">
            <v>8.4</v>
          </cell>
          <cell r="F8">
            <v>0.33</v>
          </cell>
          <cell r="G8">
            <v>2.7720000000000002</v>
          </cell>
          <cell r="H8">
            <v>6.8</v>
          </cell>
          <cell r="I8" t="str">
            <v>30.19%</v>
          </cell>
          <cell r="J8">
            <v>2.05292</v>
          </cell>
          <cell r="K8">
            <v>0.8095238095238094</v>
          </cell>
        </row>
        <row r="9">
          <cell r="B9">
            <v>570</v>
          </cell>
          <cell r="C9" t="str">
            <v>浣花滨河路</v>
          </cell>
          <cell r="D9">
            <v>2010</v>
          </cell>
          <cell r="E9">
            <v>7.2</v>
          </cell>
          <cell r="F9">
            <v>0.35</v>
          </cell>
          <cell r="G9">
            <v>2.52</v>
          </cell>
          <cell r="H9">
            <v>6.5</v>
          </cell>
          <cell r="I9" t="str">
            <v>32.68%</v>
          </cell>
          <cell r="J9">
            <v>2.1242</v>
          </cell>
          <cell r="K9">
            <v>0.9027777777777778</v>
          </cell>
        </row>
        <row r="10">
          <cell r="B10">
            <v>379</v>
          </cell>
          <cell r="C10" t="str">
            <v>土龙路药店</v>
          </cell>
          <cell r="D10">
            <v>2010</v>
          </cell>
          <cell r="E10">
            <v>7.3</v>
          </cell>
          <cell r="F10">
            <v>0.35</v>
          </cell>
          <cell r="G10">
            <v>2.5549999999999997</v>
          </cell>
          <cell r="H10">
            <v>6.5</v>
          </cell>
          <cell r="I10" t="str">
            <v>29.61%</v>
          </cell>
          <cell r="J10">
            <v>1.9246499999999997</v>
          </cell>
          <cell r="K10">
            <v>0.8904109589041096</v>
          </cell>
        </row>
        <row r="11">
          <cell r="B11">
            <v>516</v>
          </cell>
          <cell r="C11" t="str">
            <v>双楠段店</v>
          </cell>
          <cell r="D11">
            <v>2010</v>
          </cell>
          <cell r="E11">
            <v>6.4</v>
          </cell>
          <cell r="F11">
            <v>0.34</v>
          </cell>
          <cell r="G11">
            <v>2.176</v>
          </cell>
          <cell r="H11">
            <v>5.7</v>
          </cell>
          <cell r="I11" t="str">
            <v>27.01%</v>
          </cell>
          <cell r="J11">
            <v>1.53957</v>
          </cell>
          <cell r="K11">
            <v>0.890625</v>
          </cell>
        </row>
        <row r="12">
          <cell r="B12">
            <v>714</v>
          </cell>
          <cell r="C12" t="str">
            <v>燃灯寺东街</v>
          </cell>
          <cell r="D12">
            <v>2011</v>
          </cell>
          <cell r="E12">
            <v>5</v>
          </cell>
          <cell r="F12">
            <v>0.35</v>
          </cell>
          <cell r="G12">
            <v>1.75</v>
          </cell>
          <cell r="H12">
            <v>4.7</v>
          </cell>
          <cell r="I12" t="str">
            <v>28.26%</v>
          </cell>
          <cell r="J12">
            <v>1.3282200000000002</v>
          </cell>
          <cell r="K12">
            <v>0.9400000000000001</v>
          </cell>
        </row>
        <row r="13">
          <cell r="B13">
            <v>577</v>
          </cell>
          <cell r="C13" t="str">
            <v>群和路药店</v>
          </cell>
          <cell r="D13">
            <v>2010</v>
          </cell>
          <cell r="E13">
            <v>5.1</v>
          </cell>
          <cell r="F13">
            <v>0.35</v>
          </cell>
          <cell r="G13">
            <v>1.7849999999999997</v>
          </cell>
          <cell r="H13">
            <v>4.4</v>
          </cell>
          <cell r="I13" t="str">
            <v>37.5%</v>
          </cell>
          <cell r="J13">
            <v>1.6500000000000001</v>
          </cell>
          <cell r="K13">
            <v>0.8627450980392158</v>
          </cell>
        </row>
        <row r="14">
          <cell r="B14">
            <v>353</v>
          </cell>
          <cell r="C14" t="str">
            <v>营门口药店</v>
          </cell>
          <cell r="D14">
            <v>2009</v>
          </cell>
          <cell r="E14">
            <v>6</v>
          </cell>
          <cell r="F14">
            <v>0.34</v>
          </cell>
          <cell r="G14">
            <v>2.04</v>
          </cell>
          <cell r="H14">
            <v>4.1</v>
          </cell>
          <cell r="I14" t="str">
            <v>34.63%</v>
          </cell>
          <cell r="J14">
            <v>1.41983</v>
          </cell>
          <cell r="K14">
            <v>0.6833333333333332</v>
          </cell>
        </row>
        <row r="15">
          <cell r="B15">
            <v>395</v>
          </cell>
          <cell r="C15" t="str">
            <v>五里墩支路</v>
          </cell>
          <cell r="D15">
            <v>2010</v>
          </cell>
          <cell r="E15">
            <v>4.8</v>
          </cell>
          <cell r="F15">
            <v>0.35</v>
          </cell>
          <cell r="G15">
            <v>1.68</v>
          </cell>
          <cell r="H15">
            <v>3.5</v>
          </cell>
          <cell r="I15" t="str">
            <v>34.09%</v>
          </cell>
          <cell r="J15">
            <v>1.19315</v>
          </cell>
          <cell r="K15">
            <v>0.7291666666666667</v>
          </cell>
        </row>
        <row r="16">
          <cell r="B16">
            <v>381</v>
          </cell>
          <cell r="C16" t="str">
            <v>黄金路药店</v>
          </cell>
          <cell r="D16">
            <v>2010</v>
          </cell>
          <cell r="E16">
            <v>7</v>
          </cell>
          <cell r="F16">
            <v>0.35</v>
          </cell>
          <cell r="G16">
            <v>2.4499999999999997</v>
          </cell>
          <cell r="H16">
            <v>3.1</v>
          </cell>
          <cell r="I16" t="str">
            <v>28.05%</v>
          </cell>
          <cell r="J16">
            <v>0.8695500000000002</v>
          </cell>
          <cell r="K16">
            <v>0.4428571428571429</v>
          </cell>
        </row>
        <row r="17">
          <cell r="B17">
            <v>595</v>
          </cell>
          <cell r="C17" t="str">
            <v>龙华北路</v>
          </cell>
          <cell r="D17">
            <v>2011</v>
          </cell>
          <cell r="E17">
            <v>3.6</v>
          </cell>
          <cell r="F17">
            <v>0.35</v>
          </cell>
          <cell r="G17">
            <v>1.26</v>
          </cell>
          <cell r="H17">
            <v>2.8</v>
          </cell>
          <cell r="I17" t="str">
            <v>26.1%</v>
          </cell>
          <cell r="J17">
            <v>0.7308</v>
          </cell>
          <cell r="K17">
            <v>0.7777777777777777</v>
          </cell>
        </row>
        <row r="18">
          <cell r="B18">
            <v>576</v>
          </cell>
          <cell r="C18" t="str">
            <v>二环路西一段</v>
          </cell>
          <cell r="D18">
            <v>2010</v>
          </cell>
          <cell r="E18">
            <v>3.5</v>
          </cell>
          <cell r="F18">
            <v>0.35</v>
          </cell>
          <cell r="G18">
            <v>1.2249999999999999</v>
          </cell>
          <cell r="H18">
            <v>2.7</v>
          </cell>
          <cell r="I18" t="str">
            <v>30.58%</v>
          </cell>
          <cell r="J18">
            <v>0.8256600000000001</v>
          </cell>
          <cell r="K18">
            <v>0.7714285714285715</v>
          </cell>
        </row>
        <row r="19">
          <cell r="B19">
            <v>393</v>
          </cell>
          <cell r="C19" t="str">
            <v>营兴路药店</v>
          </cell>
          <cell r="D19">
            <v>2010</v>
          </cell>
          <cell r="E19">
            <v>2.1</v>
          </cell>
          <cell r="F19">
            <v>0.35</v>
          </cell>
          <cell r="G19">
            <v>0.735</v>
          </cell>
          <cell r="H19">
            <v>2.1</v>
          </cell>
          <cell r="I19" t="str">
            <v>31.51%</v>
          </cell>
          <cell r="J19">
            <v>0.66171</v>
          </cell>
          <cell r="K19">
            <v>1</v>
          </cell>
        </row>
        <row r="20">
          <cell r="E20">
            <v>158.8</v>
          </cell>
          <cell r="G20">
            <v>54.67</v>
          </cell>
          <cell r="H20">
            <v>129.6</v>
          </cell>
          <cell r="J20">
            <v>40.29606999999999</v>
          </cell>
          <cell r="K20">
            <v>0.8161209068010075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汇总表"/>
      <sheetName val="光华片区明细表"/>
    </sheetNames>
    <sheetDataSet>
      <sheetData sheetId="2">
        <row r="1">
          <cell r="B1" t="str">
            <v>门店id</v>
          </cell>
          <cell r="C1" t="str">
            <v>门店</v>
          </cell>
          <cell r="D1" t="str">
            <v>开店时间</v>
          </cell>
          <cell r="E1" t="str">
            <v>销售任务</v>
          </cell>
          <cell r="F1" t="str">
            <v>毛利率</v>
          </cell>
          <cell r="G1" t="str">
            <v>毛利任务</v>
          </cell>
          <cell r="H1" t="str">
            <v>2012年4月销售</v>
          </cell>
          <cell r="I1" t="str">
            <v>2012年4月毛利率</v>
          </cell>
          <cell r="J1" t="str">
            <v>2012年4月毛利</v>
          </cell>
          <cell r="K1" t="str">
            <v>销售完成进度</v>
          </cell>
        </row>
        <row r="2">
          <cell r="B2">
            <v>343</v>
          </cell>
          <cell r="C2" t="str">
            <v>光华药店</v>
          </cell>
          <cell r="D2">
            <v>2009</v>
          </cell>
          <cell r="E2">
            <v>38</v>
          </cell>
          <cell r="F2">
            <v>0.34</v>
          </cell>
          <cell r="G2">
            <v>12.920000000000002</v>
          </cell>
          <cell r="H2">
            <v>31.2</v>
          </cell>
          <cell r="I2" t="str">
            <v>34.03%</v>
          </cell>
          <cell r="J2">
            <v>10.61736</v>
          </cell>
          <cell r="K2">
            <v>0.8210526315789474</v>
          </cell>
        </row>
        <row r="3">
          <cell r="B3">
            <v>365</v>
          </cell>
          <cell r="C3" t="str">
            <v>光华村</v>
          </cell>
          <cell r="D3">
            <v>2010</v>
          </cell>
          <cell r="E3">
            <v>18.1</v>
          </cell>
          <cell r="F3">
            <v>0.35</v>
          </cell>
          <cell r="G3">
            <v>6.335</v>
          </cell>
          <cell r="H3">
            <v>13.5</v>
          </cell>
          <cell r="I3" t="str">
            <v>31.03%</v>
          </cell>
          <cell r="J3">
            <v>4.18905</v>
          </cell>
          <cell r="K3">
            <v>0.7458563535911602</v>
          </cell>
        </row>
        <row r="4">
          <cell r="B4">
            <v>347</v>
          </cell>
          <cell r="C4" t="str">
            <v>送仙桥</v>
          </cell>
          <cell r="D4">
            <v>2009</v>
          </cell>
          <cell r="E4">
            <v>11.9</v>
          </cell>
          <cell r="F4">
            <v>0.33</v>
          </cell>
          <cell r="G4">
            <v>3.9270000000000005</v>
          </cell>
          <cell r="H4">
            <v>10</v>
          </cell>
          <cell r="I4" t="str">
            <v>30.57%</v>
          </cell>
          <cell r="J4">
            <v>3.0570000000000004</v>
          </cell>
          <cell r="K4">
            <v>0.8403361344537815</v>
          </cell>
        </row>
        <row r="5">
          <cell r="B5">
            <v>359</v>
          </cell>
          <cell r="C5" t="str">
            <v>枣子巷</v>
          </cell>
          <cell r="D5">
            <v>2010</v>
          </cell>
          <cell r="E5">
            <v>9.6</v>
          </cell>
          <cell r="F5">
            <v>0.33</v>
          </cell>
          <cell r="G5">
            <v>3.168</v>
          </cell>
          <cell r="H5">
            <v>7.89</v>
          </cell>
          <cell r="I5" t="str">
            <v>31.98%</v>
          </cell>
          <cell r="J5">
            <v>2.5232219999999996</v>
          </cell>
          <cell r="K5">
            <v>0.821875</v>
          </cell>
        </row>
        <row r="6">
          <cell r="B6">
            <v>357</v>
          </cell>
          <cell r="C6" t="str">
            <v>清江东路</v>
          </cell>
          <cell r="D6">
            <v>2009</v>
          </cell>
          <cell r="E6">
            <v>8.4</v>
          </cell>
          <cell r="F6">
            <v>0.35</v>
          </cell>
          <cell r="G6">
            <v>2.94</v>
          </cell>
          <cell r="H6">
            <v>7.09</v>
          </cell>
          <cell r="I6" t="str">
            <v>31.41%</v>
          </cell>
          <cell r="J6">
            <v>2.226969</v>
          </cell>
          <cell r="K6">
            <v>0.844047619047619</v>
          </cell>
        </row>
        <row r="7">
          <cell r="B7">
            <v>513</v>
          </cell>
          <cell r="C7" t="str">
            <v>顺和街店</v>
          </cell>
          <cell r="D7">
            <v>2010</v>
          </cell>
          <cell r="E7">
            <v>8</v>
          </cell>
          <cell r="F7">
            <v>0.35</v>
          </cell>
          <cell r="G7">
            <v>2.8</v>
          </cell>
          <cell r="H7">
            <v>6.86</v>
          </cell>
          <cell r="I7" t="str">
            <v>30.32%</v>
          </cell>
          <cell r="J7">
            <v>2.0799520000000005</v>
          </cell>
          <cell r="K7">
            <v>0.8575</v>
          </cell>
        </row>
        <row r="8">
          <cell r="B8">
            <v>582</v>
          </cell>
          <cell r="C8" t="str">
            <v>十二桥药店</v>
          </cell>
          <cell r="D8">
            <v>2011</v>
          </cell>
          <cell r="E8">
            <v>5.1</v>
          </cell>
          <cell r="F8">
            <v>0.35</v>
          </cell>
          <cell r="G8">
            <v>1.7849999999999997</v>
          </cell>
          <cell r="H8">
            <v>6.73</v>
          </cell>
          <cell r="I8" t="str">
            <v>29.41%</v>
          </cell>
          <cell r="J8">
            <v>1.979293</v>
          </cell>
          <cell r="K8">
            <v>1.319607843137255</v>
          </cell>
        </row>
        <row r="9">
          <cell r="B9">
            <v>570</v>
          </cell>
          <cell r="C9" t="str">
            <v>浣花滨河路</v>
          </cell>
          <cell r="D9">
            <v>2010</v>
          </cell>
          <cell r="E9">
            <v>7.2</v>
          </cell>
          <cell r="F9">
            <v>0.35</v>
          </cell>
          <cell r="G9">
            <v>2.52</v>
          </cell>
          <cell r="H9">
            <v>6.57</v>
          </cell>
          <cell r="I9" t="str">
            <v>33.64%</v>
          </cell>
          <cell r="J9">
            <v>2.210148</v>
          </cell>
          <cell r="K9">
            <v>0.9125</v>
          </cell>
        </row>
        <row r="10">
          <cell r="B10">
            <v>379</v>
          </cell>
          <cell r="C10" t="str">
            <v>土龙路药店</v>
          </cell>
          <cell r="D10">
            <v>2010</v>
          </cell>
          <cell r="E10">
            <v>7.3</v>
          </cell>
          <cell r="F10">
            <v>0.35</v>
          </cell>
          <cell r="G10">
            <v>2.5549999999999997</v>
          </cell>
          <cell r="H10">
            <v>6.55</v>
          </cell>
          <cell r="I10" t="str">
            <v>30.46%</v>
          </cell>
          <cell r="J10">
            <v>1.9951299999999998</v>
          </cell>
          <cell r="K10">
            <v>0.8972602739726028</v>
          </cell>
        </row>
        <row r="11">
          <cell r="B11">
            <v>353</v>
          </cell>
          <cell r="C11" t="str">
            <v>营门口药店</v>
          </cell>
          <cell r="D11">
            <v>2009</v>
          </cell>
          <cell r="E11">
            <v>6</v>
          </cell>
          <cell r="F11">
            <v>0.34</v>
          </cell>
          <cell r="G11">
            <v>2.04</v>
          </cell>
          <cell r="H11">
            <v>5.19</v>
          </cell>
          <cell r="I11" t="str">
            <v>34.31%</v>
          </cell>
          <cell r="J11">
            <v>1.7806890000000002</v>
          </cell>
          <cell r="K11">
            <v>0.8650000000000001</v>
          </cell>
        </row>
        <row r="12">
          <cell r="B12">
            <v>516</v>
          </cell>
          <cell r="C12" t="str">
            <v>双楠段店</v>
          </cell>
          <cell r="D12">
            <v>2010</v>
          </cell>
          <cell r="E12">
            <v>6.4</v>
          </cell>
          <cell r="F12">
            <v>0.35</v>
          </cell>
          <cell r="G12">
            <v>2.2399999999999998</v>
          </cell>
          <cell r="H12">
            <v>5</v>
          </cell>
          <cell r="I12" t="str">
            <v>31.91%</v>
          </cell>
          <cell r="J12">
            <v>1.5955</v>
          </cell>
          <cell r="K12">
            <v>0.78125</v>
          </cell>
        </row>
        <row r="13">
          <cell r="B13">
            <v>577</v>
          </cell>
          <cell r="C13" t="str">
            <v>群和路药店</v>
          </cell>
          <cell r="D13">
            <v>2010</v>
          </cell>
          <cell r="E13">
            <v>5.1</v>
          </cell>
          <cell r="F13">
            <v>0.35</v>
          </cell>
          <cell r="G13">
            <v>1.7849999999999997</v>
          </cell>
          <cell r="H13">
            <v>4.78</v>
          </cell>
          <cell r="I13" t="str">
            <v>37.43%</v>
          </cell>
          <cell r="J13">
            <v>1.7891540000000001</v>
          </cell>
          <cell r="K13">
            <v>0.9372549019607844</v>
          </cell>
        </row>
        <row r="14">
          <cell r="B14">
            <v>714</v>
          </cell>
          <cell r="C14" t="str">
            <v>燃灯寺东街</v>
          </cell>
          <cell r="D14">
            <v>2011</v>
          </cell>
          <cell r="E14">
            <v>3.6</v>
          </cell>
          <cell r="F14">
            <v>0.35</v>
          </cell>
          <cell r="G14">
            <v>1.26</v>
          </cell>
          <cell r="H14">
            <v>4.53</v>
          </cell>
          <cell r="I14" t="str">
            <v>27.78%</v>
          </cell>
          <cell r="J14">
            <v>1.258434</v>
          </cell>
          <cell r="K14">
            <v>1.2583333333333333</v>
          </cell>
        </row>
        <row r="15">
          <cell r="B15">
            <v>395</v>
          </cell>
          <cell r="C15" t="str">
            <v>五里墩支路</v>
          </cell>
          <cell r="D15">
            <v>2010</v>
          </cell>
          <cell r="E15">
            <v>4.8</v>
          </cell>
          <cell r="F15">
            <v>0.35</v>
          </cell>
          <cell r="G15">
            <v>1.68</v>
          </cell>
          <cell r="H15">
            <v>4.1</v>
          </cell>
          <cell r="I15" t="str">
            <v>32.45%</v>
          </cell>
          <cell r="J15">
            <v>1.33045</v>
          </cell>
          <cell r="K15">
            <v>0.8541666666666666</v>
          </cell>
        </row>
        <row r="16">
          <cell r="B16">
            <v>381</v>
          </cell>
          <cell r="C16" t="str">
            <v>黄金路药店</v>
          </cell>
          <cell r="D16">
            <v>2010</v>
          </cell>
          <cell r="E16">
            <v>7</v>
          </cell>
          <cell r="F16">
            <v>0.35</v>
          </cell>
          <cell r="G16">
            <v>2.4499999999999997</v>
          </cell>
          <cell r="H16">
            <v>3.64</v>
          </cell>
          <cell r="I16" t="str">
            <v>27.64%</v>
          </cell>
          <cell r="J16">
            <v>1.0060959999999999</v>
          </cell>
          <cell r="K16">
            <v>0.52</v>
          </cell>
        </row>
        <row r="17">
          <cell r="B17">
            <v>576</v>
          </cell>
          <cell r="C17" t="str">
            <v>二环路西一段</v>
          </cell>
          <cell r="D17">
            <v>2010</v>
          </cell>
          <cell r="E17">
            <v>3.5</v>
          </cell>
          <cell r="F17">
            <v>0.35</v>
          </cell>
          <cell r="G17">
            <v>1.2249999999999999</v>
          </cell>
          <cell r="H17">
            <v>3.29</v>
          </cell>
          <cell r="I17" t="str">
            <v>32.79%</v>
          </cell>
          <cell r="J17">
            <v>1.078791</v>
          </cell>
          <cell r="K17">
            <v>0.9400000000000001</v>
          </cell>
        </row>
        <row r="18">
          <cell r="B18">
            <v>595</v>
          </cell>
          <cell r="C18" t="str">
            <v>龙华北路药店</v>
          </cell>
          <cell r="D18">
            <v>2011</v>
          </cell>
          <cell r="E18">
            <v>3.4</v>
          </cell>
          <cell r="F18">
            <v>0.35</v>
          </cell>
          <cell r="G18">
            <v>1.19</v>
          </cell>
          <cell r="H18">
            <v>3</v>
          </cell>
          <cell r="I18" t="str">
            <v>26.71%</v>
          </cell>
          <cell r="J18">
            <v>0.8013</v>
          </cell>
          <cell r="K18">
            <v>0.8823529411764706</v>
          </cell>
        </row>
        <row r="19">
          <cell r="B19">
            <v>393</v>
          </cell>
          <cell r="C19" t="str">
            <v>营兴路药店</v>
          </cell>
          <cell r="D19">
            <v>2010</v>
          </cell>
          <cell r="E19">
            <v>2.1</v>
          </cell>
          <cell r="F19">
            <v>0.35</v>
          </cell>
          <cell r="G19">
            <v>0.735</v>
          </cell>
          <cell r="H19">
            <v>2.12</v>
          </cell>
          <cell r="I19" t="str">
            <v>33.25%</v>
          </cell>
          <cell r="J19">
            <v>0.7049000000000001</v>
          </cell>
          <cell r="K19">
            <v>1.0095238095238095</v>
          </cell>
        </row>
        <row r="20">
          <cell r="E20">
            <v>155.5</v>
          </cell>
          <cell r="G20">
            <v>53.555</v>
          </cell>
          <cell r="H20">
            <v>132.04000000000002</v>
          </cell>
          <cell r="J20">
            <v>42.22343800000001</v>
          </cell>
          <cell r="K20">
            <v>0.8491318327974278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汇总表"/>
      <sheetName val="光华片区明细表"/>
    </sheetNames>
    <sheetDataSet>
      <sheetData sheetId="2">
        <row r="1">
          <cell r="B1" t="str">
            <v>门店id</v>
          </cell>
          <cell r="C1" t="str">
            <v>门店</v>
          </cell>
          <cell r="D1" t="str">
            <v>开店时间</v>
          </cell>
          <cell r="E1" t="str">
            <v>销售任务</v>
          </cell>
          <cell r="F1" t="str">
            <v>毛利率</v>
          </cell>
          <cell r="G1" t="str">
            <v>毛利任务</v>
          </cell>
          <cell r="H1" t="str">
            <v>2012年3月销售</v>
          </cell>
          <cell r="I1" t="str">
            <v>2012年3月毛利</v>
          </cell>
          <cell r="J1" t="str">
            <v>销售完成进度</v>
          </cell>
        </row>
        <row r="2">
          <cell r="B2">
            <v>343</v>
          </cell>
          <cell r="C2" t="str">
            <v>光华药店</v>
          </cell>
          <cell r="D2">
            <v>2009</v>
          </cell>
          <cell r="E2">
            <v>38</v>
          </cell>
          <cell r="F2">
            <v>0.34</v>
          </cell>
          <cell r="G2">
            <v>12.920000000000002</v>
          </cell>
          <cell r="H2">
            <v>31.41</v>
          </cell>
          <cell r="I2">
            <v>10.75</v>
          </cell>
          <cell r="J2">
            <v>0.8265789473684211</v>
          </cell>
        </row>
        <row r="3">
          <cell r="B3">
            <v>365</v>
          </cell>
          <cell r="C3" t="str">
            <v>光华村街药店</v>
          </cell>
          <cell r="D3">
            <v>2010</v>
          </cell>
          <cell r="E3">
            <v>18</v>
          </cell>
          <cell r="F3">
            <v>0.35</v>
          </cell>
          <cell r="G3">
            <v>6.3</v>
          </cell>
          <cell r="H3">
            <v>14.42</v>
          </cell>
          <cell r="I3">
            <v>4.47</v>
          </cell>
          <cell r="J3">
            <v>0.8011111111111111</v>
          </cell>
        </row>
        <row r="4">
          <cell r="B4">
            <v>347</v>
          </cell>
          <cell r="C4" t="str">
            <v>送仙桥药店</v>
          </cell>
          <cell r="D4">
            <v>2009</v>
          </cell>
          <cell r="E4">
            <v>12</v>
          </cell>
          <cell r="F4">
            <v>0.33</v>
          </cell>
          <cell r="G4">
            <v>3.96</v>
          </cell>
          <cell r="H4">
            <v>10.32</v>
          </cell>
          <cell r="I4">
            <v>3.05</v>
          </cell>
          <cell r="J4">
            <v>0.86</v>
          </cell>
        </row>
        <row r="5">
          <cell r="B5">
            <v>357</v>
          </cell>
          <cell r="C5" t="str">
            <v>清江东路药店</v>
          </cell>
          <cell r="D5">
            <v>2009</v>
          </cell>
          <cell r="E5">
            <v>8</v>
          </cell>
          <cell r="F5">
            <v>0.33</v>
          </cell>
          <cell r="G5">
            <v>2.64</v>
          </cell>
          <cell r="H5">
            <v>8.03</v>
          </cell>
          <cell r="I5">
            <v>2.47</v>
          </cell>
          <cell r="J5">
            <v>1.00375</v>
          </cell>
        </row>
        <row r="6">
          <cell r="B6">
            <v>359</v>
          </cell>
          <cell r="C6" t="str">
            <v>枣子巷药店</v>
          </cell>
          <cell r="D6">
            <v>2010</v>
          </cell>
          <cell r="E6">
            <v>10</v>
          </cell>
          <cell r="F6">
            <v>0.35</v>
          </cell>
          <cell r="G6">
            <v>3.5</v>
          </cell>
          <cell r="H6">
            <v>7.95</v>
          </cell>
          <cell r="I6">
            <v>2.46</v>
          </cell>
          <cell r="J6">
            <v>0.795</v>
          </cell>
        </row>
        <row r="7">
          <cell r="B7">
            <v>379</v>
          </cell>
          <cell r="C7" t="str">
            <v>土龙路药店</v>
          </cell>
          <cell r="D7">
            <v>2010</v>
          </cell>
          <cell r="E7">
            <v>7</v>
          </cell>
          <cell r="F7">
            <v>0.35</v>
          </cell>
          <cell r="G7">
            <v>2.4499999999999997</v>
          </cell>
          <cell r="H7">
            <v>6.85</v>
          </cell>
          <cell r="I7">
            <v>2.1</v>
          </cell>
          <cell r="J7">
            <v>0.9785714285714285</v>
          </cell>
        </row>
        <row r="8">
          <cell r="B8">
            <v>513</v>
          </cell>
          <cell r="C8" t="str">
            <v>武侯区顺和街店</v>
          </cell>
          <cell r="D8">
            <v>2010</v>
          </cell>
          <cell r="E8">
            <v>8</v>
          </cell>
          <cell r="F8">
            <v>0.35</v>
          </cell>
          <cell r="G8">
            <v>2.8</v>
          </cell>
          <cell r="H8">
            <v>6.63</v>
          </cell>
          <cell r="I8">
            <v>2.03</v>
          </cell>
          <cell r="J8">
            <v>0.82875</v>
          </cell>
        </row>
        <row r="9">
          <cell r="B9">
            <v>570</v>
          </cell>
          <cell r="C9" t="str">
            <v>浣花滨河路药店</v>
          </cell>
          <cell r="D9">
            <v>2010</v>
          </cell>
          <cell r="E9">
            <v>7</v>
          </cell>
          <cell r="F9">
            <v>0.35</v>
          </cell>
          <cell r="G9">
            <v>2.4499999999999997</v>
          </cell>
          <cell r="H9">
            <v>6.48</v>
          </cell>
          <cell r="I9">
            <v>2</v>
          </cell>
          <cell r="J9">
            <v>0.9257142857142858</v>
          </cell>
        </row>
        <row r="10">
          <cell r="B10">
            <v>582</v>
          </cell>
          <cell r="C10" t="str">
            <v>青羊区十二桥药店</v>
          </cell>
          <cell r="D10">
            <v>2011</v>
          </cell>
          <cell r="E10">
            <v>4.9</v>
          </cell>
          <cell r="F10">
            <v>0.35</v>
          </cell>
          <cell r="G10">
            <v>1.715</v>
          </cell>
          <cell r="H10">
            <v>5.59</v>
          </cell>
          <cell r="I10">
            <v>1.6</v>
          </cell>
          <cell r="J10">
            <v>1.1408163265306122</v>
          </cell>
        </row>
        <row r="11">
          <cell r="B11">
            <v>353</v>
          </cell>
          <cell r="C11" t="str">
            <v>营门口药店</v>
          </cell>
          <cell r="D11">
            <v>2009</v>
          </cell>
          <cell r="E11">
            <v>6</v>
          </cell>
          <cell r="F11">
            <v>0.34</v>
          </cell>
          <cell r="G11">
            <v>2.04</v>
          </cell>
          <cell r="H11">
            <v>5.41</v>
          </cell>
          <cell r="I11">
            <v>1.87</v>
          </cell>
          <cell r="J11">
            <v>0.9016666666666667</v>
          </cell>
        </row>
        <row r="12">
          <cell r="B12">
            <v>516</v>
          </cell>
          <cell r="C12" t="str">
            <v>武侯大道双楠段店</v>
          </cell>
          <cell r="D12">
            <v>2010</v>
          </cell>
          <cell r="E12">
            <v>6</v>
          </cell>
          <cell r="F12">
            <v>0.35</v>
          </cell>
          <cell r="G12">
            <v>2.0999999999999996</v>
          </cell>
          <cell r="H12">
            <v>5.29</v>
          </cell>
          <cell r="I12">
            <v>1.77</v>
          </cell>
          <cell r="J12">
            <v>0.8816666666666667</v>
          </cell>
        </row>
        <row r="13">
          <cell r="B13">
            <v>577</v>
          </cell>
          <cell r="C13" t="str">
            <v>青羊区群和路药店</v>
          </cell>
          <cell r="D13">
            <v>2010</v>
          </cell>
          <cell r="E13">
            <v>5</v>
          </cell>
          <cell r="F13">
            <v>0.35</v>
          </cell>
          <cell r="G13">
            <v>1.75</v>
          </cell>
          <cell r="H13">
            <v>5.01</v>
          </cell>
          <cell r="I13">
            <v>1.77</v>
          </cell>
          <cell r="J13">
            <v>1.002</v>
          </cell>
        </row>
        <row r="14">
          <cell r="B14">
            <v>381</v>
          </cell>
          <cell r="C14" t="str">
            <v>黄金路药店</v>
          </cell>
          <cell r="D14">
            <v>2010</v>
          </cell>
          <cell r="E14">
            <v>7</v>
          </cell>
          <cell r="F14">
            <v>0.35</v>
          </cell>
          <cell r="G14">
            <v>2.4499999999999997</v>
          </cell>
          <cell r="H14">
            <v>4.71</v>
          </cell>
          <cell r="I14">
            <v>1.31</v>
          </cell>
          <cell r="J14">
            <v>0.6728571428571428</v>
          </cell>
        </row>
        <row r="15">
          <cell r="B15">
            <v>714</v>
          </cell>
          <cell r="C15" t="str">
            <v>燃灯寺东街药店</v>
          </cell>
          <cell r="D15">
            <v>2011</v>
          </cell>
          <cell r="E15">
            <v>3.5</v>
          </cell>
          <cell r="F15">
            <v>0.35</v>
          </cell>
          <cell r="G15">
            <v>1.2249999999999999</v>
          </cell>
          <cell r="H15">
            <v>4.49</v>
          </cell>
          <cell r="I15">
            <v>1.38</v>
          </cell>
          <cell r="J15">
            <v>1.282857142857143</v>
          </cell>
        </row>
        <row r="16">
          <cell r="B16">
            <v>395</v>
          </cell>
          <cell r="C16" t="str">
            <v>五里墩支路药店</v>
          </cell>
          <cell r="D16">
            <v>2010</v>
          </cell>
          <cell r="E16">
            <v>5</v>
          </cell>
          <cell r="F16">
            <v>0.35</v>
          </cell>
          <cell r="G16">
            <v>1.75</v>
          </cell>
          <cell r="H16">
            <v>4.46</v>
          </cell>
          <cell r="I16">
            <v>1.4</v>
          </cell>
          <cell r="J16">
            <v>0.892</v>
          </cell>
        </row>
        <row r="17">
          <cell r="B17">
            <v>595</v>
          </cell>
          <cell r="C17" t="str">
            <v>龙华北路药店</v>
          </cell>
          <cell r="D17">
            <v>2011</v>
          </cell>
          <cell r="E17">
            <v>3.3</v>
          </cell>
          <cell r="F17">
            <v>0.35</v>
          </cell>
          <cell r="G17">
            <v>1.1549999999999998</v>
          </cell>
          <cell r="H17">
            <v>3.17</v>
          </cell>
          <cell r="I17">
            <v>0.94</v>
          </cell>
          <cell r="J17">
            <v>0.9606060606060607</v>
          </cell>
        </row>
        <row r="18">
          <cell r="B18">
            <v>576</v>
          </cell>
          <cell r="C18" t="str">
            <v>二环路西一段药店</v>
          </cell>
          <cell r="D18">
            <v>2010</v>
          </cell>
          <cell r="E18">
            <v>3</v>
          </cell>
          <cell r="F18">
            <v>0.35</v>
          </cell>
          <cell r="G18">
            <v>1.0499999999999998</v>
          </cell>
          <cell r="H18">
            <v>3.02</v>
          </cell>
          <cell r="I18">
            <v>1</v>
          </cell>
          <cell r="J18">
            <v>1.0066666666666666</v>
          </cell>
        </row>
        <row r="19">
          <cell r="B19">
            <v>393</v>
          </cell>
          <cell r="C19" t="str">
            <v>营兴路药店</v>
          </cell>
          <cell r="D19">
            <v>2010</v>
          </cell>
          <cell r="E19">
            <v>2</v>
          </cell>
          <cell r="F19">
            <v>0.35</v>
          </cell>
          <cell r="G19">
            <v>0.7</v>
          </cell>
          <cell r="H19">
            <v>2.01</v>
          </cell>
          <cell r="I19">
            <v>0.67</v>
          </cell>
          <cell r="J19">
            <v>1.005</v>
          </cell>
        </row>
        <row r="20">
          <cell r="E20">
            <v>153.70000000000002</v>
          </cell>
          <cell r="G20">
            <v>52.95500000000001</v>
          </cell>
          <cell r="H20">
            <v>135.24999999999997</v>
          </cell>
          <cell r="I20">
            <v>43.04000000000001</v>
          </cell>
          <cell r="J20">
            <v>0.8799609629147688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11"/>
  <sheetViews>
    <sheetView workbookViewId="0" topLeftCell="A1">
      <selection activeCell="A14" sqref="A14"/>
    </sheetView>
  </sheetViews>
  <sheetFormatPr defaultColWidth="9.00390625" defaultRowHeight="14.25"/>
  <cols>
    <col min="1" max="1" width="93.25390625" style="0" customWidth="1"/>
  </cols>
  <sheetData>
    <row r="5" ht="14.25">
      <c r="A5" t="s">
        <v>0</v>
      </c>
    </row>
    <row r="6" ht="14.25">
      <c r="A6" t="s">
        <v>1</v>
      </c>
    </row>
    <row r="7" ht="14.25">
      <c r="A7" t="s">
        <v>2</v>
      </c>
    </row>
    <row r="8" ht="14.25">
      <c r="A8" t="s">
        <v>3</v>
      </c>
    </row>
    <row r="9" ht="14.25">
      <c r="A9" t="s">
        <v>4</v>
      </c>
    </row>
    <row r="10" ht="14.25">
      <c r="A10" t="s">
        <v>5</v>
      </c>
    </row>
    <row r="11" ht="14.25">
      <c r="A11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G10" sqref="G10"/>
    </sheetView>
  </sheetViews>
  <sheetFormatPr defaultColWidth="9.00390625" defaultRowHeight="14.25"/>
  <cols>
    <col min="1" max="1" width="9.00390625" style="1" bestFit="1" customWidth="1"/>
    <col min="3" max="3" width="10.25390625" style="0" customWidth="1"/>
    <col min="6" max="6" width="12.75390625" style="0" customWidth="1"/>
    <col min="7" max="7" width="9.625" style="0" customWidth="1"/>
    <col min="8" max="8" width="9.75390625" style="0" customWidth="1"/>
    <col min="9" max="9" width="11.00390625" style="0" customWidth="1"/>
    <col min="10" max="10" width="16.625" style="0" customWidth="1"/>
  </cols>
  <sheetData>
    <row r="1" spans="1:10" ht="14.25">
      <c r="A1" s="2"/>
      <c r="B1" s="3"/>
      <c r="C1" s="4" t="s">
        <v>7</v>
      </c>
      <c r="D1" s="4"/>
      <c r="E1" s="4"/>
      <c r="F1" s="4"/>
      <c r="G1" s="4" t="s">
        <v>8</v>
      </c>
      <c r="H1" s="4"/>
      <c r="I1" s="4"/>
      <c r="J1" s="4"/>
    </row>
    <row r="2" spans="1:10" ht="14.25">
      <c r="A2" s="2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11</v>
      </c>
      <c r="H2" s="3" t="s">
        <v>12</v>
      </c>
      <c r="I2" s="3" t="s">
        <v>13</v>
      </c>
      <c r="J2" s="3" t="s">
        <v>14</v>
      </c>
    </row>
    <row r="3" spans="1:10" ht="14.25">
      <c r="A3" s="2">
        <v>1</v>
      </c>
      <c r="B3" s="3" t="s">
        <v>15</v>
      </c>
      <c r="C3" s="3">
        <v>155.7</v>
      </c>
      <c r="D3" s="3">
        <v>53.7</v>
      </c>
      <c r="E3" s="3">
        <v>129.6</v>
      </c>
      <c r="F3" s="3">
        <v>41.91</v>
      </c>
      <c r="G3" s="3"/>
      <c r="H3" s="3"/>
      <c r="I3" s="3"/>
      <c r="J3" s="3"/>
    </row>
    <row r="4" spans="1:10" ht="14.25">
      <c r="A4" s="2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>
      <c r="A5" s="2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2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ht="14.25">
      <c r="A7" s="2">
        <v>5</v>
      </c>
      <c r="B7" s="3"/>
      <c r="C7" s="3"/>
      <c r="D7" s="3"/>
      <c r="E7" s="3"/>
      <c r="F7" s="3"/>
      <c r="G7" s="3"/>
      <c r="H7" s="3"/>
      <c r="I7" s="3"/>
      <c r="J7" s="3"/>
    </row>
    <row r="8" spans="1:10" ht="14.25">
      <c r="A8" s="2">
        <v>6</v>
      </c>
      <c r="B8" s="3"/>
      <c r="C8" s="3"/>
      <c r="D8" s="3"/>
      <c r="E8" s="3"/>
      <c r="F8" s="3"/>
      <c r="G8" s="3"/>
      <c r="H8" s="3"/>
      <c r="I8" s="3"/>
      <c r="J8" s="3"/>
    </row>
  </sheetData>
  <mergeCells count="2">
    <mergeCell ref="C1:F1"/>
    <mergeCell ref="G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M13" sqref="M13"/>
    </sheetView>
  </sheetViews>
  <sheetFormatPr defaultColWidth="9.00390625" defaultRowHeight="16.5" customHeight="1"/>
  <cols>
    <col min="1" max="1" width="4.50390625" style="7" customWidth="1"/>
    <col min="2" max="2" width="6.50390625" style="7" bestFit="1" customWidth="1"/>
    <col min="3" max="3" width="9.625" style="7" customWidth="1"/>
    <col min="4" max="4" width="6.25390625" style="7" customWidth="1"/>
    <col min="5" max="5" width="6.875" style="7" customWidth="1"/>
    <col min="6" max="6" width="6.375" style="7" customWidth="1"/>
    <col min="7" max="7" width="7.25390625" style="7" customWidth="1"/>
    <col min="8" max="8" width="7.625" style="7" customWidth="1"/>
    <col min="9" max="9" width="7.125" style="7" customWidth="1"/>
    <col min="10" max="10" width="7.75390625" style="7" customWidth="1"/>
    <col min="11" max="11" width="7.875" style="11" customWidth="1"/>
    <col min="12" max="12" width="8.625" style="7" customWidth="1"/>
    <col min="13" max="13" width="8.625" style="11" customWidth="1"/>
    <col min="14" max="14" width="8.625" style="7" customWidth="1"/>
    <col min="15" max="15" width="8.625" style="11" customWidth="1"/>
    <col min="16" max="16" width="8.625" style="7" customWidth="1"/>
    <col min="17" max="17" width="8.625" style="11" customWidth="1"/>
    <col min="18" max="16384" width="8.625" style="7" customWidth="1"/>
  </cols>
  <sheetData>
    <row r="1" spans="1:17" ht="16.5" customHeight="1">
      <c r="A1" s="5" t="s">
        <v>9</v>
      </c>
      <c r="B1" s="5" t="s">
        <v>16</v>
      </c>
      <c r="C1" s="5" t="s">
        <v>17</v>
      </c>
      <c r="D1" s="5" t="s">
        <v>18</v>
      </c>
      <c r="E1" s="5" t="s">
        <v>11</v>
      </c>
      <c r="F1" s="5" t="s">
        <v>19</v>
      </c>
      <c r="G1" s="5" t="s">
        <v>12</v>
      </c>
      <c r="H1" s="5" t="s">
        <v>20</v>
      </c>
      <c r="I1" s="5" t="s">
        <v>21</v>
      </c>
      <c r="J1" s="5" t="s">
        <v>42</v>
      </c>
      <c r="K1" s="5" t="s">
        <v>21</v>
      </c>
      <c r="L1" s="5" t="s">
        <v>43</v>
      </c>
      <c r="M1" s="5" t="s">
        <v>21</v>
      </c>
      <c r="N1" s="5" t="s">
        <v>44</v>
      </c>
      <c r="O1" s="6" t="s">
        <v>21</v>
      </c>
      <c r="P1" s="5" t="s">
        <v>45</v>
      </c>
      <c r="Q1" s="6" t="s">
        <v>46</v>
      </c>
    </row>
    <row r="2" spans="1:17" ht="16.5" customHeight="1">
      <c r="A2" s="5">
        <v>1</v>
      </c>
      <c r="B2" s="8">
        <v>343</v>
      </c>
      <c r="C2" s="8" t="s">
        <v>22</v>
      </c>
      <c r="D2" s="8">
        <v>2009</v>
      </c>
      <c r="E2" s="5">
        <v>36.7</v>
      </c>
      <c r="F2" s="9">
        <v>0.34</v>
      </c>
      <c r="G2" s="10">
        <f>E2*F2</f>
        <v>12.478000000000002</v>
      </c>
      <c r="H2" s="8">
        <v>28.13</v>
      </c>
      <c r="I2" s="9">
        <f>H2/E2</f>
        <v>0.7664850136239781</v>
      </c>
      <c r="J2" s="5">
        <f>VLOOKUP(B2,'[1]光华片区明细表'!$B:$H,7,0)</f>
        <v>29.47</v>
      </c>
      <c r="K2" s="6">
        <f>VLOOKUP(B2,'[1]光华片区明细表'!$B:$K,10,0)</f>
        <v>0.8029972752043596</v>
      </c>
      <c r="L2" s="5">
        <f>VLOOKUP(B2,'[2]光华片区明细表'!$B:$H,7,0)</f>
        <v>29.9</v>
      </c>
      <c r="M2" s="6">
        <f>VLOOKUP(B2,'[2]光华片区明细表'!$B:$K,10,0)</f>
        <v>0.7868421052631579</v>
      </c>
      <c r="N2" s="5">
        <f>VLOOKUP(B2,'[3]光华片区明细表'!$B:$H,7,0)</f>
        <v>31.2</v>
      </c>
      <c r="O2" s="6">
        <f>VLOOKUP(B2,'[3]光华片区明细表'!$B:$K,10,0)</f>
        <v>0.8210526315789474</v>
      </c>
      <c r="P2" s="5">
        <f>VLOOKUP(B2,'[4]光华片区明细表'!$B:$H,7,0)</f>
        <v>31.41</v>
      </c>
      <c r="Q2" s="6">
        <f>VLOOKUP(B2,'[4]光华片区明细表'!$B:$J,9,0)</f>
        <v>0.8265789473684211</v>
      </c>
    </row>
    <row r="3" spans="1:17" ht="16.5" customHeight="1">
      <c r="A3" s="5">
        <v>2</v>
      </c>
      <c r="B3" s="8">
        <v>365</v>
      </c>
      <c r="C3" s="8" t="s">
        <v>23</v>
      </c>
      <c r="D3" s="8">
        <v>2010</v>
      </c>
      <c r="E3" s="5">
        <v>17.5</v>
      </c>
      <c r="F3" s="9">
        <v>0.35</v>
      </c>
      <c r="G3" s="10">
        <f aca="true" t="shared" si="0" ref="G3:G19">E3*F3</f>
        <v>6.125</v>
      </c>
      <c r="H3" s="8">
        <v>13.74</v>
      </c>
      <c r="I3" s="9">
        <f aca="true" t="shared" si="1" ref="I3:I20">H3/E3</f>
        <v>0.7851428571428571</v>
      </c>
      <c r="J3" s="5">
        <f>VLOOKUP(B3,'[1]光华片区明细表'!$B:$H,7,0)</f>
        <v>12.78</v>
      </c>
      <c r="K3" s="6">
        <f>VLOOKUP(B3,'[1]光华片区明细表'!$B:$K,10,0)</f>
        <v>0.7302857142857142</v>
      </c>
      <c r="L3" s="5">
        <f>VLOOKUP(B3,'[2]光华片区明细表'!$B:$H,7,0)</f>
        <v>12.7</v>
      </c>
      <c r="M3" s="6">
        <f>VLOOKUP(B3,'[2]光华片区明细表'!$B:$K,10,0)</f>
        <v>0.7016574585635358</v>
      </c>
      <c r="N3" s="5">
        <f>VLOOKUP(B3,'[3]光华片区明细表'!$B:$H,7,0)</f>
        <v>13.5</v>
      </c>
      <c r="O3" s="6">
        <f>VLOOKUP(B3,'[3]光华片区明细表'!$B:$K,10,0)</f>
        <v>0.7458563535911602</v>
      </c>
      <c r="P3" s="5">
        <f>VLOOKUP(B3,'[4]光华片区明细表'!$B:$H,7,0)</f>
        <v>14.42</v>
      </c>
      <c r="Q3" s="6">
        <f>VLOOKUP(B3,'[4]光华片区明细表'!$B:$J,9,0)</f>
        <v>0.8011111111111111</v>
      </c>
    </row>
    <row r="4" spans="1:17" ht="16.5" customHeight="1">
      <c r="A4" s="5">
        <v>3</v>
      </c>
      <c r="B4" s="8">
        <v>347</v>
      </c>
      <c r="C4" s="8" t="s">
        <v>24</v>
      </c>
      <c r="D4" s="8">
        <v>2009</v>
      </c>
      <c r="E4" s="5">
        <v>11.7</v>
      </c>
      <c r="F4" s="9">
        <v>0.33</v>
      </c>
      <c r="G4" s="10">
        <f t="shared" si="0"/>
        <v>3.8609999999999998</v>
      </c>
      <c r="H4" s="8">
        <v>10.12</v>
      </c>
      <c r="I4" s="9">
        <f t="shared" si="1"/>
        <v>0.864957264957265</v>
      </c>
      <c r="J4" s="5">
        <f>VLOOKUP(B4,'[1]光华片区明细表'!$B:$H,7,0)</f>
        <v>10.87</v>
      </c>
      <c r="K4" s="6">
        <f>VLOOKUP(B4,'[1]光华片区明细表'!$B:$K,10,0)</f>
        <v>0.9290598290598291</v>
      </c>
      <c r="L4" s="5">
        <f>VLOOKUP(B4,'[2]光华片区明细表'!$B:$H,7,0)</f>
        <v>10.4</v>
      </c>
      <c r="M4" s="6">
        <f>VLOOKUP(B4,'[2]光华片区明细表'!$B:$K,10,0)</f>
        <v>0.8739495798319328</v>
      </c>
      <c r="N4" s="5">
        <f>VLOOKUP(B4,'[3]光华片区明细表'!$B:$H,7,0)</f>
        <v>10</v>
      </c>
      <c r="O4" s="6">
        <f>VLOOKUP(B4,'[3]光华片区明细表'!$B:$K,10,0)</f>
        <v>0.8403361344537815</v>
      </c>
      <c r="P4" s="5">
        <f>VLOOKUP(B4,'[4]光华片区明细表'!$B:$H,7,0)</f>
        <v>10.32</v>
      </c>
      <c r="Q4" s="6">
        <f>VLOOKUP(B4,'[4]光华片区明细表'!$B:$J,9,0)</f>
        <v>0.86</v>
      </c>
    </row>
    <row r="5" spans="1:17" ht="16.5" customHeight="1">
      <c r="A5" s="5">
        <v>4</v>
      </c>
      <c r="B5" s="8">
        <v>357</v>
      </c>
      <c r="C5" s="8" t="s">
        <v>25</v>
      </c>
      <c r="D5" s="8">
        <v>2009</v>
      </c>
      <c r="E5" s="5">
        <v>8.33</v>
      </c>
      <c r="F5" s="9">
        <v>0.33</v>
      </c>
      <c r="G5" s="10">
        <f t="shared" si="0"/>
        <v>2.7489000000000003</v>
      </c>
      <c r="H5" s="8">
        <v>8.72</v>
      </c>
      <c r="I5" s="9">
        <f t="shared" si="1"/>
        <v>1.0468187274909964</v>
      </c>
      <c r="J5" s="5">
        <f>VLOOKUP(B5,'[1]光华片区明细表'!$B:$H,7,0)</f>
        <v>7.47</v>
      </c>
      <c r="K5" s="6">
        <f>VLOOKUP(B5,'[1]光华片区明细表'!$B:$K,10,0)</f>
        <v>0.8967587034813925</v>
      </c>
      <c r="L5" s="5">
        <f>VLOOKUP(B5,'[2]光华片区明细表'!$B:$H,7,0)</f>
        <v>6.8</v>
      </c>
      <c r="M5" s="6">
        <f>VLOOKUP(B5,'[2]光华片区明细表'!$B:$K,10,0)</f>
        <v>0.8095238095238094</v>
      </c>
      <c r="N5" s="5">
        <f>VLOOKUP(B5,'[3]光华片区明细表'!$B:$H,7,0)</f>
        <v>7.09</v>
      </c>
      <c r="O5" s="6">
        <f>VLOOKUP(B5,'[3]光华片区明细表'!$B:$K,10,0)</f>
        <v>0.844047619047619</v>
      </c>
      <c r="P5" s="5">
        <f>VLOOKUP(B5,'[4]光华片区明细表'!$B:$H,7,0)</f>
        <v>8.03</v>
      </c>
      <c r="Q5" s="6">
        <f>VLOOKUP(B5,'[4]光华片区明细表'!$B:$J,9,0)</f>
        <v>1.00375</v>
      </c>
    </row>
    <row r="6" spans="1:17" ht="16.5" customHeight="1">
      <c r="A6" s="5">
        <v>5</v>
      </c>
      <c r="B6" s="8">
        <v>359</v>
      </c>
      <c r="C6" s="8" t="s">
        <v>26</v>
      </c>
      <c r="D6" s="8">
        <v>2010</v>
      </c>
      <c r="E6" s="5">
        <v>9.17</v>
      </c>
      <c r="F6" s="9">
        <v>0.35</v>
      </c>
      <c r="G6" s="10">
        <f t="shared" si="0"/>
        <v>3.2095</v>
      </c>
      <c r="H6" s="8">
        <v>7.62</v>
      </c>
      <c r="I6" s="9">
        <f t="shared" si="1"/>
        <v>0.8309705561613959</v>
      </c>
      <c r="J6" s="5">
        <f>VLOOKUP(B6,'[1]光华片区明细表'!$B:$H,7,0)</f>
        <v>8.12</v>
      </c>
      <c r="K6" s="6">
        <f>VLOOKUP(B6,'[1]光华片区明细表'!$B:$K,10,0)</f>
        <v>0.8854961832061068</v>
      </c>
      <c r="L6" s="5">
        <f>VLOOKUP(B6,'[2]光华片区明细表'!$B:$H,7,0)</f>
        <v>8</v>
      </c>
      <c r="M6" s="6">
        <f>VLOOKUP(B6,'[2]光华片区明细表'!$B:$K,10,0)</f>
        <v>0.8333333333333334</v>
      </c>
      <c r="N6" s="5">
        <f>VLOOKUP(B6,'[3]光华片区明细表'!$B:$H,7,0)</f>
        <v>7.89</v>
      </c>
      <c r="O6" s="6">
        <f>VLOOKUP(B6,'[3]光华片区明细表'!$B:$K,10,0)</f>
        <v>0.821875</v>
      </c>
      <c r="P6" s="5">
        <f>VLOOKUP(B6,'[4]光华片区明细表'!$B:$H,7,0)</f>
        <v>7.95</v>
      </c>
      <c r="Q6" s="6">
        <f>VLOOKUP(B6,'[4]光华片区明细表'!$B:$J,9,0)</f>
        <v>0.795</v>
      </c>
    </row>
    <row r="7" spans="1:17" ht="16.5" customHeight="1">
      <c r="A7" s="5">
        <v>6</v>
      </c>
      <c r="B7" s="8">
        <v>513</v>
      </c>
      <c r="C7" s="8" t="s">
        <v>27</v>
      </c>
      <c r="D7" s="8">
        <v>2010</v>
      </c>
      <c r="E7" s="5">
        <v>7.91</v>
      </c>
      <c r="F7" s="9">
        <v>0.35</v>
      </c>
      <c r="G7" s="10">
        <f t="shared" si="0"/>
        <v>2.7685</v>
      </c>
      <c r="H7" s="8">
        <v>7.14</v>
      </c>
      <c r="I7" s="9">
        <f t="shared" si="1"/>
        <v>0.9026548672566371</v>
      </c>
      <c r="J7" s="5">
        <f>VLOOKUP(B7,'[1]光华片区明细表'!$B:$H,7,0)</f>
        <v>6.89</v>
      </c>
      <c r="K7" s="6">
        <f>VLOOKUP(B7,'[1]光华片区明细表'!$B:$K,10,0)</f>
        <v>0.8699494949494949</v>
      </c>
      <c r="L7" s="5">
        <f>VLOOKUP(B7,'[2]光华片区明细表'!$B:$H,7,0)</f>
        <v>7</v>
      </c>
      <c r="M7" s="6">
        <f>VLOOKUP(B7,'[2]光华片区明细表'!$B:$K,10,0)</f>
        <v>0.875</v>
      </c>
      <c r="N7" s="5">
        <f>VLOOKUP(B7,'[3]光华片区明细表'!$B:$H,7,0)</f>
        <v>6.86</v>
      </c>
      <c r="O7" s="6">
        <f>VLOOKUP(B7,'[3]光华片区明细表'!$B:$K,10,0)</f>
        <v>0.8575</v>
      </c>
      <c r="P7" s="5">
        <f>VLOOKUP(B7,'[4]光华片区明细表'!$B:$H,7,0)</f>
        <v>6.63</v>
      </c>
      <c r="Q7" s="6">
        <f>VLOOKUP(B7,'[4]光华片区明细表'!$B:$J,9,0)</f>
        <v>0.82875</v>
      </c>
    </row>
    <row r="8" spans="1:17" ht="16.5" customHeight="1">
      <c r="A8" s="5">
        <v>7</v>
      </c>
      <c r="B8" s="8">
        <v>582</v>
      </c>
      <c r="C8" s="8" t="s">
        <v>28</v>
      </c>
      <c r="D8" s="8">
        <v>2011</v>
      </c>
      <c r="E8" s="5">
        <v>7.4</v>
      </c>
      <c r="F8" s="9">
        <v>0.35</v>
      </c>
      <c r="G8" s="10">
        <f t="shared" si="0"/>
        <v>2.59</v>
      </c>
      <c r="H8" s="8">
        <v>6.39</v>
      </c>
      <c r="I8" s="9">
        <f t="shared" si="1"/>
        <v>0.8635135135135135</v>
      </c>
      <c r="J8" s="5">
        <f>VLOOKUP(B8,'[1]光华片区明细表'!$B:$H,7,0)</f>
        <v>7.68</v>
      </c>
      <c r="K8" s="6">
        <f>VLOOKUP(B8,'[1]光华片区明细表'!$B:$K,10,0)</f>
        <v>1.0378378378378377</v>
      </c>
      <c r="L8" s="5">
        <f>VLOOKUP(B8,'[2]光华片区明细表'!$B:$H,7,0)</f>
        <v>8.7</v>
      </c>
      <c r="M8" s="6">
        <f>VLOOKUP(B8,'[2]光华片区明细表'!$B:$K,10,0)</f>
        <v>1.2794117647058822</v>
      </c>
      <c r="N8" s="5">
        <f>VLOOKUP(B8,'[3]光华片区明细表'!$B:$H,7,0)</f>
        <v>6.73</v>
      </c>
      <c r="O8" s="6">
        <f>VLOOKUP(B8,'[3]光华片区明细表'!$B:$K,10,0)</f>
        <v>1.319607843137255</v>
      </c>
      <c r="P8" s="5">
        <f>VLOOKUP(B8,'[4]光华片区明细表'!$B:$H,7,0)</f>
        <v>5.59</v>
      </c>
      <c r="Q8" s="6">
        <f>VLOOKUP(B8,'[4]光华片区明细表'!$B:$J,9,0)</f>
        <v>1.1408163265306122</v>
      </c>
    </row>
    <row r="9" spans="1:17" ht="16.5" customHeight="1">
      <c r="A9" s="5">
        <v>8</v>
      </c>
      <c r="B9" s="8">
        <v>570</v>
      </c>
      <c r="C9" s="8" t="s">
        <v>29</v>
      </c>
      <c r="D9" s="8">
        <v>2010</v>
      </c>
      <c r="E9" s="5">
        <v>7.08</v>
      </c>
      <c r="F9" s="9">
        <v>0.35</v>
      </c>
      <c r="G9" s="10">
        <f t="shared" si="0"/>
        <v>2.4779999999999998</v>
      </c>
      <c r="H9" s="8">
        <v>6.24</v>
      </c>
      <c r="I9" s="9">
        <f t="shared" si="1"/>
        <v>0.8813559322033898</v>
      </c>
      <c r="J9" s="5">
        <f>VLOOKUP(B9,'[1]光华片区明细表'!$B:$H,7,0)</f>
        <v>6.2</v>
      </c>
      <c r="K9" s="6">
        <f>VLOOKUP(B9,'[1]光华片区明细表'!$B:$K,10,0)</f>
        <v>0.8732394366197184</v>
      </c>
      <c r="L9" s="5">
        <f>VLOOKUP(B9,'[2]光华片区明细表'!$B:$H,7,0)</f>
        <v>6.5</v>
      </c>
      <c r="M9" s="6">
        <f>VLOOKUP(B9,'[2]光华片区明细表'!$B:$K,10,0)</f>
        <v>0.9027777777777778</v>
      </c>
      <c r="N9" s="5">
        <f>VLOOKUP(B9,'[3]光华片区明细表'!$B:$H,7,0)</f>
        <v>6.57</v>
      </c>
      <c r="O9" s="6">
        <f>VLOOKUP(B9,'[3]光华片区明细表'!$B:$K,10,0)</f>
        <v>0.9125</v>
      </c>
      <c r="P9" s="5">
        <f>VLOOKUP(B9,'[4]光华片区明细表'!$B:$H,7,0)</f>
        <v>6.48</v>
      </c>
      <c r="Q9" s="6">
        <f>VLOOKUP(B9,'[4]光华片区明细表'!$B:$J,9,0)</f>
        <v>0.9257142857142858</v>
      </c>
    </row>
    <row r="10" spans="1:17" ht="16.5" customHeight="1">
      <c r="A10" s="5">
        <v>9</v>
      </c>
      <c r="B10" s="8">
        <v>379</v>
      </c>
      <c r="C10" s="8" t="s">
        <v>30</v>
      </c>
      <c r="D10" s="8">
        <v>2010</v>
      </c>
      <c r="E10" s="5">
        <v>7.17</v>
      </c>
      <c r="F10" s="9">
        <v>0.35</v>
      </c>
      <c r="G10" s="10">
        <f t="shared" si="0"/>
        <v>2.5094999999999996</v>
      </c>
      <c r="H10" s="8">
        <v>5.85</v>
      </c>
      <c r="I10" s="9">
        <f t="shared" si="1"/>
        <v>0.8158995815899581</v>
      </c>
      <c r="J10" s="5">
        <f>VLOOKUP(B10,'[1]光华片区明细表'!$B:$H,7,0)</f>
        <v>6.16</v>
      </c>
      <c r="K10" s="6">
        <f>VLOOKUP(B10,'[1]光华片区明细表'!$B:$K,10,0)</f>
        <v>0.8591352859135286</v>
      </c>
      <c r="L10" s="5">
        <f>VLOOKUP(B10,'[2]光华片区明细表'!$B:$H,7,0)</f>
        <v>6.5</v>
      </c>
      <c r="M10" s="6">
        <f>VLOOKUP(B10,'[2]光华片区明细表'!$B:$K,10,0)</f>
        <v>0.8904109589041096</v>
      </c>
      <c r="N10" s="5">
        <f>VLOOKUP(B10,'[3]光华片区明细表'!$B:$H,7,0)</f>
        <v>6.55</v>
      </c>
      <c r="O10" s="6">
        <f>VLOOKUP(B10,'[3]光华片区明细表'!$B:$K,10,0)</f>
        <v>0.8972602739726028</v>
      </c>
      <c r="P10" s="5">
        <f>VLOOKUP(B10,'[4]光华片区明细表'!$B:$H,7,0)</f>
        <v>6.85</v>
      </c>
      <c r="Q10" s="6">
        <f>VLOOKUP(B10,'[4]光华片区明细表'!$B:$J,9,0)</f>
        <v>0.9785714285714285</v>
      </c>
    </row>
    <row r="11" spans="1:17" ht="16.5" customHeight="1">
      <c r="A11" s="5">
        <v>10</v>
      </c>
      <c r="B11" s="8">
        <v>516</v>
      </c>
      <c r="C11" s="8" t="s">
        <v>31</v>
      </c>
      <c r="D11" s="8">
        <v>2010</v>
      </c>
      <c r="E11" s="5">
        <v>6.25</v>
      </c>
      <c r="F11" s="9">
        <v>0.35</v>
      </c>
      <c r="G11" s="10">
        <f t="shared" si="0"/>
        <v>2.1875</v>
      </c>
      <c r="H11" s="8">
        <v>5.26</v>
      </c>
      <c r="I11" s="9">
        <f t="shared" si="1"/>
        <v>0.8416</v>
      </c>
      <c r="J11" s="5">
        <f>VLOOKUP(B11,'[1]光华片区明细表'!$B:$H,7,0)</f>
        <v>5.66</v>
      </c>
      <c r="K11" s="6">
        <f>VLOOKUP(B11,'[1]光华片区明细表'!$B:$K,10,0)</f>
        <v>0.9056000000000001</v>
      </c>
      <c r="L11" s="5">
        <f>VLOOKUP(B11,'[2]光华片区明细表'!$B:$H,7,0)</f>
        <v>5.7</v>
      </c>
      <c r="M11" s="6">
        <f>VLOOKUP(B11,'[2]光华片区明细表'!$B:$K,10,0)</f>
        <v>0.890625</v>
      </c>
      <c r="N11" s="5">
        <f>VLOOKUP(B11,'[3]光华片区明细表'!$B:$H,7,0)</f>
        <v>5</v>
      </c>
      <c r="O11" s="6">
        <f>VLOOKUP(B11,'[3]光华片区明细表'!$B:$K,10,0)</f>
        <v>0.78125</v>
      </c>
      <c r="P11" s="5">
        <f>VLOOKUP(B11,'[4]光华片区明细表'!$B:$H,7,0)</f>
        <v>5.29</v>
      </c>
      <c r="Q11" s="6">
        <f>VLOOKUP(B11,'[4]光华片区明细表'!$B:$J,9,0)</f>
        <v>0.8816666666666667</v>
      </c>
    </row>
    <row r="12" spans="1:17" ht="16.5" customHeight="1">
      <c r="A12" s="5">
        <v>11</v>
      </c>
      <c r="B12" s="8">
        <v>577</v>
      </c>
      <c r="C12" s="8" t="s">
        <v>32</v>
      </c>
      <c r="D12" s="8">
        <v>2010</v>
      </c>
      <c r="E12" s="5">
        <v>5</v>
      </c>
      <c r="F12" s="9">
        <v>0.35</v>
      </c>
      <c r="G12" s="10">
        <f t="shared" si="0"/>
        <v>1.75</v>
      </c>
      <c r="H12" s="8">
        <v>5.25</v>
      </c>
      <c r="I12" s="9">
        <f t="shared" si="1"/>
        <v>1.05</v>
      </c>
      <c r="J12" s="5">
        <f>VLOOKUP(B12,'[1]光华片区明细表'!$B:$H,7,0)</f>
        <v>5.34</v>
      </c>
      <c r="K12" s="6">
        <f>VLOOKUP(B12,'[1]光华片区明细表'!$B:$K,10,0)</f>
        <v>1.068</v>
      </c>
      <c r="L12" s="5">
        <f>VLOOKUP(B12,'[2]光华片区明细表'!$B:$H,7,0)</f>
        <v>4.4</v>
      </c>
      <c r="M12" s="6">
        <f>VLOOKUP(B12,'[2]光华片区明细表'!$B:$K,10,0)</f>
        <v>0.8627450980392158</v>
      </c>
      <c r="N12" s="5">
        <f>VLOOKUP(B12,'[3]光华片区明细表'!$B:$H,7,0)</f>
        <v>4.78</v>
      </c>
      <c r="O12" s="6">
        <f>VLOOKUP(B12,'[3]光华片区明细表'!$B:$K,10,0)</f>
        <v>0.9372549019607844</v>
      </c>
      <c r="P12" s="5">
        <f>VLOOKUP(B12,'[4]光华片区明细表'!$B:$H,7,0)</f>
        <v>5.01</v>
      </c>
      <c r="Q12" s="6">
        <f>VLOOKUP(B12,'[4]光华片区明细表'!$B:$J,9,0)</f>
        <v>1.002</v>
      </c>
    </row>
    <row r="13" spans="1:17" ht="16.5" customHeight="1">
      <c r="A13" s="5">
        <v>12</v>
      </c>
      <c r="B13" s="8">
        <v>353</v>
      </c>
      <c r="C13" s="8" t="s">
        <v>33</v>
      </c>
      <c r="D13" s="8">
        <v>2009</v>
      </c>
      <c r="E13" s="5">
        <v>5.83</v>
      </c>
      <c r="F13" s="9">
        <v>0.35</v>
      </c>
      <c r="G13" s="10">
        <f t="shared" si="0"/>
        <v>2.0404999999999998</v>
      </c>
      <c r="H13" s="8">
        <v>4.54</v>
      </c>
      <c r="I13" s="9">
        <f t="shared" si="1"/>
        <v>0.7787307032590052</v>
      </c>
      <c r="J13" s="5">
        <f>VLOOKUP(B13,'[1]光华片区明细表'!$B:$H,7,0)</f>
        <v>4.08</v>
      </c>
      <c r="K13" s="6">
        <f>VLOOKUP(B13,'[1]光华片区明细表'!$B:$K,10,0)</f>
        <v>0.703448275862069</v>
      </c>
      <c r="L13" s="5">
        <f>VLOOKUP(B13,'[2]光华片区明细表'!$B:$H,7,0)</f>
        <v>4.1</v>
      </c>
      <c r="M13" s="6">
        <f>VLOOKUP(B13,'[2]光华片区明细表'!$B:$K,10,0)</f>
        <v>0.6833333333333332</v>
      </c>
      <c r="N13" s="5">
        <f>VLOOKUP(B13,'[3]光华片区明细表'!$B:$H,7,0)</f>
        <v>5.19</v>
      </c>
      <c r="O13" s="6">
        <f>VLOOKUP(B13,'[3]光华片区明细表'!$B:$K,10,0)</f>
        <v>0.8650000000000001</v>
      </c>
      <c r="P13" s="5">
        <f>VLOOKUP(B13,'[4]光华片区明细表'!$B:$H,7,0)</f>
        <v>5.41</v>
      </c>
      <c r="Q13" s="6">
        <f>VLOOKUP(B13,'[4]光华片区明细表'!$B:$J,9,0)</f>
        <v>0.9016666666666667</v>
      </c>
    </row>
    <row r="14" spans="1:17" ht="16.5" customHeight="1">
      <c r="A14" s="5">
        <v>13</v>
      </c>
      <c r="B14" s="8">
        <v>714</v>
      </c>
      <c r="C14" s="8" t="s">
        <v>34</v>
      </c>
      <c r="D14" s="8">
        <v>2011</v>
      </c>
      <c r="E14" s="5">
        <v>5</v>
      </c>
      <c r="F14" s="9">
        <v>0.34</v>
      </c>
      <c r="G14" s="10">
        <f t="shared" si="0"/>
        <v>1.7000000000000002</v>
      </c>
      <c r="H14" s="8">
        <v>4.23</v>
      </c>
      <c r="I14" s="9">
        <f t="shared" si="1"/>
        <v>0.8460000000000001</v>
      </c>
      <c r="J14" s="5">
        <f>VLOOKUP(B14,'[1]光华片区明细表'!$B:$H,7,0)</f>
        <v>4.22</v>
      </c>
      <c r="K14" s="6">
        <f>VLOOKUP(B14,'[1]光华片区明细表'!$B:$K,10,0)</f>
        <v>0.844</v>
      </c>
      <c r="L14" s="5">
        <f>VLOOKUP(B14,'[2]光华片区明细表'!$B:$H,7,0)</f>
        <v>4.7</v>
      </c>
      <c r="M14" s="6">
        <f>VLOOKUP(B14,'[2]光华片区明细表'!$B:$K,10,0)</f>
        <v>0.9400000000000001</v>
      </c>
      <c r="N14" s="5">
        <f>VLOOKUP(B14,'[3]光华片区明细表'!$B:$H,7,0)</f>
        <v>4.53</v>
      </c>
      <c r="O14" s="6">
        <f>VLOOKUP(B14,'[3]光华片区明细表'!$B:$K,10,0)</f>
        <v>1.2583333333333333</v>
      </c>
      <c r="P14" s="5">
        <f>VLOOKUP(B14,'[4]光华片区明细表'!$B:$H,7,0)</f>
        <v>4.49</v>
      </c>
      <c r="Q14" s="6">
        <f>VLOOKUP(B14,'[4]光华片区明细表'!$B:$J,9,0)</f>
        <v>1.282857142857143</v>
      </c>
    </row>
    <row r="15" spans="1:17" ht="16.5" customHeight="1">
      <c r="A15" s="5">
        <v>14</v>
      </c>
      <c r="B15" s="8">
        <v>381</v>
      </c>
      <c r="C15" s="8" t="s">
        <v>35</v>
      </c>
      <c r="D15" s="8">
        <v>2010</v>
      </c>
      <c r="E15" s="5">
        <v>6.67</v>
      </c>
      <c r="F15" s="9">
        <v>0.35</v>
      </c>
      <c r="G15" s="10">
        <f t="shared" si="0"/>
        <v>2.3345</v>
      </c>
      <c r="H15" s="8">
        <v>4.22</v>
      </c>
      <c r="I15" s="9">
        <f t="shared" si="1"/>
        <v>0.6326836581709145</v>
      </c>
      <c r="J15" s="5">
        <f>VLOOKUP(B15,'[1]光华片区明细表'!$B:$H,7,0)</f>
        <v>4.49</v>
      </c>
      <c r="K15" s="6">
        <f>VLOOKUP(B15,'[1]光华片区明细表'!$B:$K,10,0)</f>
        <v>0.6731634182908546</v>
      </c>
      <c r="L15" s="5">
        <f>VLOOKUP(B15,'[2]光华片区明细表'!$B:$H,7,0)</f>
        <v>3.1</v>
      </c>
      <c r="M15" s="6">
        <f>VLOOKUP(B15,'[2]光华片区明细表'!$B:$K,10,0)</f>
        <v>0.4428571428571429</v>
      </c>
      <c r="N15" s="5">
        <f>VLOOKUP(B15,'[3]光华片区明细表'!$B:$H,7,0)</f>
        <v>3.64</v>
      </c>
      <c r="O15" s="6">
        <f>VLOOKUP(B15,'[3]光华片区明细表'!$B:$K,10,0)</f>
        <v>0.52</v>
      </c>
      <c r="P15" s="5">
        <f>VLOOKUP(B15,'[4]光华片区明细表'!$B:$H,7,0)</f>
        <v>4.71</v>
      </c>
      <c r="Q15" s="6">
        <f>VLOOKUP(B15,'[4]光华片区明细表'!$B:$J,9,0)</f>
        <v>0.6728571428571428</v>
      </c>
    </row>
    <row r="16" spans="1:17" ht="16.5" customHeight="1">
      <c r="A16" s="5">
        <v>15</v>
      </c>
      <c r="B16" s="8">
        <v>395</v>
      </c>
      <c r="C16" s="8" t="s">
        <v>36</v>
      </c>
      <c r="D16" s="8">
        <v>2010</v>
      </c>
      <c r="E16" s="5">
        <v>4.75</v>
      </c>
      <c r="F16" s="9">
        <v>0.35</v>
      </c>
      <c r="G16" s="10">
        <f t="shared" si="0"/>
        <v>1.6624999999999999</v>
      </c>
      <c r="H16" s="8">
        <v>4.19</v>
      </c>
      <c r="I16" s="9">
        <f t="shared" si="1"/>
        <v>0.8821052631578948</v>
      </c>
      <c r="J16" s="5">
        <f>VLOOKUP(B16,'[1]光华片区明细表'!$B:$H,7,0)</f>
        <v>3.57</v>
      </c>
      <c r="K16" s="6">
        <f>VLOOKUP(B16,'[1]光华片区明细表'!$B:$K,10,0)</f>
        <v>0.751578947368421</v>
      </c>
      <c r="L16" s="5">
        <f>VLOOKUP(B16,'[2]光华片区明细表'!$B:$H,7,0)</f>
        <v>3.5</v>
      </c>
      <c r="M16" s="6">
        <f>VLOOKUP(B16,'[2]光华片区明细表'!$B:$K,10,0)</f>
        <v>0.7291666666666667</v>
      </c>
      <c r="N16" s="5">
        <f>VLOOKUP(B16,'[3]光华片区明细表'!$B:$H,7,0)</f>
        <v>4.1</v>
      </c>
      <c r="O16" s="6">
        <f>VLOOKUP(B16,'[3]光华片区明细表'!$B:$K,10,0)</f>
        <v>0.8541666666666666</v>
      </c>
      <c r="P16" s="5">
        <f>VLOOKUP(B16,'[4]光华片区明细表'!$B:$H,7,0)</f>
        <v>4.46</v>
      </c>
      <c r="Q16" s="6">
        <f>VLOOKUP(B16,'[4]光华片区明细表'!$B:$J,9,0)</f>
        <v>0.892</v>
      </c>
    </row>
    <row r="17" spans="1:17" ht="16.5" customHeight="1">
      <c r="A17" s="5">
        <v>16</v>
      </c>
      <c r="B17" s="8">
        <v>576</v>
      </c>
      <c r="C17" s="8" t="s">
        <v>37</v>
      </c>
      <c r="D17" s="8">
        <v>2010</v>
      </c>
      <c r="E17" s="5">
        <v>3.33</v>
      </c>
      <c r="F17" s="9">
        <v>0.35</v>
      </c>
      <c r="G17" s="10">
        <f t="shared" si="0"/>
        <v>1.1655</v>
      </c>
      <c r="H17" s="8">
        <v>2.98</v>
      </c>
      <c r="I17" s="9">
        <f t="shared" si="1"/>
        <v>0.8948948948948948</v>
      </c>
      <c r="J17" s="5">
        <f>VLOOKUP(B17,'[1]光华片区明细表'!$B:$H,7,0)</f>
        <v>2.97</v>
      </c>
      <c r="K17" s="6">
        <f>VLOOKUP(B17,'[1]光华片区明细表'!$B:$K,10,0)</f>
        <v>0.8918918918918919</v>
      </c>
      <c r="L17" s="5">
        <f>VLOOKUP(B17,'[2]光华片区明细表'!$B:$H,7,0)</f>
        <v>2.7</v>
      </c>
      <c r="M17" s="6">
        <f>VLOOKUP(B17,'[2]光华片区明细表'!$B:$K,10,0)</f>
        <v>0.7714285714285715</v>
      </c>
      <c r="N17" s="5">
        <f>VLOOKUP(B17,'[3]光华片区明细表'!$B:$H,7,0)</f>
        <v>3.29</v>
      </c>
      <c r="O17" s="6">
        <f>VLOOKUP(B17,'[3]光华片区明细表'!$B:$K,10,0)</f>
        <v>0.9400000000000001</v>
      </c>
      <c r="P17" s="5">
        <f>VLOOKUP(B17,'[4]光华片区明细表'!$B:$H,7,0)</f>
        <v>3.02</v>
      </c>
      <c r="Q17" s="6">
        <f>VLOOKUP(B17,'[4]光华片区明细表'!$B:$J,9,0)</f>
        <v>1.0066666666666666</v>
      </c>
    </row>
    <row r="18" spans="1:17" ht="16.5" customHeight="1">
      <c r="A18" s="5">
        <v>17</v>
      </c>
      <c r="B18" s="8">
        <v>393</v>
      </c>
      <c r="C18" s="8" t="s">
        <v>38</v>
      </c>
      <c r="D18" s="8">
        <v>2010</v>
      </c>
      <c r="E18" s="5">
        <v>2</v>
      </c>
      <c r="F18" s="9">
        <v>0.35</v>
      </c>
      <c r="G18" s="10">
        <f t="shared" si="0"/>
        <v>0.7</v>
      </c>
      <c r="H18" s="8">
        <v>2.7</v>
      </c>
      <c r="I18" s="9">
        <f t="shared" si="1"/>
        <v>1.35</v>
      </c>
      <c r="J18" s="5">
        <f>VLOOKUP(B18,'[1]光华片区明细表'!$B:$H,7,0)</f>
        <v>2.23</v>
      </c>
      <c r="K18" s="6">
        <f>VLOOKUP(B18,'[1]光华片区明细表'!$B:$K,10,0)</f>
        <v>1.115</v>
      </c>
      <c r="L18" s="5">
        <f>VLOOKUP(B18,'[2]光华片区明细表'!$B:$H,7,0)</f>
        <v>2.1</v>
      </c>
      <c r="M18" s="6">
        <f>VLOOKUP(B18,'[2]光华片区明细表'!$B:$K,10,0)</f>
        <v>1</v>
      </c>
      <c r="N18" s="5">
        <f>VLOOKUP(B18,'[3]光华片区明细表'!$B:$H,7,0)</f>
        <v>2.12</v>
      </c>
      <c r="O18" s="6">
        <f>VLOOKUP(B18,'[3]光华片区明细表'!$B:$K,10,0)</f>
        <v>1.0095238095238095</v>
      </c>
      <c r="P18" s="5">
        <f>VLOOKUP(B18,'[4]光华片区明细表'!$B:$H,7,0)</f>
        <v>2.01</v>
      </c>
      <c r="Q18" s="6">
        <f>VLOOKUP(B18,'[4]光华片区明细表'!$B:$J,9,0)</f>
        <v>1.005</v>
      </c>
    </row>
    <row r="19" spans="1:17" ht="16.5" customHeight="1">
      <c r="A19" s="5">
        <v>18</v>
      </c>
      <c r="B19" s="8">
        <v>595</v>
      </c>
      <c r="C19" s="8" t="s">
        <v>39</v>
      </c>
      <c r="D19" s="8">
        <v>2011</v>
      </c>
      <c r="E19" s="5">
        <v>3.91</v>
      </c>
      <c r="F19" s="9">
        <v>0.35</v>
      </c>
      <c r="G19" s="10">
        <f t="shared" si="0"/>
        <v>1.3685</v>
      </c>
      <c r="H19" s="8">
        <v>2.31</v>
      </c>
      <c r="I19" s="9">
        <f t="shared" si="1"/>
        <v>0.5907928388746803</v>
      </c>
      <c r="J19" s="5">
        <f>VLOOKUP(B19,'[1]光华片区明细表'!$B:$H,7,0)</f>
        <v>2.81</v>
      </c>
      <c r="K19" s="6">
        <f>VLOOKUP(B19,'[1]光华片区明细表'!$B:$K,10,0)</f>
        <v>0.7168367346938775</v>
      </c>
      <c r="L19" s="5">
        <f>VLOOKUP(B19,'[2]光华片区明细表'!$B:$H,7,0)</f>
        <v>2.8</v>
      </c>
      <c r="M19" s="6">
        <f>VLOOKUP(B19,'[2]光华片区明细表'!$B:$K,10,0)</f>
        <v>0.7777777777777777</v>
      </c>
      <c r="N19" s="5">
        <f>VLOOKUP(B19,'[3]光华片区明细表'!$B:$H,7,0)</f>
        <v>3</v>
      </c>
      <c r="O19" s="6">
        <f>VLOOKUP(B19,'[3]光华片区明细表'!$B:$K,10,0)</f>
        <v>0.8823529411764706</v>
      </c>
      <c r="P19" s="5">
        <f>VLOOKUP(B19,'[4]光华片区明细表'!$B:$H,7,0)</f>
        <v>3.17</v>
      </c>
      <c r="Q19" s="6">
        <f>VLOOKUP(B19,'[4]光华片区明细表'!$B:$J,9,0)</f>
        <v>0.9606060606060607</v>
      </c>
    </row>
    <row r="20" spans="1:17" ht="16.5" customHeight="1">
      <c r="A20" s="13" t="s">
        <v>40</v>
      </c>
      <c r="B20" s="13"/>
      <c r="C20" s="13"/>
      <c r="D20" s="13"/>
      <c r="E20" s="5">
        <f>SUM(E2:E19)</f>
        <v>155.70000000000002</v>
      </c>
      <c r="F20" s="5"/>
      <c r="G20" s="10">
        <f>SUM(G2:G19)</f>
        <v>53.67740000000001</v>
      </c>
      <c r="H20" s="5">
        <f>SUM(H2:H19)</f>
        <v>129.63</v>
      </c>
      <c r="I20" s="6">
        <f t="shared" si="1"/>
        <v>0.832562620423892</v>
      </c>
      <c r="J20" s="5">
        <f>SUM(J2:J19)</f>
        <v>131.01</v>
      </c>
      <c r="K20" s="6">
        <v>0.8414</v>
      </c>
      <c r="L20" s="5">
        <f>SUM(L2:L19)</f>
        <v>129.6</v>
      </c>
      <c r="M20" s="6">
        <v>0.8161</v>
      </c>
      <c r="N20" s="5">
        <f>SUM(N2:N19)</f>
        <v>132.04</v>
      </c>
      <c r="O20" s="6">
        <v>0.8491</v>
      </c>
      <c r="P20" s="5">
        <f>SUM(P2:P19)</f>
        <v>135.24999999999997</v>
      </c>
      <c r="Q20" s="6">
        <v>0.88</v>
      </c>
    </row>
    <row r="21" ht="16.5" customHeight="1">
      <c r="F21" s="12"/>
    </row>
    <row r="22" ht="16.5" customHeight="1">
      <c r="A22" s="7" t="s">
        <v>41</v>
      </c>
    </row>
  </sheetData>
  <printOptions/>
  <pageMargins left="0.17" right="0.17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2013-01-10T09:03:04Z</cp:lastPrinted>
  <dcterms:created xsi:type="dcterms:W3CDTF">2011-07-25T06:36:20Z</dcterms:created>
  <dcterms:modified xsi:type="dcterms:W3CDTF">2013-01-10T09:03:59Z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2052-8.1.0.3002</vt:lpwstr>
  </property>
</Properties>
</file>